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Оперативні\00_ОД _на сайт\2025\0525\"/>
    </mc:Choice>
  </mc:AlternateContent>
  <bookViews>
    <workbookView xWindow="0" yWindow="0" windowWidth="23040" windowHeight="9192" tabRatio="887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'Total(inter_r_dep)'!$A$1:$P$40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fileRecoveryPr repairLoad="1"/>
</workbook>
</file>

<file path=xl/calcChain.xml><?xml version="1.0" encoding="utf-8"?>
<calcChain xmlns="http://schemas.openxmlformats.org/spreadsheetml/2006/main">
  <c r="A5" i="11" l="1"/>
  <c r="F40" i="11" l="1"/>
  <c r="F39" i="11"/>
  <c r="E39" i="11"/>
  <c r="E38" i="11"/>
  <c r="F36" i="11"/>
  <c r="F35" i="11"/>
  <c r="E37" i="11"/>
  <c r="E36" i="11"/>
  <c r="E35" i="11"/>
  <c r="E34" i="11"/>
  <c r="F33" i="11"/>
  <c r="F32" i="11"/>
  <c r="F31" i="11"/>
  <c r="E33" i="11"/>
  <c r="E32" i="11"/>
  <c r="E31" i="11"/>
  <c r="F30" i="11"/>
  <c r="F29" i="11"/>
  <c r="F28" i="11"/>
  <c r="E30" i="11"/>
  <c r="E29" i="11"/>
  <c r="E28" i="11"/>
  <c r="F27" i="11"/>
  <c r="E27" i="11"/>
  <c r="E40" i="11"/>
  <c r="G20" i="11"/>
  <c r="F20" i="11"/>
  <c r="E20" i="11"/>
  <c r="F34" i="11"/>
  <c r="G17" i="11"/>
  <c r="F17" i="11"/>
  <c r="E17" i="11"/>
  <c r="C17" i="11"/>
  <c r="B17" i="11"/>
  <c r="F38" i="11"/>
  <c r="F37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B10" i="11"/>
  <c r="C10" i="11"/>
  <c r="F10" i="11"/>
  <c r="E10" i="11"/>
  <c r="G10" i="11"/>
  <c r="G23" i="11"/>
  <c r="F23" i="11"/>
  <c r="E23" i="11"/>
  <c r="C23" i="11"/>
  <c r="G22" i="11"/>
  <c r="F22" i="11"/>
  <c r="E22" i="11"/>
  <c r="C22" i="11"/>
  <c r="G21" i="11"/>
  <c r="F21" i="11"/>
  <c r="E21" i="11"/>
  <c r="C21" i="11"/>
  <c r="B23" i="11"/>
  <c r="B22" i="11"/>
  <c r="B21" i="11"/>
  <c r="G16" i="11"/>
  <c r="F16" i="11"/>
  <c r="E16" i="11"/>
  <c r="C16" i="11"/>
  <c r="G15" i="11"/>
  <c r="F15" i="11"/>
  <c r="E15" i="11"/>
  <c r="C15" i="11"/>
  <c r="G14" i="11"/>
  <c r="F14" i="11"/>
  <c r="E14" i="11"/>
  <c r="C14" i="11"/>
  <c r="B16" i="11"/>
  <c r="B15" i="11"/>
  <c r="B14" i="11"/>
  <c r="G13" i="11"/>
  <c r="F13" i="11"/>
  <c r="E13" i="11"/>
  <c r="C13" i="11"/>
  <c r="G12" i="11"/>
  <c r="F12" i="11"/>
  <c r="E12" i="11"/>
  <c r="C12" i="11"/>
  <c r="G11" i="11"/>
  <c r="F11" i="11"/>
  <c r="E11" i="11"/>
  <c r="C11" i="11"/>
  <c r="B13" i="11"/>
  <c r="B12" i="11"/>
  <c r="B11" i="11"/>
  <c r="D11" i="11" l="1"/>
  <c r="D19" i="11"/>
  <c r="D10" i="11"/>
  <c r="D13" i="11"/>
  <c r="D21" i="11"/>
  <c r="D22" i="11"/>
  <c r="D23" i="11"/>
  <c r="D20" i="11"/>
  <c r="G29" i="11"/>
  <c r="D16" i="11"/>
  <c r="D17" i="11"/>
  <c r="D18" i="11"/>
  <c r="D14" i="11"/>
  <c r="D12" i="11"/>
  <c r="G31" i="11"/>
  <c r="G39" i="11"/>
  <c r="G28" i="11"/>
  <c r="G37" i="11"/>
  <c r="G27" i="11"/>
  <c r="G36" i="11"/>
  <c r="D15" i="11"/>
  <c r="G30" i="11"/>
  <c r="G34" i="11"/>
  <c r="G40" i="11"/>
  <c r="G32" i="11"/>
  <c r="G33" i="11"/>
  <c r="G35" i="11"/>
  <c r="G38" i="11"/>
</calcChain>
</file>

<file path=xl/sharedStrings.xml><?xml version="1.0" encoding="utf-8"?>
<sst xmlns="http://schemas.openxmlformats.org/spreadsheetml/2006/main" count="862" uniqueCount="100">
  <si>
    <t>on the activities of deposit-taking corporations  (banks)</t>
  </si>
  <si>
    <t>Kyiv region and the city of Kyiv</t>
  </si>
  <si>
    <t>Change, %</t>
  </si>
  <si>
    <t>Ukraine</t>
  </si>
  <si>
    <t>region</t>
  </si>
  <si>
    <t>annual
growth rates</t>
  </si>
  <si>
    <t>in national currency</t>
  </si>
  <si>
    <t>in foreign currency</t>
  </si>
  <si>
    <t>Period average, percentages per annum, %</t>
  </si>
  <si>
    <r>
      <t>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</si>
  <si>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t>corporations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</si>
  <si>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households (excluding individual entrepreneurs)</t>
  </si>
  <si>
    <r>
      <t>Interest rates of new business on 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 xml:space="preserve"> (excluding overdraft), of which:</t>
    </r>
  </si>
  <si>
    <r>
      <t>corporations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</si>
  <si>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Interest rates of new business on 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</si>
  <si>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individuals),non-profit institutions serving households (S.15) and general government sector (S.13) according to the Classification of Institutional Sectors of the Economy of Ukraine.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</si>
  <si>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</si>
  <si>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t>Indicators</t>
  </si>
  <si>
    <t>Regions</t>
  </si>
  <si>
    <t>Total</t>
  </si>
  <si>
    <t>including</t>
  </si>
  <si>
    <t>annual
growth rates,
 %</t>
  </si>
  <si>
    <t>Autonomous Republic of Crimea and the city of Sevastopol</t>
  </si>
  <si>
    <t>regions</t>
  </si>
  <si>
    <t>Vinnytsia</t>
  </si>
  <si>
    <t>Volyn</t>
  </si>
  <si>
    <t>Dnipropetrovsk</t>
  </si>
  <si>
    <t>Donetsk</t>
  </si>
  <si>
    <t>Zhytomyr</t>
  </si>
  <si>
    <t>Zakarpattia</t>
  </si>
  <si>
    <t>Zaporizhzhia</t>
  </si>
  <si>
    <t>Ivano-Frankivsk</t>
  </si>
  <si>
    <t>Kirovohrad</t>
  </si>
  <si>
    <t>Luhansk</t>
  </si>
  <si>
    <t>Lviv</t>
  </si>
  <si>
    <t>Mykolaiv</t>
  </si>
  <si>
    <t>Odesa</t>
  </si>
  <si>
    <t>Poltava</t>
  </si>
  <si>
    <t>Rivne</t>
  </si>
  <si>
    <t>Sumy</t>
  </si>
  <si>
    <t>Ternopil</t>
  </si>
  <si>
    <t>Kharkiv</t>
  </si>
  <si>
    <t>Kherson</t>
  </si>
  <si>
    <t>Khmelnytskyi</t>
  </si>
  <si>
    <t>Cherkasy</t>
  </si>
  <si>
    <t>Chernivtsi</t>
  </si>
  <si>
    <t>Chernihiv</t>
  </si>
  <si>
    <r>
      <t>Deposits by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</si>
  <si>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 xml:space="preserve">Deposits by </t>
    </r>
    <r>
      <rPr>
        <u/>
        <sz val="11"/>
        <color theme="10"/>
        <rFont val="Calibri"/>
        <family val="2"/>
        <charset val="204"/>
        <scheme val="minor"/>
      </rPr>
      <t>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</si>
  <si>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total</t>
  </si>
  <si>
    <t>overdraft</t>
  </si>
  <si>
    <t>excluding overdraft</t>
  </si>
  <si>
    <t>including by original maturity</t>
  </si>
  <si>
    <t>up to 1 year</t>
  </si>
  <si>
    <t xml:space="preserve">over 1 year and up to 5 years </t>
  </si>
  <si>
    <t>over 5 years</t>
  </si>
  <si>
    <t>period average, percentages per annum, %</t>
  </si>
  <si>
    <t>demand</t>
  </si>
  <si>
    <t>over 1 year and up to 2 years</t>
  </si>
  <si>
    <t>over 2 years</t>
  </si>
  <si>
    <r>
      <t>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 of which:</t>
    </r>
  </si>
  <si>
    <t>Outstanding amounts, in millions of hryvnias</t>
  </si>
  <si>
    <t>to the beginning of year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</si>
  <si>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</si>
  <si>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>monthly change, %</t>
  </si>
  <si>
    <t>monthly change</t>
  </si>
  <si>
    <t>change to the beginning of year, %</t>
  </si>
  <si>
    <t>Note. Based on the daily balance sheets of banks.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</si>
  <si>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</si>
  <si>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 xml:space="preserve">outstanding amounts at end of period, in millions of hryvnias
</t>
  </si>
  <si>
    <r>
      <t xml:space="preserve">over 1 year and up to 5 years </t>
    </r>
    <r>
      <rPr>
        <vertAlign val="superscript"/>
        <sz val="10"/>
        <rFont val="Calibri"/>
        <family val="2"/>
        <charset val="204"/>
        <scheme val="minor"/>
      </rPr>
      <t>2</t>
    </r>
  </si>
  <si>
    <t>% up to the total in Ukraine</t>
  </si>
  <si>
    <t>margin, р.р.</t>
  </si>
  <si>
    <t xml:space="preserve">Key indicators of monetary and financial statistics 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</si>
  <si>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</si>
  <si>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Loans to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</si>
  <si>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r>
      <t xml:space="preserve">Note. Based on the daily balance sheets of banks.
</t>
    </r>
    <r>
      <rPr>
        <vertAlign val="superscript"/>
        <sz val="10"/>
        <rFont val="Calibri"/>
        <family val="2"/>
        <charset val="204"/>
        <scheme val="minor"/>
      </rPr>
      <t/>
    </r>
  </si>
  <si>
    <r>
      <t>Deposits by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</si>
  <si>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t>over 1 year and up to 5 years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</si>
  <si>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</si>
  <si>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Interest rates of new business on deposits from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breakdown by regions, type of currencies and original maturity</t>
    </r>
  </si>
  <si>
    <t>Interest rates of new business on loans to households (excluding individual entrepreneurs), breakdown by regions, type of currencies and original maturity</t>
  </si>
  <si>
    <t>Interest rates of new business on deposits  from households (excluding individual entrepreneurs), breakdown by regionsby, type of currencies and original maturity</t>
  </si>
  <si>
    <r>
      <t>Loans to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</si>
  <si>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Loans to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</si>
  <si>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Real time data</t>
  </si>
  <si>
    <r>
      <t>Interest rates of new business on loans to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</si>
  <si>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 xml:space="preserve"> Interest rates of new business on loans to corporations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</si>
  <si>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>Interest rates of new business on deposits from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 xml:space="preserve"> , breakdown by regions, type of currencies and original maturity</t>
    </r>
  </si>
  <si>
    <r>
      <t>regions</t>
    </r>
    <r>
      <rPr>
        <vertAlign val="superscript"/>
        <sz val="10"/>
        <rFont val="Calibri"/>
        <family val="2"/>
        <charset val="204"/>
      </rPr>
      <t xml:space="preserve"> 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</si>
  <si>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</si>
  <si>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regions</t>
    </r>
    <r>
      <rPr>
        <vertAlign val="superscript"/>
        <sz val="10"/>
        <rFont val="Calibri"/>
        <family val="2"/>
        <charset val="204"/>
      </rPr>
      <t xml:space="preserve"> 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</si>
  <si>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</si>
  <si>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Autonomous Republic of Crimea and the city of Sevastopol</t>
    </r>
    <r>
      <rPr>
        <vertAlign val="superscript"/>
        <sz val="10"/>
        <rFont val="Calibri"/>
        <family val="2"/>
        <charset val="204"/>
        <scheme val="minor"/>
      </rPr>
      <t xml:space="preserve"> </t>
    </r>
  </si>
  <si>
    <t>Note. Based on the data of report file F4X.</t>
  </si>
  <si>
    <t>–</t>
  </si>
  <si>
    <t>at the end of May 2025</t>
  </si>
  <si>
    <t>May, 2025</t>
  </si>
  <si>
    <t>at the end of May, 2025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</si>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</sst>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#,##0.000000000000000"/>
    <numFmt numFmtId="175" formatCode="0.00000"/>
  </numFmts>
  <fonts count="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vertAlign val="superscript"/>
      <sz val="11"/>
      <color rgb="FF0000FF"/>
      <name val="Calibri"/>
      <family val="2"/>
      <charset val="204"/>
      <scheme val="minor"/>
    </font>
    <font>
      <vertAlign val="superscript"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61">
    <xf numFmtId="0" fontId="0" fillId="0" borderId="0"/>
    <xf numFmtId="0" fontId="12" fillId="0" borderId="0"/>
    <xf numFmtId="0" fontId="13" fillId="0" borderId="0"/>
    <xf numFmtId="3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0" fillId="0" borderId="0"/>
    <xf numFmtId="0" fontId="9" fillId="0" borderId="0"/>
    <xf numFmtId="0" fontId="35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16" fillId="0" borderId="0" xfId="7" applyFont="1" applyAlignment="1" applyProtection="1">
      <alignment horizontal="right"/>
      <protection hidden="1"/>
    </xf>
    <xf numFmtId="171" fontId="19" fillId="0" borderId="0" xfId="5" applyNumberFormat="1" applyFont="1" applyFill="1" applyAlignment="1">
      <alignment horizontal="left"/>
    </xf>
    <xf numFmtId="171" fontId="20" fillId="0" borderId="0" xfId="5" applyNumberFormat="1" applyFont="1" applyFill="1" applyAlignment="1" applyProtection="1">
      <alignment horizontal="center"/>
      <protection hidden="1"/>
    </xf>
    <xf numFmtId="171" fontId="19" fillId="0" borderId="0" xfId="5" applyNumberFormat="1" applyFont="1" applyFill="1" applyAlignment="1" applyProtection="1">
      <alignment horizontal="left"/>
      <protection hidden="1"/>
    </xf>
    <xf numFmtId="164" fontId="17" fillId="0" borderId="0" xfId="8" applyNumberFormat="1" applyFont="1"/>
    <xf numFmtId="164" fontId="24" fillId="0" borderId="0" xfId="5" applyNumberFormat="1" applyFont="1" applyBorder="1" applyAlignment="1" applyProtection="1">
      <alignment horizontal="right"/>
      <protection hidden="1"/>
    </xf>
    <xf numFmtId="165" fontId="24" fillId="0" borderId="0" xfId="5" applyNumberFormat="1" applyFont="1" applyBorder="1" applyAlignment="1" applyProtection="1">
      <alignment horizontal="right" indent="3"/>
      <protection hidden="1"/>
    </xf>
    <xf numFmtId="164" fontId="17" fillId="0" borderId="0" xfId="8" applyNumberFormat="1" applyFont="1" applyFill="1" applyBorder="1" applyAlignment="1" applyProtection="1">
      <alignment horizontal="left" indent="6"/>
      <protection hidden="1"/>
    </xf>
    <xf numFmtId="164" fontId="17" fillId="0" borderId="0" xfId="8" applyNumberFormat="1" applyFont="1" applyFill="1" applyAlignment="1" applyProtection="1">
      <alignment horizontal="left" indent="13"/>
      <protection hidden="1"/>
    </xf>
    <xf numFmtId="164" fontId="21" fillId="2" borderId="0" xfId="0" applyNumberFormat="1" applyFont="1" applyFill="1"/>
    <xf numFmtId="164" fontId="21" fillId="0" borderId="0" xfId="0" applyNumberFormat="1" applyFont="1"/>
    <xf numFmtId="1" fontId="21" fillId="0" borderId="0" xfId="0" applyNumberFormat="1" applyFont="1" applyAlignment="1">
      <alignment horizontal="left"/>
    </xf>
    <xf numFmtId="1" fontId="28" fillId="0" borderId="1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" fontId="27" fillId="0" borderId="0" xfId="0" applyNumberFormat="1" applyFont="1" applyBorder="1" applyAlignment="1">
      <alignment horizontal="left" vertical="top"/>
    </xf>
    <xf numFmtId="164" fontId="27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left" vertical="top" indent="1"/>
    </xf>
    <xf numFmtId="1" fontId="21" fillId="0" borderId="0" xfId="0" applyNumberFormat="1" applyFont="1" applyBorder="1" applyAlignment="1">
      <alignment horizontal="left" vertical="top"/>
    </xf>
    <xf numFmtId="164" fontId="21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/>
    <xf numFmtId="164" fontId="2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/>
    <xf numFmtId="164" fontId="21" fillId="0" borderId="0" xfId="0" applyNumberFormat="1" applyFont="1" applyFill="1" applyBorder="1"/>
    <xf numFmtId="1" fontId="30" fillId="0" borderId="5" xfId="0" applyNumberFormat="1" applyFont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top" wrapText="1" indent="1"/>
    </xf>
    <xf numFmtId="1" fontId="21" fillId="0" borderId="0" xfId="0" applyNumberFormat="1" applyFont="1" applyFill="1" applyBorder="1" applyAlignment="1">
      <alignment horizontal="left" vertical="top" indent="1"/>
    </xf>
    <xf numFmtId="1" fontId="21" fillId="0" borderId="0" xfId="2" applyNumberFormat="1" applyFont="1" applyBorder="1" applyAlignment="1">
      <alignment horizontal="right" indent="1"/>
    </xf>
    <xf numFmtId="168" fontId="21" fillId="0" borderId="0" xfId="2" applyNumberFormat="1" applyFont="1" applyBorder="1" applyAlignment="1">
      <alignment horizontal="right" indent="1"/>
    </xf>
    <xf numFmtId="0" fontId="21" fillId="0" borderId="0" xfId="0" applyFont="1"/>
    <xf numFmtId="0" fontId="21" fillId="0" borderId="0" xfId="0" applyFont="1" applyFill="1"/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/>
    <xf numFmtId="1" fontId="30" fillId="0" borderId="11" xfId="0" applyNumberFormat="1" applyFont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/>
    </xf>
    <xf numFmtId="171" fontId="18" fillId="0" borderId="0" xfId="5" applyNumberFormat="1" applyFont="1" applyFill="1" applyAlignment="1" applyProtection="1">
      <alignment horizontal="center"/>
      <protection hidden="1"/>
    </xf>
    <xf numFmtId="1" fontId="29" fillId="0" borderId="0" xfId="0" applyNumberFormat="1" applyFont="1" applyBorder="1" applyAlignment="1">
      <alignment horizontal="left" wrapText="1"/>
    </xf>
    <xf numFmtId="0" fontId="14" fillId="0" borderId="0" xfId="13" applyFont="1"/>
    <xf numFmtId="0" fontId="17" fillId="0" borderId="0" xfId="13" applyFont="1" applyProtection="1">
      <protection hidden="1"/>
    </xf>
    <xf numFmtId="0" fontId="14" fillId="0" borderId="0" xfId="13" applyFont="1" applyProtection="1">
      <protection hidden="1"/>
    </xf>
    <xf numFmtId="0" fontId="22" fillId="0" borderId="0" xfId="13" applyFont="1" applyAlignment="1">
      <alignment horizontal="center" vertical="center" wrapText="1"/>
    </xf>
    <xf numFmtId="172" fontId="22" fillId="0" borderId="0" xfId="13" applyNumberFormat="1" applyFont="1" applyAlignment="1">
      <alignment horizontal="right"/>
    </xf>
    <xf numFmtId="0" fontId="22" fillId="0" borderId="0" xfId="13" applyFont="1"/>
    <xf numFmtId="172" fontId="22" fillId="0" borderId="17" xfId="13" applyNumberFormat="1" applyFont="1" applyBorder="1" applyAlignment="1" applyProtection="1">
      <alignment horizontal="center" vertical="center"/>
      <protection hidden="1"/>
    </xf>
    <xf numFmtId="0" fontId="14" fillId="0" borderId="0" xfId="13" quotePrefix="1" applyFont="1"/>
    <xf numFmtId="164" fontId="17" fillId="0" borderId="23" xfId="8" applyNumberFormat="1" applyFont="1" applyFill="1" applyBorder="1" applyAlignment="1" applyProtection="1">
      <alignment horizontal="left" indent="6"/>
      <protection hidden="1"/>
    </xf>
    <xf numFmtId="164" fontId="24" fillId="0" borderId="23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 indent="3"/>
      <protection hidden="1"/>
    </xf>
    <xf numFmtId="0" fontId="14" fillId="0" borderId="0" xfId="13" applyFont="1" applyFill="1" applyProtection="1">
      <protection hidden="1"/>
    </xf>
    <xf numFmtId="0" fontId="14" fillId="0" borderId="0" xfId="13" applyFont="1" applyFill="1" applyBorder="1" applyProtection="1">
      <protection hidden="1"/>
    </xf>
    <xf numFmtId="0" fontId="17" fillId="0" borderId="0" xfId="13" applyFont="1"/>
    <xf numFmtId="171" fontId="18" fillId="4" borderId="17" xfId="5" applyNumberFormat="1" applyFont="1" applyFill="1" applyBorder="1" applyAlignment="1" applyProtection="1">
      <alignment horizontal="center" vertical="center"/>
      <protection locked="0" hidden="1"/>
    </xf>
    <xf numFmtId="164" fontId="21" fillId="0" borderId="0" xfId="0" applyNumberFormat="1" applyFont="1" applyAlignment="1">
      <alignment horizontal="center" wrapText="1"/>
    </xf>
    <xf numFmtId="49" fontId="21" fillId="0" borderId="0" xfId="0" applyNumberFormat="1" applyFont="1" applyBorder="1" applyAlignment="1">
      <alignment horizontal="center" vertical="top" wrapText="1"/>
    </xf>
    <xf numFmtId="165" fontId="27" fillId="0" borderId="0" xfId="0" applyNumberFormat="1" applyFont="1" applyBorder="1" applyAlignment="1">
      <alignment horizontal="right" vertical="top"/>
    </xf>
    <xf numFmtId="165" fontId="21" fillId="0" borderId="0" xfId="0" applyNumberFormat="1" applyFont="1" applyBorder="1" applyAlignment="1">
      <alignment horizontal="right" vertical="top"/>
    </xf>
    <xf numFmtId="164" fontId="23" fillId="0" borderId="0" xfId="0" applyNumberFormat="1" applyFont="1" applyBorder="1"/>
    <xf numFmtId="164" fontId="21" fillId="0" borderId="0" xfId="0" applyNumberFormat="1" applyFont="1" applyBorder="1" applyAlignment="1">
      <alignment horizontal="center" wrapText="1"/>
    </xf>
    <xf numFmtId="167" fontId="21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vertical="top" wrapText="1"/>
    </xf>
    <xf numFmtId="1" fontId="27" fillId="0" borderId="0" xfId="0" applyNumberFormat="1" applyFont="1" applyFill="1"/>
    <xf numFmtId="164" fontId="27" fillId="0" borderId="0" xfId="0" applyNumberFormat="1" applyFont="1" applyFill="1"/>
    <xf numFmtId="164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/>
    <xf numFmtId="1" fontId="33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/>
    <xf numFmtId="1" fontId="32" fillId="0" borderId="0" xfId="0" applyNumberFormat="1" applyFont="1" applyBorder="1" applyAlignment="1">
      <alignment horizontal="left" indent="3"/>
    </xf>
    <xf numFmtId="1" fontId="33" fillId="0" borderId="14" xfId="0" applyNumberFormat="1" applyFont="1" applyFill="1" applyBorder="1" applyAlignment="1">
      <alignment horizontal="left" indent="1"/>
    </xf>
    <xf numFmtId="164" fontId="33" fillId="0" borderId="14" xfId="0" applyNumberFormat="1" applyFont="1" applyFill="1" applyBorder="1"/>
    <xf numFmtId="1" fontId="21" fillId="0" borderId="0" xfId="0" applyNumberFormat="1" applyFont="1" applyFill="1" applyAlignment="1">
      <alignment vertical="top"/>
    </xf>
    <xf numFmtId="164" fontId="21" fillId="0" borderId="0" xfId="0" applyNumberFormat="1" applyFont="1" applyFill="1" applyAlignment="1">
      <alignment vertical="top"/>
    </xf>
    <xf numFmtId="1" fontId="21" fillId="0" borderId="0" xfId="0" applyNumberFormat="1" applyFont="1" applyFill="1" applyAlignment="1">
      <alignment horizontal="left" vertical="top"/>
    </xf>
    <xf numFmtId="1" fontId="32" fillId="0" borderId="16" xfId="0" applyNumberFormat="1" applyFont="1" applyBorder="1" applyAlignment="1">
      <alignment horizontal="left" indent="3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left" indent="1"/>
    </xf>
    <xf numFmtId="164" fontId="28" fillId="0" borderId="4" xfId="0" applyNumberFormat="1" applyFont="1" applyFill="1" applyBorder="1"/>
    <xf numFmtId="164" fontId="28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vertical="center" wrapText="1"/>
    </xf>
    <xf numFmtId="169" fontId="21" fillId="0" borderId="0" xfId="0" applyNumberFormat="1" applyFont="1" applyFill="1" applyBorder="1" applyAlignment="1">
      <alignment horizontal="right"/>
    </xf>
    <xf numFmtId="1" fontId="21" fillId="0" borderId="14" xfId="0" applyNumberFormat="1" applyFont="1" applyFill="1" applyBorder="1" applyAlignment="1">
      <alignment horizontal="left" indent="1"/>
    </xf>
    <xf numFmtId="164" fontId="21" fillId="0" borderId="14" xfId="0" applyNumberFormat="1" applyFont="1" applyFill="1" applyBorder="1"/>
    <xf numFmtId="165" fontId="21" fillId="0" borderId="0" xfId="0" applyNumberFormat="1" applyFont="1" applyFill="1"/>
    <xf numFmtId="1" fontId="21" fillId="0" borderId="16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left" vertical="top" indent="1"/>
    </xf>
    <xf numFmtId="1" fontId="15" fillId="2" borderId="0" xfId="7" applyNumberFormat="1" applyFill="1"/>
    <xf numFmtId="1" fontId="21" fillId="0" borderId="0" xfId="0" applyNumberFormat="1" applyFont="1" applyFill="1" applyAlignment="1">
      <alignment horizontal="left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 wrapText="1"/>
    </xf>
    <xf numFmtId="1" fontId="27" fillId="0" borderId="0" xfId="0" applyNumberFormat="1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/>
    <xf numFmtId="0" fontId="14" fillId="0" borderId="23" xfId="13" applyFont="1" applyFill="1" applyBorder="1" applyProtection="1">
      <protection hidden="1"/>
    </xf>
    <xf numFmtId="164" fontId="23" fillId="0" borderId="0" xfId="0" applyNumberFormat="1" applyFont="1" applyFill="1" applyBorder="1" applyAlignment="1">
      <alignment horizontal="right" vertical="top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68" fontId="32" fillId="0" borderId="0" xfId="0" applyNumberFormat="1" applyFont="1" applyFill="1" applyBorder="1" applyAlignment="1">
      <alignment horizontal="left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68" fontId="32" fillId="0" borderId="16" xfId="0" applyNumberFormat="1" applyFont="1" applyFill="1" applyBorder="1" applyAlignment="1">
      <alignment horizontal="left" vertical="center"/>
    </xf>
    <xf numFmtId="1" fontId="32" fillId="0" borderId="0" xfId="0" applyNumberFormat="1" applyFont="1" applyFill="1" applyBorder="1" applyAlignment="1">
      <alignment horizontal="left" indent="3"/>
    </xf>
    <xf numFmtId="164" fontId="18" fillId="0" borderId="0" xfId="8" applyNumberFormat="1" applyFont="1" applyFill="1" applyBorder="1" applyAlignment="1" applyProtection="1">
      <alignment vertical="top" wrapText="1"/>
      <protection hidden="1"/>
    </xf>
    <xf numFmtId="164" fontId="17" fillId="0" borderId="0" xfId="8" applyNumberFormat="1" applyFont="1" applyFill="1" applyAlignment="1" applyProtection="1">
      <alignment horizontal="left" indent="6"/>
      <protection hidden="1"/>
    </xf>
    <xf numFmtId="165" fontId="24" fillId="0" borderId="0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/>
      <protection hidden="1"/>
    </xf>
    <xf numFmtId="1" fontId="29" fillId="0" borderId="0" xfId="0" applyNumberFormat="1" applyFont="1" applyBorder="1" applyAlignment="1">
      <alignment horizontal="left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indent="2"/>
    </xf>
    <xf numFmtId="165" fontId="24" fillId="0" borderId="0" xfId="5" applyNumberFormat="1" applyFont="1" applyFill="1" applyBorder="1" applyAlignment="1" applyProtection="1">
      <alignment horizontal="right"/>
      <protection hidden="1"/>
    </xf>
    <xf numFmtId="165" fontId="24" fillId="0" borderId="23" xfId="5" applyNumberFormat="1" applyFont="1" applyFill="1" applyBorder="1" applyAlignment="1" applyProtection="1">
      <alignment horizontal="right"/>
      <protection hidden="1"/>
    </xf>
    <xf numFmtId="165" fontId="21" fillId="0" borderId="7" xfId="0" applyNumberFormat="1" applyFont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0" xfId="2" applyNumberFormat="1" applyFont="1" applyFill="1" applyBorder="1" applyAlignment="1">
      <alignment horizontal="right" indent="1"/>
    </xf>
    <xf numFmtId="168" fontId="21" fillId="0" borderId="0" xfId="2" applyNumberFormat="1" applyFont="1" applyFill="1" applyBorder="1" applyAlignment="1">
      <alignment horizontal="right" indent="1"/>
    </xf>
    <xf numFmtId="164" fontId="18" fillId="0" borderId="7" xfId="8" applyNumberFormat="1" applyFont="1" applyFill="1" applyBorder="1" applyAlignment="1" applyProtection="1">
      <alignment vertical="top" wrapText="1"/>
      <protection hidden="1"/>
    </xf>
    <xf numFmtId="174" fontId="14" fillId="0" borderId="0" xfId="13" applyNumberFormat="1" applyFont="1"/>
    <xf numFmtId="164" fontId="24" fillId="6" borderId="0" xfId="5" applyNumberFormat="1" applyFont="1" applyFill="1" applyBorder="1" applyAlignment="1" applyProtection="1">
      <alignment horizontal="right"/>
      <protection hidden="1"/>
    </xf>
    <xf numFmtId="165" fontId="24" fillId="6" borderId="0" xfId="5" applyNumberFormat="1" applyFont="1" applyFill="1" applyBorder="1" applyAlignment="1" applyProtection="1">
      <alignment horizontal="right" indent="3"/>
      <protection hidden="1"/>
    </xf>
    <xf numFmtId="165" fontId="24" fillId="6" borderId="0" xfId="5" applyNumberFormat="1" applyFont="1" applyFill="1" applyBorder="1" applyAlignment="1" applyProtection="1">
      <alignment horizontal="right"/>
      <protection hidden="1"/>
    </xf>
    <xf numFmtId="0" fontId="14" fillId="6" borderId="0" xfId="13" applyFont="1" applyFill="1" applyBorder="1" applyProtection="1"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18" fillId="0" borderId="0" xfId="8" applyNumberFormat="1" applyFont="1" applyFill="1" applyBorder="1" applyAlignment="1" applyProtection="1">
      <alignment horizontal="left" vertical="top" wrapText="1"/>
      <protection hidden="1"/>
    </xf>
    <xf numFmtId="1" fontId="21" fillId="0" borderId="0" xfId="18" applyNumberFormat="1" applyFont="1" applyFill="1" applyBorder="1" applyAlignment="1">
      <alignment horizontal="left" wrapText="1" indent="1"/>
    </xf>
    <xf numFmtId="1" fontId="21" fillId="0" borderId="0" xfId="0" applyNumberFormat="1" applyFont="1" applyBorder="1" applyAlignment="1">
      <alignment vertical="top" wrapText="1"/>
    </xf>
    <xf numFmtId="1" fontId="21" fillId="0" borderId="34" xfId="0" applyNumberFormat="1" applyFont="1" applyBorder="1" applyAlignment="1">
      <alignment horizontal="left" vertical="top" indent="1"/>
    </xf>
    <xf numFmtId="1" fontId="30" fillId="0" borderId="29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righ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0" fontId="21" fillId="0" borderId="0" xfId="0" applyFont="1" applyBorder="1"/>
    <xf numFmtId="164" fontId="21" fillId="0" borderId="31" xfId="0" applyNumberFormat="1" applyFont="1" applyBorder="1" applyAlignment="1">
      <alignment horizontal="center" vertical="center" wrapText="1"/>
    </xf>
    <xf numFmtId="164" fontId="21" fillId="0" borderId="32" xfId="0" applyNumberFormat="1" applyFont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/>
    <xf numFmtId="164" fontId="27" fillId="0" borderId="0" xfId="0" applyNumberFormat="1" applyFont="1" applyFill="1" applyBorder="1" applyAlignment="1">
      <alignment vertical="top" wrapText="1"/>
    </xf>
    <xf numFmtId="164" fontId="40" fillId="0" borderId="0" xfId="0" applyNumberFormat="1" applyFont="1" applyFill="1" applyAlignment="1">
      <alignment vertical="top"/>
    </xf>
    <xf numFmtId="164" fontId="21" fillId="0" borderId="37" xfId="0" applyNumberFormat="1" applyFont="1" applyFill="1" applyBorder="1" applyAlignment="1">
      <alignment horizontal="center" vertical="center" wrapText="1"/>
    </xf>
    <xf numFmtId="164" fontId="21" fillId="0" borderId="37" xfId="0" applyNumberFormat="1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41" fillId="0" borderId="0" xfId="18" applyNumberFormat="1" applyFont="1" applyFill="1" applyBorder="1" applyAlignment="1">
      <alignment horizontal="left" vertical="center" indent="1"/>
    </xf>
    <xf numFmtId="164" fontId="21" fillId="0" borderId="7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9" fontId="27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 vertical="center"/>
    </xf>
    <xf numFmtId="1" fontId="42" fillId="2" borderId="0" xfId="7" applyNumberFormat="1" applyFont="1" applyFill="1"/>
    <xf numFmtId="165" fontId="27" fillId="0" borderId="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5" fontId="21" fillId="0" borderId="34" xfId="0" applyNumberFormat="1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165" fontId="27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34" xfId="0" applyNumberFormat="1" applyFont="1" applyFill="1" applyBorder="1" applyAlignment="1">
      <alignment horizontal="right" vertical="top" wrapText="1"/>
    </xf>
    <xf numFmtId="165" fontId="21" fillId="0" borderId="34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center" wrapText="1"/>
    </xf>
    <xf numFmtId="175" fontId="14" fillId="0" borderId="0" xfId="13" applyNumberFormat="1" applyFont="1"/>
    <xf numFmtId="0" fontId="22" fillId="0" borderId="0" xfId="13" applyFont="1" applyAlignment="1" applyProtection="1">
      <alignment horizontal="right"/>
      <protection hidden="1"/>
    </xf>
    <xf numFmtId="171" fontId="17" fillId="6" borderId="0" xfId="5" applyNumberFormat="1" applyFont="1" applyFill="1" applyAlignment="1" applyProtection="1">
      <alignment horizontal="center"/>
      <protection hidden="1"/>
    </xf>
    <xf numFmtId="164" fontId="17" fillId="6" borderId="0" xfId="8" applyNumberFormat="1" applyFont="1" applyFill="1" applyAlignment="1" applyProtection="1">
      <alignment horizontal="center"/>
      <protection hidden="1"/>
    </xf>
    <xf numFmtId="173" fontId="38" fillId="6" borderId="0" xfId="5" applyNumberFormat="1" applyFont="1" applyFill="1" applyAlignment="1" applyProtection="1">
      <alignment horizontal="center"/>
      <protection hidden="1"/>
    </xf>
    <xf numFmtId="166" fontId="17" fillId="0" borderId="0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172" fontId="22" fillId="0" borderId="21" xfId="13" applyNumberFormat="1" applyFont="1" applyFill="1" applyBorder="1" applyAlignment="1" applyProtection="1">
      <alignment horizontal="center" vertical="center"/>
      <protection hidden="1"/>
    </xf>
    <xf numFmtId="172" fontId="22" fillId="0" borderId="17" xfId="13" applyNumberFormat="1" applyFont="1" applyFill="1" applyBorder="1" applyAlignment="1" applyProtection="1">
      <alignment horizontal="center" vertical="center"/>
      <protection hidden="1"/>
    </xf>
    <xf numFmtId="164" fontId="21" fillId="0" borderId="17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72" fontId="21" fillId="0" borderId="18" xfId="13" applyNumberFormat="1" applyFont="1" applyBorder="1" applyAlignment="1" applyProtection="1">
      <alignment horizontal="center" vertical="center"/>
      <protection hidden="1"/>
    </xf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" fontId="21" fillId="0" borderId="0" xfId="0" applyNumberFormat="1" applyFont="1" applyBorder="1" applyAlignment="1">
      <alignment horizontal="left" vertical="top" wrapText="1"/>
    </xf>
    <xf numFmtId="1" fontId="21" fillId="0" borderId="27" xfId="0" applyNumberFormat="1" applyFont="1" applyFill="1" applyBorder="1" applyAlignment="1">
      <alignment horizontal="center" vertical="top" wrapText="1"/>
    </xf>
    <xf numFmtId="1" fontId="21" fillId="0" borderId="28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6" fontId="21" fillId="0" borderId="0" xfId="0" applyNumberFormat="1" applyFont="1" applyFill="1" applyBorder="1" applyAlignment="1">
      <alignment horizontal="left"/>
    </xf>
    <xf numFmtId="1" fontId="21" fillId="0" borderId="1" xfId="0" applyNumberFormat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center" vertical="center" wrapText="1"/>
    </xf>
    <xf numFmtId="164" fontId="21" fillId="0" borderId="25" xfId="0" applyNumberFormat="1" applyFont="1" applyFill="1" applyBorder="1" applyAlignment="1">
      <alignment horizontal="center" vertical="center" wrapText="1"/>
    </xf>
    <xf numFmtId="164" fontId="21" fillId="0" borderId="22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4" fontId="21" fillId="0" borderId="0" xfId="0" applyNumberFormat="1" applyFont="1" applyBorder="1" applyAlignment="1">
      <alignment horizontal="center"/>
    </xf>
    <xf numFmtId="1" fontId="21" fillId="0" borderId="0" xfId="0" applyNumberFormat="1" applyFont="1" applyFill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1" fillId="0" borderId="32" xfId="0" applyNumberFormat="1" applyFont="1" applyFill="1" applyBorder="1" applyAlignment="1">
      <alignment horizontal="center" vertical="center" wrapText="1"/>
    </xf>
    <xf numFmtId="164" fontId="21" fillId="0" borderId="27" xfId="0" applyNumberFormat="1" applyFont="1" applyFill="1" applyBorder="1" applyAlignment="1">
      <alignment horizontal="center" vertical="center" wrapText="1"/>
    </xf>
    <xf numFmtId="164" fontId="21" fillId="0" borderId="28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14" xfId="0" applyNumberFormat="1" applyFont="1" applyFill="1" applyBorder="1" applyAlignment="1">
      <alignment horizontal="center" vertical="center" wrapText="1"/>
    </xf>
    <xf numFmtId="164" fontId="21" fillId="0" borderId="29" xfId="0" applyNumberFormat="1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left" wrapText="1"/>
    </xf>
    <xf numFmtId="164" fontId="42" fillId="3" borderId="0" xfId="7" applyNumberFormat="1" applyFont="1" applyFill="1" applyAlignment="1">
      <alignment wrapText="1"/>
    </xf>
    <xf numFmtId="1" fontId="21" fillId="0" borderId="10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164" fontId="21" fillId="0" borderId="30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21" fillId="0" borderId="36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left" wrapText="1"/>
    </xf>
    <xf numFmtId="164" fontId="15" fillId="3" borderId="0" xfId="7" applyNumberFormat="1" applyFill="1" applyAlignment="1">
      <alignment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9" fontId="27" fillId="0" borderId="0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Border="1" applyAlignment="1">
      <alignment horizontal="right" vertical="center"/>
    </xf>
    <xf numFmtId="169" fontId="21" fillId="0" borderId="34" xfId="0" applyNumberFormat="1" applyFont="1" applyFill="1" applyBorder="1" applyAlignment="1">
      <alignment horizontal="right" vertical="center"/>
    </xf>
  </cellXfs>
  <cellStyles count="261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32"/>
    <cellStyle name="Звичайний 4 2 2 2" xfId="46"/>
    <cellStyle name="Звичайний 4 2 2 2 2" xfId="103"/>
    <cellStyle name="Звичайний 4 2 2 2 2 2" xfId="250"/>
    <cellStyle name="Звичайний 4 2 2 2 3" xfId="193"/>
    <cellStyle name="Звичайний 4 2 2 2 4" xfId="160"/>
    <cellStyle name="Звичайний 4 2 2 3" xfId="89"/>
    <cellStyle name="Звичайний 4 2 2 3 2" xfId="236"/>
    <cellStyle name="Звичайний 4 2 2 3 3" xfId="146"/>
    <cellStyle name="Звичайний 4 2 2 4" xfId="65"/>
    <cellStyle name="Звичайний 4 2 2 4 2" xfId="212"/>
    <cellStyle name="Звичайний 4 2 2 5" xfId="179"/>
    <cellStyle name="Звичайний 4 2 2 6" xfId="122"/>
    <cellStyle name="Звичайний 4 2 3" xfId="23"/>
    <cellStyle name="Звичайний 4 2 3 2" xfId="80"/>
    <cellStyle name="Звичайний 4 2 3 2 2" xfId="227"/>
    <cellStyle name="Звичайний 4 2 3 2 3" xfId="137"/>
    <cellStyle name="Звичайний 4 2 3 3" xfId="70"/>
    <cellStyle name="Звичайний 4 2 3 3 2" xfId="217"/>
    <cellStyle name="Звичайний 4 2 3 4" xfId="170"/>
    <cellStyle name="Звичайний 4 2 3 5" xfId="127"/>
    <cellStyle name="Звичайний 4 2 4" xfId="37"/>
    <cellStyle name="Звичайний 4 2 4 2" xfId="94"/>
    <cellStyle name="Звичайний 4 2 4 2 2" xfId="241"/>
    <cellStyle name="Звичайний 4 2 4 3" xfId="184"/>
    <cellStyle name="Звичайний 4 2 4 4" xfId="151"/>
    <cellStyle name="Звичайний 4 2 5" xfId="51"/>
    <cellStyle name="Звичайний 4 2 5 2" xfId="108"/>
    <cellStyle name="Звичайний 4 2 5 2 2" xfId="255"/>
    <cellStyle name="Звичайний 4 2 5 3" xfId="198"/>
    <cellStyle name="Звичайний 4 2 5 4" xfId="165"/>
    <cellStyle name="Звичайний 4 2 6" xfId="75"/>
    <cellStyle name="Звичайний 4 2 6 2" xfId="222"/>
    <cellStyle name="Звичайний 4 2 6 3" xfId="132"/>
    <cellStyle name="Звичайний 4 2 7" xfId="56"/>
    <cellStyle name="Звичайний 4 2 7 2" xfId="203"/>
    <cellStyle name="Звичайний 4 2 8" xfId="113"/>
    <cellStyle name="Звичайний 4 2 9" xfId="260"/>
    <cellStyle name="Обычный 2" xfId="1"/>
    <cellStyle name="Обычный 2 2" xfId="12"/>
    <cellStyle name="Обычный 3" xfId="6"/>
    <cellStyle name="Обычный 3 10" xfId="256"/>
    <cellStyle name="Обычный 3 2" xfId="24"/>
    <cellStyle name="Обычный 3 2 2" xfId="38"/>
    <cellStyle name="Обычный 3 2 2 2" xfId="95"/>
    <cellStyle name="Обычный 3 2 2 2 2" xfId="242"/>
    <cellStyle name="Обычный 3 2 2 3" xfId="185"/>
    <cellStyle name="Обычный 3 2 2 4" xfId="152"/>
    <cellStyle name="Обычный 3 2 3" xfId="81"/>
    <cellStyle name="Обычный 3 2 3 2" xfId="228"/>
    <cellStyle name="Обычный 3 2 3 3" xfId="138"/>
    <cellStyle name="Обычный 3 2 4" xfId="57"/>
    <cellStyle name="Обычный 3 2 4 2" xfId="204"/>
    <cellStyle name="Обычный 3 2 5" xfId="171"/>
    <cellStyle name="Обычный 3 2 6" xfId="114"/>
    <cellStyle name="Обычный 3 3" xfId="28"/>
    <cellStyle name="Обычный 3 3 2" xfId="42"/>
    <cellStyle name="Обычный 3 3 2 2" xfId="99"/>
    <cellStyle name="Обычный 3 3 2 2 2" xfId="246"/>
    <cellStyle name="Обычный 3 3 2 3" xfId="189"/>
    <cellStyle name="Обычный 3 3 2 4" xfId="156"/>
    <cellStyle name="Обычный 3 3 3" xfId="85"/>
    <cellStyle name="Обычный 3 3 3 2" xfId="232"/>
    <cellStyle name="Обычный 3 3 3 3" xfId="142"/>
    <cellStyle name="Обычный 3 3 4" xfId="61"/>
    <cellStyle name="Обычный 3 3 4 2" xfId="208"/>
    <cellStyle name="Обычный 3 3 5" xfId="175"/>
    <cellStyle name="Обычный 3 3 6" xfId="118"/>
    <cellStyle name="Обычный 3 4" xfId="19"/>
    <cellStyle name="Обычный 3 4 2" xfId="76"/>
    <cellStyle name="Обычный 3 4 2 2" xfId="223"/>
    <cellStyle name="Обычный 3 4 2 3" xfId="133"/>
    <cellStyle name="Обычный 3 4 3" xfId="66"/>
    <cellStyle name="Обычный 3 4 3 2" xfId="213"/>
    <cellStyle name="Обычный 3 4 4" xfId="166"/>
    <cellStyle name="Обычный 3 4 5" xfId="123"/>
    <cellStyle name="Обычный 3 5" xfId="33"/>
    <cellStyle name="Обычный 3 5 2" xfId="90"/>
    <cellStyle name="Обычный 3 5 2 2" xfId="237"/>
    <cellStyle name="Обычный 3 5 3" xfId="180"/>
    <cellStyle name="Обычный 3 5 4" xfId="147"/>
    <cellStyle name="Обычный 3 6" xfId="47"/>
    <cellStyle name="Обычный 3 6 2" xfId="104"/>
    <cellStyle name="Обычный 3 6 2 2" xfId="251"/>
    <cellStyle name="Обычный 3 6 3" xfId="194"/>
    <cellStyle name="Обычный 3 6 4" xfId="161"/>
    <cellStyle name="Обычный 3 7" xfId="71"/>
    <cellStyle name="Обычный 3 7 2" xfId="218"/>
    <cellStyle name="Обычный 3 7 3" xfId="128"/>
    <cellStyle name="Обычный 3 8" xfId="52"/>
    <cellStyle name="Обычный 3 8 2" xfId="199"/>
    <cellStyle name="Обычный 3 9" xfId="109"/>
    <cellStyle name="Обычный 4" xfId="13"/>
    <cellStyle name="Обычный 4 10" xfId="257"/>
    <cellStyle name="Обычный 4 2" xfId="25"/>
    <cellStyle name="Обычный 4 2 2" xfId="39"/>
    <cellStyle name="Обычный 4 2 2 2" xfId="96"/>
    <cellStyle name="Обычный 4 2 2 2 2" xfId="243"/>
    <cellStyle name="Обычный 4 2 2 3" xfId="186"/>
    <cellStyle name="Обычный 4 2 2 4" xfId="153"/>
    <cellStyle name="Обычный 4 2 3" xfId="82"/>
    <cellStyle name="Обычный 4 2 3 2" xfId="229"/>
    <cellStyle name="Обычный 4 2 3 3" xfId="139"/>
    <cellStyle name="Обычный 4 2 4" xfId="58"/>
    <cellStyle name="Обычный 4 2 4 2" xfId="205"/>
    <cellStyle name="Обычный 4 2 5" xfId="172"/>
    <cellStyle name="Обычный 4 2 6" xfId="115"/>
    <cellStyle name="Обычный 4 3" xfId="29"/>
    <cellStyle name="Обычный 4 3 2" xfId="43"/>
    <cellStyle name="Обычный 4 3 2 2" xfId="100"/>
    <cellStyle name="Обычный 4 3 2 2 2" xfId="247"/>
    <cellStyle name="Обычный 4 3 2 3" xfId="190"/>
    <cellStyle name="Обычный 4 3 2 4" xfId="157"/>
    <cellStyle name="Обычный 4 3 3" xfId="86"/>
    <cellStyle name="Обычный 4 3 3 2" xfId="233"/>
    <cellStyle name="Обычный 4 3 3 3" xfId="143"/>
    <cellStyle name="Обычный 4 3 4" xfId="62"/>
    <cellStyle name="Обычный 4 3 4 2" xfId="209"/>
    <cellStyle name="Обычный 4 3 5" xfId="176"/>
    <cellStyle name="Обычный 4 3 6" xfId="119"/>
    <cellStyle name="Обычный 4 4" xfId="20"/>
    <cellStyle name="Обычный 4 4 2" xfId="77"/>
    <cellStyle name="Обычный 4 4 2 2" xfId="224"/>
    <cellStyle name="Обычный 4 4 2 3" xfId="134"/>
    <cellStyle name="Обычный 4 4 3" xfId="67"/>
    <cellStyle name="Обычный 4 4 3 2" xfId="214"/>
    <cellStyle name="Обычный 4 4 4" xfId="167"/>
    <cellStyle name="Обычный 4 4 5" xfId="124"/>
    <cellStyle name="Обычный 4 5" xfId="34"/>
    <cellStyle name="Обычный 4 5 2" xfId="91"/>
    <cellStyle name="Обычный 4 5 2 2" xfId="238"/>
    <cellStyle name="Обычный 4 5 3" xfId="181"/>
    <cellStyle name="Обычный 4 5 4" xfId="148"/>
    <cellStyle name="Обычный 4 6" xfId="48"/>
    <cellStyle name="Обычный 4 6 2" xfId="105"/>
    <cellStyle name="Обычный 4 6 2 2" xfId="252"/>
    <cellStyle name="Обычный 4 6 3" xfId="195"/>
    <cellStyle name="Обычный 4 6 4" xfId="162"/>
    <cellStyle name="Обычный 4 7" xfId="72"/>
    <cellStyle name="Обычный 4 7 2" xfId="219"/>
    <cellStyle name="Обычный 4 7 3" xfId="129"/>
    <cellStyle name="Обычный 4 8" xfId="53"/>
    <cellStyle name="Обычный 4 8 2" xfId="200"/>
    <cellStyle name="Обычный 4 9" xfId="110"/>
    <cellStyle name="Обычный 5" xfId="14"/>
    <cellStyle name="Обычный 5 10" xfId="258"/>
    <cellStyle name="Обычный 5 2" xfId="26"/>
    <cellStyle name="Обычный 5 2 2" xfId="40"/>
    <cellStyle name="Обычный 5 2 2 2" xfId="97"/>
    <cellStyle name="Обычный 5 2 2 2 2" xfId="244"/>
    <cellStyle name="Обычный 5 2 2 3" xfId="187"/>
    <cellStyle name="Обычный 5 2 2 4" xfId="154"/>
    <cellStyle name="Обычный 5 2 3" xfId="83"/>
    <cellStyle name="Обычный 5 2 3 2" xfId="230"/>
    <cellStyle name="Обычный 5 2 3 3" xfId="140"/>
    <cellStyle name="Обычный 5 2 4" xfId="59"/>
    <cellStyle name="Обычный 5 2 4 2" xfId="206"/>
    <cellStyle name="Обычный 5 2 5" xfId="173"/>
    <cellStyle name="Обычный 5 2 6" xfId="116"/>
    <cellStyle name="Обычный 5 3" xfId="30"/>
    <cellStyle name="Обычный 5 3 2" xfId="44"/>
    <cellStyle name="Обычный 5 3 2 2" xfId="101"/>
    <cellStyle name="Обычный 5 3 2 2 2" xfId="248"/>
    <cellStyle name="Обычный 5 3 2 3" xfId="191"/>
    <cellStyle name="Обычный 5 3 2 4" xfId="158"/>
    <cellStyle name="Обычный 5 3 3" xfId="87"/>
    <cellStyle name="Обычный 5 3 3 2" xfId="234"/>
    <cellStyle name="Обычный 5 3 3 3" xfId="144"/>
    <cellStyle name="Обычный 5 3 4" xfId="63"/>
    <cellStyle name="Обычный 5 3 4 2" xfId="210"/>
    <cellStyle name="Обычный 5 3 5" xfId="177"/>
    <cellStyle name="Обычный 5 3 6" xfId="120"/>
    <cellStyle name="Обычный 5 4" xfId="21"/>
    <cellStyle name="Обычный 5 4 2" xfId="78"/>
    <cellStyle name="Обычный 5 4 2 2" xfId="225"/>
    <cellStyle name="Обычный 5 4 2 3" xfId="135"/>
    <cellStyle name="Обычный 5 4 3" xfId="68"/>
    <cellStyle name="Обычный 5 4 3 2" xfId="215"/>
    <cellStyle name="Обычный 5 4 4" xfId="168"/>
    <cellStyle name="Обычный 5 4 5" xfId="125"/>
    <cellStyle name="Обычный 5 5" xfId="35"/>
    <cellStyle name="Обычный 5 5 2" xfId="92"/>
    <cellStyle name="Обычный 5 5 2 2" xfId="239"/>
    <cellStyle name="Обычный 5 5 3" xfId="182"/>
    <cellStyle name="Обычный 5 5 4" xfId="149"/>
    <cellStyle name="Обычный 5 6" xfId="49"/>
    <cellStyle name="Обычный 5 6 2" xfId="106"/>
    <cellStyle name="Обычный 5 6 2 2" xfId="253"/>
    <cellStyle name="Обычный 5 6 3" xfId="196"/>
    <cellStyle name="Обычный 5 6 4" xfId="163"/>
    <cellStyle name="Обычный 5 7" xfId="73"/>
    <cellStyle name="Обычный 5 7 2" xfId="220"/>
    <cellStyle name="Обычный 5 7 3" xfId="130"/>
    <cellStyle name="Обычный 5 8" xfId="54"/>
    <cellStyle name="Обычный 5 8 2" xfId="201"/>
    <cellStyle name="Обычный 5 9" xfId="111"/>
    <cellStyle name="Обычный 6" xfId="16"/>
    <cellStyle name="Обычный 6 10" xfId="259"/>
    <cellStyle name="Обычный 6 2" xfId="27"/>
    <cellStyle name="Обычный 6 2 2" xfId="41"/>
    <cellStyle name="Обычный 6 2 2 2" xfId="98"/>
    <cellStyle name="Обычный 6 2 2 2 2" xfId="245"/>
    <cellStyle name="Обычный 6 2 2 3" xfId="188"/>
    <cellStyle name="Обычный 6 2 2 4" xfId="155"/>
    <cellStyle name="Обычный 6 2 3" xfId="84"/>
    <cellStyle name="Обычный 6 2 3 2" xfId="231"/>
    <cellStyle name="Обычный 6 2 3 3" xfId="141"/>
    <cellStyle name="Обычный 6 2 4" xfId="60"/>
    <cellStyle name="Обычный 6 2 4 2" xfId="207"/>
    <cellStyle name="Обычный 6 2 5" xfId="174"/>
    <cellStyle name="Обычный 6 2 6" xfId="117"/>
    <cellStyle name="Обычный 6 3" xfId="31"/>
    <cellStyle name="Обычный 6 3 2" xfId="45"/>
    <cellStyle name="Обычный 6 3 2 2" xfId="102"/>
    <cellStyle name="Обычный 6 3 2 2 2" xfId="249"/>
    <cellStyle name="Обычный 6 3 2 3" xfId="192"/>
    <cellStyle name="Обычный 6 3 2 4" xfId="159"/>
    <cellStyle name="Обычный 6 3 3" xfId="88"/>
    <cellStyle name="Обычный 6 3 3 2" xfId="235"/>
    <cellStyle name="Обычный 6 3 3 3" xfId="145"/>
    <cellStyle name="Обычный 6 3 4" xfId="64"/>
    <cellStyle name="Обычный 6 3 4 2" xfId="211"/>
    <cellStyle name="Обычный 6 3 5" xfId="178"/>
    <cellStyle name="Обычный 6 3 6" xfId="121"/>
    <cellStyle name="Обычный 6 4" xfId="22"/>
    <cellStyle name="Обычный 6 4 2" xfId="79"/>
    <cellStyle name="Обычный 6 4 2 2" xfId="226"/>
    <cellStyle name="Обычный 6 4 2 3" xfId="136"/>
    <cellStyle name="Обычный 6 4 3" xfId="69"/>
    <cellStyle name="Обычный 6 4 3 2" xfId="216"/>
    <cellStyle name="Обычный 6 4 4" xfId="169"/>
    <cellStyle name="Обычный 6 4 5" xfId="126"/>
    <cellStyle name="Обычный 6 5" xfId="36"/>
    <cellStyle name="Обычный 6 5 2" xfId="93"/>
    <cellStyle name="Обычный 6 5 2 2" xfId="240"/>
    <cellStyle name="Обычный 6 5 3" xfId="183"/>
    <cellStyle name="Обычный 6 5 4" xfId="150"/>
    <cellStyle name="Обычный 6 6" xfId="50"/>
    <cellStyle name="Обычный 6 6 2" xfId="107"/>
    <cellStyle name="Обычный 6 6 2 2" xfId="254"/>
    <cellStyle name="Обычный 6 6 3" xfId="197"/>
    <cellStyle name="Обычный 6 6 4" xfId="164"/>
    <cellStyle name="Обычный 6 7" xfId="74"/>
    <cellStyle name="Обычный 6 7 2" xfId="221"/>
    <cellStyle name="Обычный 6 7 3" xfId="131"/>
    <cellStyle name="Обычный 6 8" xfId="55"/>
    <cellStyle name="Обычный 6 8 2" xfId="202"/>
    <cellStyle name="Обычный 6 9" xfId="112"/>
    <cellStyle name="Обычный_3.3-Loans" xfId="5"/>
    <cellStyle name="Обычный_3.3-Loans 2" xfId="18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>
      <selection activeCell="A2" sqref="A2"/>
    </sheetView>
  </sheetViews>
  <sheetFormatPr defaultColWidth="9.109375" defaultRowHeight="15.6"/>
  <cols>
    <col min="1" max="1" width="67.33203125" style="60" customWidth="1"/>
    <col min="2" max="2" width="10.109375" style="47" bestFit="1" customWidth="1"/>
    <col min="3" max="3" width="7.6640625" style="47" customWidth="1"/>
    <col min="4" max="4" width="14.5546875" style="47" customWidth="1"/>
    <col min="5" max="5" width="9.109375" style="47" customWidth="1"/>
    <col min="6" max="6" width="9.6640625" style="47" customWidth="1"/>
    <col min="7" max="7" width="9.109375" style="47" customWidth="1"/>
    <col min="8" max="8" width="21.44140625" style="47" hidden="1" customWidth="1"/>
    <col min="9" max="9" width="9.109375" style="47" hidden="1" customWidth="1"/>
    <col min="10" max="10" width="40.33203125" style="47" hidden="1" customWidth="1"/>
    <col min="11" max="12" width="0" style="47" hidden="1" customWidth="1"/>
    <col min="13" max="14" width="9.109375" style="47"/>
    <col min="15" max="15" width="14" style="47" customWidth="1"/>
    <col min="16" max="16384" width="9.109375" style="47"/>
  </cols>
  <sheetData>
    <row r="1" spans="1:16375">
      <c r="A1" s="61" t="s">
        <v>1</v>
      </c>
      <c r="F1" s="1"/>
    </row>
    <row r="2" spans="1:16375">
      <c r="A2" s="48"/>
      <c r="B2" s="49"/>
      <c r="C2" s="49"/>
      <c r="D2" s="49"/>
      <c r="E2" s="49"/>
      <c r="F2" s="212" t="s">
        <v>85</v>
      </c>
      <c r="G2" s="212"/>
    </row>
    <row r="3" spans="1:16375">
      <c r="A3" s="213" t="s">
        <v>73</v>
      </c>
      <c r="B3" s="213"/>
      <c r="C3" s="213"/>
      <c r="D3" s="213"/>
      <c r="E3" s="213"/>
      <c r="F3" s="213"/>
      <c r="G3" s="213"/>
      <c r="J3" s="47" t="s">
        <v>22</v>
      </c>
    </row>
    <row r="4" spans="1:16375">
      <c r="A4" s="214" t="s">
        <v>0</v>
      </c>
      <c r="B4" s="214"/>
      <c r="C4" s="214"/>
      <c r="D4" s="214"/>
      <c r="E4" s="214"/>
      <c r="F4" s="214"/>
      <c r="G4" s="214"/>
      <c r="H4" s="2"/>
      <c r="I4" s="2"/>
      <c r="J4" s="47" t="s">
        <v>24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5" t="str">
        <f>CONCATENATE("region:  ",A1)</f>
        <v>region:  Kyiv region and the city of Kyiv</v>
      </c>
      <c r="B5" s="215"/>
      <c r="C5" s="215"/>
      <c r="D5" s="215"/>
      <c r="E5" s="215"/>
      <c r="F5" s="215"/>
      <c r="G5" s="215"/>
      <c r="H5" s="2"/>
      <c r="I5" s="2"/>
      <c r="J5" s="47" t="s">
        <v>25</v>
      </c>
      <c r="K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6" t="s">
        <v>96</v>
      </c>
      <c r="B6" s="216"/>
      <c r="C6" s="216"/>
      <c r="D6" s="216"/>
      <c r="E6" s="216"/>
      <c r="F6" s="216"/>
      <c r="G6" s="216"/>
      <c r="H6" s="2"/>
      <c r="I6" s="2"/>
      <c r="J6" s="47" t="s">
        <v>26</v>
      </c>
      <c r="K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5"/>
      <c r="B7" s="3"/>
      <c r="C7" s="3"/>
      <c r="D7" s="3"/>
      <c r="E7" s="3"/>
      <c r="F7" s="3"/>
      <c r="G7" s="4"/>
      <c r="H7" s="2"/>
      <c r="I7" s="2"/>
      <c r="J7" s="47" t="s">
        <v>27</v>
      </c>
      <c r="K7" s="5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2" customFormat="1" ht="27.75" customHeight="1">
      <c r="A8" s="223" t="s">
        <v>17</v>
      </c>
      <c r="B8" s="225" t="s">
        <v>61</v>
      </c>
      <c r="C8" s="225"/>
      <c r="D8" s="225"/>
      <c r="E8" s="225" t="s">
        <v>2</v>
      </c>
      <c r="F8" s="225"/>
      <c r="G8" s="226"/>
      <c r="H8" s="50"/>
      <c r="I8" s="51"/>
      <c r="J8" s="47" t="s">
        <v>28</v>
      </c>
      <c r="K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16375" s="52" customFormat="1" ht="50.25" customHeight="1">
      <c r="A9" s="224"/>
      <c r="B9" s="53" t="s">
        <v>3</v>
      </c>
      <c r="C9" s="147" t="s">
        <v>4</v>
      </c>
      <c r="D9" s="173" t="s">
        <v>71</v>
      </c>
      <c r="E9" s="147" t="s">
        <v>5</v>
      </c>
      <c r="F9" s="173" t="s">
        <v>62</v>
      </c>
      <c r="G9" s="174" t="s">
        <v>65</v>
      </c>
      <c r="I9" s="51"/>
      <c r="J9" s="47" t="s">
        <v>29</v>
      </c>
      <c r="K9" s="5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16375" ht="15.75" customHeight="1">
      <c r="A10" s="127" t="s">
        <v>9</v>
      </c>
      <c r="B10" s="6">
        <f>'Total(kr)'!$B$11</f>
        <v>1186380.5670703501</v>
      </c>
      <c r="C10" s="6">
        <f>IF(ISERROR(INDEX('Total(kr)'!$A$10:$M$37,MATCH($A$1,'Total(kr)'!$A$10:$A$37,0),2)),"–",INDEX('Total(kr)'!$A$10:$M$37,MATCH($A$1,'Total(kr)'!$A$10:$A$37,0),2))</f>
        <v>716409.06642111996</v>
      </c>
      <c r="D10" s="7">
        <f>IF(ISERROR(C10/B10*100),"–",C10/B10*100)</f>
        <v>60.386109340126971</v>
      </c>
      <c r="E10" s="129">
        <f>IF(ISERROR(INDEX('Total(kr)'!$A$10:$M$37,MATCH($A$1,'Total(kr)'!$A$10:$A$37,0),3)),"–",INDEX('Total(kr)'!$A$10:$M$37,MATCH($A$1,'Total(kr)'!$A$10:$A$37,0),3))</f>
        <v>10.179201110121141</v>
      </c>
      <c r="F10" s="129">
        <f>IF(ISERROR(INDEX('Total(kr)'!$A$10:$M$37,MATCH($A$1,'Total(kr)'!$A$10:$A$37,0),4)),"–",INDEX('Total(kr)'!$A$10:$M$37,MATCH($A$1,'Total(kr)'!$A$10:$A$37,0),4))</f>
        <v>5.9769828372429998</v>
      </c>
      <c r="G10" s="129">
        <f>IF(ISERROR(INDEX('Total(kr)'!$A$10:$M$37,MATCH($A$1,'Total(kr)'!$A$10:$A$37,0),5)),"–",INDEX('Total(kr)'!$A$10:$M$37,MATCH($A$1,'Total(kr)'!$A$10:$A$37,0),5))</f>
        <v>1.2457878176318786</v>
      </c>
      <c r="H10" s="5"/>
      <c r="I10" s="5"/>
      <c r="J10" s="47" t="s">
        <v>30</v>
      </c>
      <c r="K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33" t="s">
        <v>10</v>
      </c>
      <c r="B11" s="143">
        <f>'NonFin(kr)'!$B$11</f>
        <v>875097.84446563001</v>
      </c>
      <c r="C11" s="143">
        <f>IF(ISERROR(INDEX('NonFin(kr)'!$A$10:$M$37,MATCH($A$1,'NonFin(kr)'!$A$10:$A$37,0),2)),"–",INDEX('NonFin(kr)'!$A$10:$M$37,MATCH($A$1,'NonFin(kr)'!$A$10:$A$37,0),2))</f>
        <v>551465.94590604003</v>
      </c>
      <c r="D11" s="144">
        <f>IF(ISERROR(C11/B11*100),"–",C11/B11*100)</f>
        <v>63.017632758858788</v>
      </c>
      <c r="E11" s="145">
        <f>IF(ISERROR(INDEX('NonFin(kr)'!$A$10:$M$37,MATCH($A$1,'NonFin(kr)'!$A$10:$A$37,0),3)),"–",INDEX('NonFin(kr)'!$A$10:$M$37,MATCH($A$1,'NonFin(kr)'!$A$10:$A$37,0),3))</f>
        <v>7.7512399069846794</v>
      </c>
      <c r="F11" s="145">
        <f>IF(ISERROR(INDEX('NonFin(kr)'!$A$10:$M$37,MATCH($A$1,'NonFin(kr)'!$A$10:$A$37,0),4)),"–",INDEX('NonFin(kr)'!$A$10:$M$37,MATCH($A$1,'NonFin(kr)'!$A$10:$A$37,0),4))</f>
        <v>4.937768578267864</v>
      </c>
      <c r="G11" s="145">
        <f>IF(ISERROR(INDEX('NonFin(kr)'!$A$10:$M$37,MATCH($A$1,'NonFin(kr)'!$A$10:$A$37,0),5)),"–",INDEX('NonFin(kr)'!$A$10:$M$37,MATCH($A$1,'NonFin(kr)'!$A$10:$A$37,0),5))</f>
        <v>0.75047150375151261</v>
      </c>
      <c r="H11" s="54"/>
      <c r="I11" s="5"/>
      <c r="J11" s="47" t="s">
        <v>31</v>
      </c>
      <c r="K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28" t="s">
        <v>6</v>
      </c>
      <c r="B12" s="6">
        <f>'NonFin(kr)'!$F$11</f>
        <v>627350.92429750995</v>
      </c>
      <c r="C12" s="6">
        <f>IF(ISERROR(INDEX('NonFin(kr)'!$A$10:$M$37,MATCH($A$1,'NonFin(kr)'!$A$10:$A$37,0),6)),"–",INDEX('NonFin(kr)'!$A$10:$M$37,MATCH($A$1,'NonFin(kr)'!$A$10:$A$37,0),6))</f>
        <v>393286.09091074998</v>
      </c>
      <c r="D12" s="7">
        <f t="shared" ref="D12" si="0">IF(ISERROR(C12/B12*100),"–",C12/B12*100)</f>
        <v>62.689967557016161</v>
      </c>
      <c r="E12" s="129">
        <f>IF(ISERROR(INDEX('NonFin(kr)'!$A$10:$M$37,MATCH($A$1,'NonFin(kr)'!$A$10:$A$37,0),7)),"–",INDEX('NonFin(kr)'!$A$10:$M$37,MATCH($A$1,'NonFin(kr)'!$A$10:$A$37,0),7))</f>
        <v>11.982456352610086</v>
      </c>
      <c r="F12" s="129">
        <f>IF(ISERROR(INDEX('NonFin(kr)'!$A$10:$M$37,MATCH($A$1,'NonFin(kr)'!$A$10:$A$37,0),8)),"–",INDEX('NonFin(kr)'!$A$10:$M$37,MATCH($A$1,'NonFin(kr)'!$A$10:$A$37,0),8))</f>
        <v>8.9373033928260384</v>
      </c>
      <c r="G12" s="129">
        <f>IF(ISERROR(INDEX('NonFin(kr)'!$A$10:$M$37,MATCH($A$1,'NonFin(kr)'!$A$10:$A$37,0),9)),"–",INDEX('NonFin(kr)'!$A$10:$M$37,MATCH($A$1,'NonFin(kr)'!$A$10:$A$37,0),9))</f>
        <v>1.9051413749909329</v>
      </c>
      <c r="H12" s="54"/>
      <c r="I12" s="5"/>
      <c r="J12" s="47" t="s">
        <v>1</v>
      </c>
      <c r="K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128" t="s">
        <v>7</v>
      </c>
      <c r="B13" s="6">
        <f>'NonFin(kr)'!$J$11</f>
        <v>247746.92016812001</v>
      </c>
      <c r="C13" s="6">
        <f>IF(ISERROR(INDEX('NonFin(kr)'!$A$10:$M$37,MATCH($A$1,'NonFin(kr)'!$A$10:$A$37,0),10)),"–",INDEX('NonFin(kr)'!$A$10:$M$37,MATCH($A$1,'NonFin(kr)'!$A$10:$A$37,0),10))</f>
        <v>158179.85499528999</v>
      </c>
      <c r="D13" s="7">
        <f t="shared" ref="D13:D14" si="1">IF(ISERROR(C13/B13*100),"–",C13/B13*100)</f>
        <v>63.847354747316253</v>
      </c>
      <c r="E13" s="129">
        <f>IF(ISERROR(INDEX('NonFin(kr)'!$A$10:$M$37,MATCH($A$1,'NonFin(kr)'!$A$10:$A$37,0),11)),"–",INDEX('NonFin(kr)'!$A$10:$M$37,MATCH($A$1,'NonFin(kr)'!$A$10:$A$37,0),11))</f>
        <v>-1.5021218599220134</v>
      </c>
      <c r="F13" s="129">
        <f>IF(ISERROR(INDEX('NonFin(kr)'!$A$10:$M$37,MATCH($A$1,'NonFin(kr)'!$A$10:$A$37,0),12)),"–",INDEX('NonFin(kr)'!$A$10:$M$37,MATCH($A$1,'NonFin(kr)'!$A$10:$A$37,0),12))</f>
        <v>-3.8400111686951846</v>
      </c>
      <c r="G13" s="129">
        <f>IF(ISERROR(INDEX('NonFin(kr)'!$A$10:$M$37,MATCH($A$1,'NonFin(kr)'!$A$10:$A$37,0),13)),"–",INDEX('NonFin(kr)'!$A$10:$M$37,MATCH($A$1,'NonFin(kr)'!$A$10:$A$37,0),13))</f>
        <v>-2.0101090640669099</v>
      </c>
      <c r="H13" s="5"/>
      <c r="I13" s="5"/>
      <c r="J13" s="47" t="s">
        <v>32</v>
      </c>
      <c r="K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33" t="s">
        <v>11</v>
      </c>
      <c r="B14" s="143">
        <f>'HouseHolds(kr)'!$B$11</f>
        <v>300754.49567381002</v>
      </c>
      <c r="C14" s="143">
        <f>IF(ISERROR(INDEX('HouseHolds(kr)'!A10:M37,MATCH($A$1,'HouseHolds(kr)'!A10:A37,0),2)),"–",INDEX('HouseHolds(kr)'!A10:M37,MATCH($A$1,'HouseHolds(kr)'!A10:A37,0),2))</f>
        <v>155218.37265584999</v>
      </c>
      <c r="D14" s="144">
        <f t="shared" si="1"/>
        <v>51.609660001290734</v>
      </c>
      <c r="E14" s="145">
        <f>IF(ISERROR(INDEX('HouseHolds(kr)'!$A$10:$M$37,MATCH($A$1,'HouseHolds(kr)'!$A$10:$A$37,0),3)),"–",INDEX('HouseHolds(kr)'!$A$10:$M$37,MATCH($A$1,'HouseHolds(kr)'!$A$10:$A$37,0),3))</f>
        <v>26.352681133000672</v>
      </c>
      <c r="F14" s="145">
        <f>IF(ISERROR(INDEX('HouseHolds(kr)'!$A$10:$M$37,MATCH($A$1,'HouseHolds(kr)'!$A$10:$A$37,0),4)),"–",INDEX('HouseHolds(kr)'!$A$10:$M$37,MATCH($A$1,'HouseHolds(kr)'!$A$10:$A$37,0),4))</f>
        <v>12.378547873579194</v>
      </c>
      <c r="G14" s="145">
        <f>IF(ISERROR(INDEX('HouseHolds(kr)'!$A$10:$M$37,MATCH($A$1,'HouseHolds(kr)'!$A$10:$A$37,0),5)),"–",INDEX('HouseHolds(kr)'!$A$10:$M$37,MATCH($A$1,'HouseHolds(kr)'!$A$10:$A$37,0),5))</f>
        <v>3.2531836608100662</v>
      </c>
      <c r="H14" s="5"/>
      <c r="I14" s="5"/>
      <c r="J14" s="47" t="s">
        <v>33</v>
      </c>
      <c r="K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28" t="s">
        <v>6</v>
      </c>
      <c r="B15" s="6">
        <f>'HouseHolds(kr)'!$F$11</f>
        <v>290807.29456711002</v>
      </c>
      <c r="C15" s="6">
        <f>IF(ISERROR(INDEX('HouseHolds(kr)'!A11:M38,MATCH($A$1,'HouseHolds(kr)'!A11:A38,0),6)),"–",INDEX('HouseHolds(kr)'!A11:M38,MATCH($A$1,'HouseHolds(kr)'!A11:A38,0),6))</f>
        <v>147366.00093668001</v>
      </c>
      <c r="D15" s="7">
        <f>IF(ISERROR(C15/B15*100),"–",C15/B15*100)</f>
        <v>50.674795195920417</v>
      </c>
      <c r="E15" s="129">
        <f>IF(ISERROR(INDEX('HouseHolds(kr)'!$A$10:$M$37,MATCH($A$1,'HouseHolds(kr)'!$A$10:$A$37,0),7)),"–",INDEX('HouseHolds(kr)'!$A$10:$M$37,MATCH($A$1,'HouseHolds(kr)'!$A$10:$A$37,0),7))</f>
        <v>28.931886471272662</v>
      </c>
      <c r="F15" s="129">
        <f>IF(ISERROR(INDEX('HouseHolds(kr)'!$A$10:$M$37,MATCH($A$1,'HouseHolds(kr)'!$A$10:$A$37,0),8)),"–",INDEX('HouseHolds(kr)'!$A$10:$M$37,MATCH($A$1,'HouseHolds(kr)'!$A$10:$A$37,0),8))</f>
        <v>13.539032124513511</v>
      </c>
      <c r="G15" s="129">
        <f>IF(ISERROR(INDEX('HouseHolds(kr)'!$A$10:$M$37,MATCH($A$1,'HouseHolds(kr)'!$A$10:$A$37,0),9)),"–",INDEX('HouseHolds(kr)'!$A$10:$M$37,MATCH($A$1,'HouseHolds(kr)'!$A$10:$A$37,0),9))</f>
        <v>3.4261873449214164</v>
      </c>
      <c r="H15" s="5"/>
      <c r="I15" s="5"/>
      <c r="J15" s="47" t="s">
        <v>34</v>
      </c>
      <c r="K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55" t="s">
        <v>7</v>
      </c>
      <c r="B16" s="56">
        <f>'HouseHolds(kr)'!$J$11</f>
        <v>9947.2011067000003</v>
      </c>
      <c r="C16" s="56">
        <f>IF(ISERROR(INDEX('HouseHolds(kr)'!A12:M38,MATCH($A$1,'HouseHolds(kr)'!A12:A38,0),10)),"–",INDEX('HouseHolds(kr)'!A12:M38,MATCH($A$1,'HouseHolds(kr)'!A12:A38,0),10))</f>
        <v>7852.3717191699998</v>
      </c>
      <c r="D16" s="57">
        <f t="shared" ref="D16" si="2">IF(ISERROR(C16/B16*100),"–",C16/B16*100)</f>
        <v>78.940514371233377</v>
      </c>
      <c r="E16" s="130">
        <f>IF(ISERROR(INDEX('HouseHolds(kr)'!$A$10:$M$37,MATCH($A$1,'HouseHolds(kr)'!$A$10:$A$37,0),11)),"–",INDEX('HouseHolds(kr)'!$A$10:$M$37,MATCH($A$1,'HouseHolds(kr)'!$A$10:$A$37,0),11))</f>
        <v>-8.135468517763826</v>
      </c>
      <c r="F16" s="130">
        <f>IF(ISERROR(INDEX('HouseHolds(kr)'!$A$10:$M$37,MATCH($A$1,'HouseHolds(kr)'!$A$10:$A$37,0),12)),"–",INDEX('HouseHolds(kr)'!$A$10:$M$37,MATCH($A$1,'HouseHolds(kr)'!$A$10:$A$37,0),12))</f>
        <v>-5.7083381318325479</v>
      </c>
      <c r="G16" s="130">
        <f>IF(ISERROR(INDEX('HouseHolds(kr)'!$A$10:$M$37,MATCH($A$1,'HouseHolds(kr)'!$A$10:$A$37,0),13)),"–",INDEX('HouseHolds(kr)'!$A$10:$M$37,MATCH($A$1,'HouseHolds(kr)'!$A$10:$A$37,0),13))</f>
        <v>0.11049826675591135</v>
      </c>
      <c r="H16" s="5"/>
      <c r="I16" s="5"/>
      <c r="J16" s="47" t="s">
        <v>35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5" ht="17.399999999999999">
      <c r="A17" s="127" t="s">
        <v>60</v>
      </c>
      <c r="B17" s="6">
        <f>'Total(dep)'!$B$11</f>
        <v>2804819.6415921701</v>
      </c>
      <c r="C17" s="6">
        <f>IF(ISERROR(INDEX('Total(dep)'!$A$10:$M$37,MATCH($A$1,'Total(dep)'!$A$10:$A$37,0),2)),"–",INDEX('Total(dep)'!$A$10:$M$37,MATCH($A$1,'Total(dep)'!$A$10:$A$37,0),2))</f>
        <v>1467654.3104117</v>
      </c>
      <c r="D17" s="7">
        <f t="shared" ref="D17:D23" si="3">IF(ISERROR(C17/B17*100),"–",C17/B17*100)</f>
        <v>52.326156329202632</v>
      </c>
      <c r="E17" s="129">
        <f>IF(ISERROR(INDEX('Total(dep)'!$A$10:$M$37,MATCH($A$1,'Total(dep)'!$A$10:$A$37,0),3)),"–",INDEX('Total(dep)'!$A$10:$M$37,MATCH($A$1,'Total(dep)'!$A$10:$A$37,0),3))</f>
        <v>10.444660394850501</v>
      </c>
      <c r="F17" s="129">
        <f>IF(ISERROR(INDEX('Total(dep)'!$A$10:$M$37,MATCH($A$1,'Total(dep)'!$A$10:$A$37,0),4)),"–",INDEX('Total(dep)'!$A$10:$M$37,MATCH($A$1,'Total(dep)'!$A$10:$A$37,0),4))</f>
        <v>0.9989546186086784</v>
      </c>
      <c r="G17" s="129">
        <f>IF(ISERROR(INDEX('Total(dep)'!$A$10:$M$37,MATCH($A$1,'Total(dep)'!$A$10:$A$37,0),5)),"–",INDEX('Total(dep)'!$A$10:$M$37,MATCH($A$1,'Total(dep)'!$A$10:$A$37,0),5))</f>
        <v>-1.0762582482655318</v>
      </c>
      <c r="J17" s="47" t="s">
        <v>36</v>
      </c>
    </row>
    <row r="18" spans="1:15" ht="17.399999999999999">
      <c r="A18" s="133" t="s">
        <v>10</v>
      </c>
      <c r="B18" s="143">
        <f>'NonFin(dep)'!$B$11</f>
        <v>1485438.89744022</v>
      </c>
      <c r="C18" s="143">
        <f>IF(ISERROR(INDEX('NonFin(dep)'!$B$10:$M$37,MATCH($A$1,'NonFin(dep)'!$A$10:$A$37,0),2)),"–",INDEX('NonFin(dep)'!$A$10:$M$37,MATCH($A$1,'NonFin(dep)'!$A$10:$A$37,0),2))</f>
        <v>951218.35268567002</v>
      </c>
      <c r="D18" s="144">
        <f t="shared" si="3"/>
        <v>64.036181786060368</v>
      </c>
      <c r="E18" s="145">
        <f>IF(ISERROR(INDEX('NonFin(dep)'!$B$10:$M$37,MATCH($A$1,'NonFin(dep)'!$A$10:$A$37,0),3)),"–",INDEX('NonFin(dep)'!$A$10:$M$37,MATCH($A$1,'NonFin(dep)'!$A$10:$A$37,0),3))</f>
        <v>8.5102124175173941</v>
      </c>
      <c r="F18" s="145">
        <f>IF(ISERROR(INDEX('NonFin(dep)'!$B$10:$M$37,MATCH($A$1,'NonFin(dep)'!$A$10:$A$37,0),4)),"–",INDEX('NonFin(dep)'!$A$10:$M$37,MATCH($A$1,'NonFin(dep)'!$A$10:$A$37,0),4))</f>
        <v>-1.1095466829177099</v>
      </c>
      <c r="G18" s="145">
        <f>IF(ISERROR(INDEX('NonFin(dep)'!$B$10:$M$37,MATCH($A$1,'NonFin(dep)'!$A$10:$A$37,0),5)),"–",INDEX('NonFin(dep)'!$A$10:$M$37,MATCH($A$1,'NonFin(dep)'!$A$10:$A$37,0),5))</f>
        <v>-1.7768050471701855</v>
      </c>
      <c r="J18" s="47" t="s">
        <v>37</v>
      </c>
    </row>
    <row r="19" spans="1:15">
      <c r="A19" s="128" t="s">
        <v>6</v>
      </c>
      <c r="B19" s="6">
        <f>'NonFin(dep)'!$F$11</f>
        <v>1080666.2762981101</v>
      </c>
      <c r="C19" s="6">
        <f>IF(ISERROR(INDEX('NonFin(dep)'!$B$10:$M$37,MATCH($A$1,'NonFin(dep)'!$A$10:$A$37,0),6)),"–",INDEX('NonFin(dep)'!$A$10:$M$37,MATCH($A$1,'NonFin(dep)'!$A$10:$A$37,0),6))</f>
        <v>693214.33892105997</v>
      </c>
      <c r="D19" s="7">
        <f t="shared" si="3"/>
        <v>64.14693917309134</v>
      </c>
      <c r="E19" s="129">
        <f>IF(ISERROR(INDEX('NonFin(dep)'!$B$10:$M$37,MATCH($A$1,'NonFin(dep)'!$A$10:$A$37,0),7)),"–",INDEX('NonFin(dep)'!$A$10:$M$37,MATCH($A$1,'NonFin(dep)'!$A$10:$A$37,0),7))</f>
        <v>16.218441535639855</v>
      </c>
      <c r="F19" s="129">
        <f>IF(ISERROR(INDEX('NonFin(dep)'!$B$10:$M$37,MATCH($A$1,'NonFin(dep)'!$A$10:$A$37,0),8)),"–",INDEX('NonFin(dep)'!$A$10:$M$37,MATCH($A$1,'NonFin(dep)'!$A$10:$A$37,0),8))</f>
        <v>1.9452178632661798</v>
      </c>
      <c r="G19" s="129">
        <f>IF(ISERROR(INDEX('NonFin(dep)'!$B$10:$M$37,MATCH($A$1,'NonFin(dep)'!$A$10:$A$37,0),9)),"–",INDEX('NonFin(dep)'!$A$10:$M$37,MATCH($A$1,'NonFin(dep)'!$A$10:$A$37,0),9))</f>
        <v>-2.0336399982373337</v>
      </c>
      <c r="J19" s="47" t="s">
        <v>38</v>
      </c>
    </row>
    <row r="20" spans="1:15">
      <c r="A20" s="128" t="s">
        <v>7</v>
      </c>
      <c r="B20" s="6">
        <f>'NonFin(dep)'!$J$11</f>
        <v>404772.62114210997</v>
      </c>
      <c r="C20" s="6">
        <f>IF(ISERROR(INDEX('NonFin(dep)'!$B$10:$M$37,MATCH($A$1,'NonFin(dep)'!$A$10:$A$37,0),10)),"–",INDEX('NonFin(dep)'!$A$10:$M$37,MATCH($A$1,'NonFin(dep)'!$A$10:$A$37,0),10))</f>
        <v>258004.01376460999</v>
      </c>
      <c r="D20" s="7">
        <f t="shared" si="3"/>
        <v>63.74048052870365</v>
      </c>
      <c r="E20" s="129">
        <f>IF(ISERROR(INDEX('NonFin(dep)'!$A$10:$M$37,MATCH($A$1,'NonFin(dep)'!$A$10:$A$37,0),11)),"–",INDEX('NonFin(dep)'!$A$10:$M$37,MATCH($A$1,'NonFin(dep)'!$A$10:$A$37,0),11))</f>
        <v>-7.9021190835917565</v>
      </c>
      <c r="F20" s="129">
        <f>IF(ISERROR(INDEX('NonFin(dep)'!$A$10:$M$37,MATCH($A$1,'NonFin(dep)'!$A$10:$A$37,0),12)),"–",INDEX('NonFin(dep)'!$A$10:$M$37,MATCH($A$1,'NonFin(dep)'!$A$10:$A$37,0),12))</f>
        <v>-8.4780176477771221</v>
      </c>
      <c r="G20" s="129">
        <f>IF(ISERROR(INDEX('NonFin(dep)'!$A$10:$M$37,MATCH($A$1,'NonFin(dep)'!$A$10:$A$37,0),13)),"–",INDEX('NonFin(dep)'!$A$10:$M$37,MATCH($A$1,'NonFin(dep)'!$A$10:$A$37,0),13))</f>
        <v>-1.0800144664682421</v>
      </c>
      <c r="J20" s="47" t="s">
        <v>39</v>
      </c>
    </row>
    <row r="21" spans="1:15">
      <c r="A21" s="133" t="s">
        <v>11</v>
      </c>
      <c r="B21" s="143">
        <f>'HouseHolds(dep)'!$B$11</f>
        <v>1266361.8770395599</v>
      </c>
      <c r="C21" s="143">
        <f>IF(ISERROR(INDEX('HouseHolds(dep)'!$A$10:$M$37,MATCH($A$1,'HouseHolds(dep)'!$A$10:$A$37,0),2)),"–",INDEX('HouseHolds(dep)'!$A$10:$M$37,MATCH($A$1,'HouseHolds(dep)'!$A$10:$A$37,0),2))</f>
        <v>474309.39298066002</v>
      </c>
      <c r="D21" s="144">
        <f t="shared" si="3"/>
        <v>37.45449081975508</v>
      </c>
      <c r="E21" s="145">
        <f>IF(ISERROR(INDEX('HouseHolds(dep)'!$A$10:$M$37,MATCH($A$1,'HouseHolds(dep)'!$A$10:$A$37,0),3)),"–",INDEX('HouseHolds(dep)'!$A$10:$M$37,MATCH($A$1,'HouseHolds(dep)'!$A$10:$A$37,0),3))</f>
        <v>11.765089331346786</v>
      </c>
      <c r="F21" s="145">
        <f>IF(ISERROR(INDEX('HouseHolds(dep)'!$A$10:$M$37,MATCH($A$1,'HouseHolds(dep)'!$A$10:$A$37,0),4)),"–",INDEX('HouseHolds(dep)'!$A$10:$M$37,MATCH($A$1,'HouseHolds(dep)'!$A$10:$A$37,0),4))</f>
        <v>3.722391104495685</v>
      </c>
      <c r="G21" s="145">
        <f>IF(ISERROR(INDEX('HouseHolds(dep)'!$A$10:$M$37,MATCH($A$1,'HouseHolds(dep)'!$A$10:$A$37,0),5)),"–",INDEX('HouseHolds(dep)'!$A$10:$M$37,MATCH($A$1,'HouseHolds(dep)'!$A$10:$A$37,0),5))</f>
        <v>0.10147536900922205</v>
      </c>
      <c r="J21" s="47" t="s">
        <v>40</v>
      </c>
    </row>
    <row r="22" spans="1:15">
      <c r="A22" s="128" t="s">
        <v>6</v>
      </c>
      <c r="B22" s="6">
        <f>'HouseHolds(dep)'!$F$11</f>
        <v>835028.98925977002</v>
      </c>
      <c r="C22" s="6">
        <f>IF(ISERROR(INDEX('HouseHolds(dep)'!$A$10:$M$37,MATCH($A$1,'HouseHolds(dep)'!$A$10:$A$37,0),6)),"–",INDEX('HouseHolds(dep)'!$A$10:$M$37,MATCH($A$1,'HouseHolds(dep)'!$A$10:$A$37,0),6))</f>
        <v>275750.16034722998</v>
      </c>
      <c r="D22" s="7">
        <f t="shared" si="3"/>
        <v>33.022824823324378</v>
      </c>
      <c r="E22" s="129">
        <f>IF(ISERROR(INDEX('HouseHolds(dep)'!$A$10:$M$37,MATCH($A$1,'HouseHolds(dep)'!$A$10:$A$37,0),7)),"–",INDEX('HouseHolds(dep)'!$A$10:$M$37,MATCH($A$1,'HouseHolds(dep)'!$A$10:$A$37,0),7))</f>
        <v>11.591376371808664</v>
      </c>
      <c r="F22" s="129">
        <f>IF(ISERROR(INDEX('HouseHolds(dep)'!$A$10:$M$37,MATCH($A$1,'HouseHolds(dep)'!$A$10:$A$37,0),8)),"–",INDEX('HouseHolds(dep)'!$A$10:$M$37,MATCH($A$1,'HouseHolds(dep)'!$A$10:$A$37,0),8))</f>
        <v>4.2667004500299441</v>
      </c>
      <c r="G22" s="129">
        <f>IF(ISERROR(INDEX('HouseHolds(dep)'!$A$10:$M$37,MATCH($A$1,'HouseHolds(dep)'!$A$10:$A$37,0),9)),"–",INDEX('HouseHolds(dep)'!$A$10:$M$37,MATCH($A$1,'HouseHolds(dep)'!$A$10:$A$37,0),9))</f>
        <v>0.7710510327576543</v>
      </c>
      <c r="J22" s="47" t="s">
        <v>41</v>
      </c>
    </row>
    <row r="23" spans="1:15">
      <c r="A23" s="55" t="s">
        <v>7</v>
      </c>
      <c r="B23" s="56">
        <f>'HouseHolds(dep)'!$J$11</f>
        <v>431332.88777978998</v>
      </c>
      <c r="C23" s="56">
        <f>IF(ISERROR(INDEX('HouseHolds(dep)'!$A$10:$M$37,MATCH($A$1,'HouseHolds(dep)'!$A$10:$A$37,0),10)),"–",INDEX('HouseHolds(dep)'!$A$10:$M$37,MATCH($A$1,'HouseHolds(dep)'!$A$10:$A$37,0),10))</f>
        <v>198559.23263342999</v>
      </c>
      <c r="D23" s="57">
        <f t="shared" si="3"/>
        <v>46.033872737012622</v>
      </c>
      <c r="E23" s="130">
        <f>IF(ISERROR(INDEX('HouseHolds(dep)'!$A$10:$M$37,MATCH($A$1,'HouseHolds(dep)'!$A$10:$A$37,0),11)),"–",INDEX('HouseHolds(dep)'!$A$10:$M$37,MATCH($A$1,'HouseHolds(dep)'!$A$10:$A$37,0),11))</f>
        <v>12.007233125017251</v>
      </c>
      <c r="F23" s="130">
        <f>IF(ISERROR(INDEX('HouseHolds(dep)'!$A$10:$M$37,MATCH($A$1,'HouseHolds(dep)'!$A$10:$A$37,0),12)),"–",INDEX('HouseHolds(dep)'!$A$10:$M$37,MATCH($A$1,'HouseHolds(dep)'!$A$10:$A$37,0),12))</f>
        <v>2.9758371849191576</v>
      </c>
      <c r="G23" s="130">
        <f>IF(ISERROR(INDEX('HouseHolds(dep)'!$A$10:$M$37,MATCH($A$1,'HouseHolds(dep)'!$A$10:$A$37,0),13)),"–",INDEX('HouseHolds(dep)'!$A$10:$M$37,MATCH($A$1,'HouseHolds(dep)'!$A$10:$A$37,0),13))</f>
        <v>-0.813777106888395</v>
      </c>
      <c r="J23" s="47" t="s">
        <v>42</v>
      </c>
    </row>
    <row r="24" spans="1:15">
      <c r="A24" s="9"/>
      <c r="B24" s="9"/>
      <c r="C24" s="58"/>
      <c r="D24" s="58"/>
      <c r="E24" s="59"/>
      <c r="F24" s="59"/>
      <c r="G24" s="49"/>
      <c r="J24" s="47" t="s">
        <v>43</v>
      </c>
      <c r="K24" s="52"/>
    </row>
    <row r="25" spans="1:15" s="52" customFormat="1" ht="26.25" customHeight="1">
      <c r="A25" s="219" t="s">
        <v>17</v>
      </c>
      <c r="B25" s="220"/>
      <c r="C25" s="220"/>
      <c r="D25" s="220"/>
      <c r="E25" s="221" t="s">
        <v>8</v>
      </c>
      <c r="F25" s="221"/>
      <c r="G25" s="222"/>
      <c r="J25" s="47" t="s">
        <v>44</v>
      </c>
    </row>
    <row r="26" spans="1:15" s="52" customFormat="1" ht="27.75" customHeight="1">
      <c r="A26" s="219"/>
      <c r="B26" s="220"/>
      <c r="C26" s="220"/>
      <c r="D26" s="220"/>
      <c r="E26" s="53" t="s">
        <v>3</v>
      </c>
      <c r="F26" s="147" t="s">
        <v>4</v>
      </c>
      <c r="G26" s="172" t="s">
        <v>72</v>
      </c>
      <c r="J26" s="47" t="s">
        <v>45</v>
      </c>
      <c r="K26" s="47"/>
    </row>
    <row r="27" spans="1:15" ht="33" customHeight="1">
      <c r="A27" s="141" t="s">
        <v>12</v>
      </c>
      <c r="B27" s="141"/>
      <c r="C27" s="141"/>
      <c r="D27" s="141"/>
      <c r="E27" s="134">
        <f>'Total(inter_r_cred)'!$D$11</f>
        <v>19.630073246888202</v>
      </c>
      <c r="F27" s="134">
        <f>IF(ISERROR(INDEX('Total(inter_r_cred)'!A10:S37,MATCH($A$1,'Total(inter_r_cred)'!A10:A37,0),4)),"–",INDEX('Total(inter_r_cred)'!A10:S37,MATCH($A$1,'Total(inter_r_cred)'!A10:A37,0),4))</f>
        <v>16.333561252812785</v>
      </c>
      <c r="G27" s="134">
        <f>IF(ISERROR(IF(F27=0,"–",F27-E27)),"–",IF(F27=0,"–",F27-E27))</f>
        <v>-3.2965119940754164</v>
      </c>
      <c r="H27" s="142"/>
      <c r="J27" s="47" t="s">
        <v>46</v>
      </c>
      <c r="O27" s="211"/>
    </row>
    <row r="28" spans="1:15" ht="16.2">
      <c r="A28" s="133" t="s">
        <v>13</v>
      </c>
      <c r="B28" s="146"/>
      <c r="C28" s="146"/>
      <c r="D28" s="146"/>
      <c r="E28" s="145">
        <f>'Inter_r_cred(NonFin)'!$D$11</f>
        <v>13.889099999999999</v>
      </c>
      <c r="F28" s="145">
        <f>IF(ISERROR(INDEX('Inter_r_cred(NonFin)'!$A$10:$S$37,MATCH($A$1,'Inter_r_cred(NonFin)'!$A$10:$A$37,0),4)),"–",INDEX('Inter_r_cred(NonFin)'!$A$10:$S$37,MATCH($A$1,'Inter_r_cred(NonFin)'!$A$10:$A$37,0),4))</f>
        <v>13.0626</v>
      </c>
      <c r="G28" s="145">
        <f>IF(ISERROR(IF(F28=0,"–",F28-E28)),"–",IF(F28=0,"–",F28-E28))</f>
        <v>-0.82649999999999935</v>
      </c>
      <c r="O28" s="211"/>
    </row>
    <row r="29" spans="1:15">
      <c r="A29" s="128" t="s">
        <v>6</v>
      </c>
      <c r="B29" s="59"/>
      <c r="C29" s="59"/>
      <c r="D29" s="59"/>
      <c r="E29" s="134">
        <f>'Inter_r_cred(NonFin)'!$J$11</f>
        <v>15.4383</v>
      </c>
      <c r="F29" s="134">
        <f>IF(ISERROR(INDEX('Inter_r_cred(NonFin)'!$A$10:$S$37,MATCH($A$1,'Inter_r_cred(NonFin)'!$A$10:$A$37,0),10)),"–",INDEX('Inter_r_cred(NonFin)'!$A$10:$S$37,MATCH($A$1,'Inter_r_cred(NonFin)'!$A$10:$A$37,0),10))</f>
        <v>14.368499999999999</v>
      </c>
      <c r="G29" s="134">
        <f t="shared" ref="G29:G33" si="4">IF(ISERROR(IF(F29=0,"–",F29-E29)),"–",IF(F29=0,"–",F29-E29))</f>
        <v>-1.0698000000000008</v>
      </c>
      <c r="O29" s="211"/>
    </row>
    <row r="30" spans="1:15">
      <c r="A30" s="128" t="s">
        <v>7</v>
      </c>
      <c r="B30" s="59"/>
      <c r="C30" s="59"/>
      <c r="D30" s="59"/>
      <c r="E30" s="134">
        <f>'Inter_r_cred(NonFin)'!$P$11</f>
        <v>6.1605999999999996</v>
      </c>
      <c r="F30" s="134">
        <f>IF(ISERROR(INDEX('Inter_r_cred(NonFin)'!$A$10:$S$37,MATCH($A$1,'Inter_r_cred(NonFin)'!$A$10:$A$37,0),16)),"–",INDEX('Inter_r_cred(NonFin)'!$A$10:$S$37,MATCH($A$1,'Inter_r_cred(NonFin)'!$A$10:$A$37,0),16))</f>
        <v>6.3391000000000002</v>
      </c>
      <c r="G30" s="134">
        <f t="shared" si="4"/>
        <v>0.17850000000000055</v>
      </c>
      <c r="O30" s="211"/>
    </row>
    <row r="31" spans="1:15">
      <c r="A31" s="133" t="s">
        <v>11</v>
      </c>
      <c r="B31" s="146"/>
      <c r="C31" s="146"/>
      <c r="D31" s="146"/>
      <c r="E31" s="145">
        <f>'Inter_r_cred(HouseHolds)'!$D$11</f>
        <v>35.804200000000002</v>
      </c>
      <c r="F31" s="145">
        <f>IF(ISERROR(INDEX('Inter_r_cred(HouseHolds)'!A10:S38,MATCH($A$1,'Inter_r_cred(HouseHolds)'!A10:A38,0),4)),"–",INDEX('Inter_r_cred(HouseHolds)'!A10:S38,MATCH($A$1,'Inter_r_cred(HouseHolds)'!A10:A38,0),4))</f>
        <v>33.322000000000003</v>
      </c>
      <c r="G31" s="145">
        <f t="shared" si="4"/>
        <v>-2.4821999999999989</v>
      </c>
      <c r="O31" s="211"/>
    </row>
    <row r="32" spans="1:15">
      <c r="A32" s="128" t="s">
        <v>6</v>
      </c>
      <c r="B32" s="59"/>
      <c r="C32" s="59"/>
      <c r="D32" s="59"/>
      <c r="E32" s="134">
        <f>'Inter_r_cred(HouseHolds)'!$J$11</f>
        <v>35.804900000000004</v>
      </c>
      <c r="F32" s="134">
        <f>IF(ISERROR(INDEX('Inter_r_cred(HouseHolds)'!A11:S39,MATCH($A$1,'Inter_r_cred(HouseHolds)'!A11:A39,0),10)),"–",INDEX('Inter_r_cred(HouseHolds)'!A11:S39,MATCH($A$1,'Inter_r_cred(HouseHolds)'!A11:A39,0),10))</f>
        <v>33.323700000000002</v>
      </c>
      <c r="G32" s="134">
        <f t="shared" si="4"/>
        <v>-2.4812000000000012</v>
      </c>
      <c r="O32" s="211"/>
    </row>
    <row r="33" spans="1:15">
      <c r="A33" s="55" t="s">
        <v>7</v>
      </c>
      <c r="B33" s="59"/>
      <c r="C33" s="59"/>
      <c r="D33" s="59"/>
      <c r="E33" s="135">
        <f>'Inter_r_cred(HouseHolds)'!$P$11</f>
        <v>11.036300000000001</v>
      </c>
      <c r="F33" s="135">
        <f>IF(ISERROR(INDEX('Inter_r_cred(HouseHolds)'!A12:S40,MATCH($A$1,'Inter_r_cred(HouseHolds)'!A12:A40,0),16)),"–",INDEX('Inter_r_cred(HouseHolds)'!A12:S40,MATCH($A$1,'Inter_r_cred(HouseHolds)'!A12:A40,0),16))</f>
        <v>11.036300000000001</v>
      </c>
      <c r="G33" s="135">
        <f t="shared" si="4"/>
        <v>0</v>
      </c>
      <c r="O33" s="211"/>
    </row>
    <row r="34" spans="1:15" ht="30.75" customHeight="1">
      <c r="A34" s="149" t="s">
        <v>14</v>
      </c>
      <c r="B34" s="141"/>
      <c r="C34" s="141"/>
      <c r="D34" s="141"/>
      <c r="E34" s="134">
        <f>'Total(inter_r_dep)'!$B$11</f>
        <v>8.7548465481727291</v>
      </c>
      <c r="F34" s="134">
        <f>IF(ISERROR(INDEX('Total(inter_r_dep)'!A10:P38,MATCH($A$1,'Total(inter_r_dep)'!A10:A38,0),2)),"–",INDEX('Total(inter_r_dep)'!A10:P38,MATCH($A$1,'Total(inter_r_dep)'!A10:A38,0),2))</f>
        <v>8.4523897276077964</v>
      </c>
      <c r="G34" s="134">
        <f>IF(ISERROR(IF(F34=0,"–",F34-E34)),"–",IF(F34=0,"–",F34-E34))</f>
        <v>-0.30245682056493273</v>
      </c>
      <c r="N34" s="134"/>
      <c r="O34" s="211"/>
    </row>
    <row r="35" spans="1:15" ht="17.399999999999999">
      <c r="A35" s="133" t="s">
        <v>10</v>
      </c>
      <c r="B35" s="146"/>
      <c r="C35" s="146"/>
      <c r="D35" s="146"/>
      <c r="E35" s="145">
        <f>'Inter_r_dep(NonFin)'!$B$11</f>
        <v>8.8289970123683599</v>
      </c>
      <c r="F35" s="145">
        <f>IF(ISERROR(INDEX('Inter_r_dep(NonFin)'!A10:P38,MATCH($A$1,'Inter_r_dep(NonFin)'!A10:A38,0),2)),"–",INDEX('Inter_r_dep(NonFin)'!A10:P38,MATCH($A$1,'Inter_r_dep(NonFin)'!A10:A38,0),2))</f>
        <v>8.6000966731044493</v>
      </c>
      <c r="G35" s="145">
        <f>IF(ISERROR(IF(F35=0,"–",F35-E35)),"–",IF(F35=0,"–",F35-E35))</f>
        <v>-0.22890033926391062</v>
      </c>
      <c r="O35" s="211"/>
    </row>
    <row r="36" spans="1:15">
      <c r="A36" s="128" t="s">
        <v>6</v>
      </c>
      <c r="B36" s="59"/>
      <c r="C36" s="59"/>
      <c r="D36" s="59"/>
      <c r="E36" s="134">
        <f>'Inter_r_dep(NonFin)'!$G$11</f>
        <v>9.8688381824284601</v>
      </c>
      <c r="F36" s="134">
        <f>IF(ISERROR(INDEX('Inter_r_dep(NonFin)'!A11:P39,MATCH($A$1,'Inter_r_dep(NonFin)'!A11:A39,0),7)),"–",INDEX('Inter_r_dep(NonFin)'!A11:P39,MATCH($A$1,'Inter_r_dep(NonFin)'!A11:A39,0),7))</f>
        <v>9.6320362179486505</v>
      </c>
      <c r="G36" s="134">
        <f t="shared" ref="G36:G40" si="5">IF(ISERROR(IF(F36=0,"–",F36-E36)),"–",IF(F36=0,"–",F36-E36))</f>
        <v>-0.23680196447980961</v>
      </c>
      <c r="O36" s="211"/>
    </row>
    <row r="37" spans="1:15">
      <c r="A37" s="8" t="s">
        <v>7</v>
      </c>
      <c r="B37" s="59"/>
      <c r="C37" s="59"/>
      <c r="D37" s="59"/>
      <c r="E37" s="134">
        <f>'Inter_r_dep(NonFin)'!$L$11</f>
        <v>0.73224947136568097</v>
      </c>
      <c r="F37" s="134">
        <f>IF(ISERROR(INDEX('Inter_r_dep(NonFin)'!A12:P40,MATCH($A$1,'Inter_r_dep(NonFin)'!A12:A40,0),12)),"–",INDEX('Inter_r_dep(NonFin)'!A12:P40,MATCH($A$1,'Inter_r_dep(NonFin)'!A12:A40,0),12))</f>
        <v>0.68077003211740394</v>
      </c>
      <c r="G37" s="134">
        <f t="shared" si="5"/>
        <v>-5.1479439248277026E-2</v>
      </c>
      <c r="O37" s="211"/>
    </row>
    <row r="38" spans="1:15">
      <c r="A38" s="133" t="s">
        <v>11</v>
      </c>
      <c r="B38" s="146"/>
      <c r="C38" s="146"/>
      <c r="D38" s="146"/>
      <c r="E38" s="145">
        <f>'Inter_r_dep(HouseHolds)'!$B$11</f>
        <v>8.2425179531847608</v>
      </c>
      <c r="F38" s="145">
        <f>IF(ISERROR(INDEX('Inter_r_dep(HouseHolds)'!A10:P38,MATCH($A$1,'Inter_r_dep(HouseHolds)'!A10:A38,0),2)),"–",INDEX('Inter_r_dep(HouseHolds)'!A10:P38,MATCH($A$1,'Inter_r_dep(HouseHolds)'!A10:A38,0),2))</f>
        <v>6.6700066134009699</v>
      </c>
      <c r="G38" s="145">
        <f t="shared" si="5"/>
        <v>-1.5725113397837909</v>
      </c>
      <c r="O38" s="211"/>
    </row>
    <row r="39" spans="1:15">
      <c r="A39" s="128" t="s">
        <v>6</v>
      </c>
      <c r="B39" s="59"/>
      <c r="C39" s="59"/>
      <c r="D39" s="59"/>
      <c r="E39" s="134">
        <f>'Inter_r_dep(HouseHolds)'!$G$11</f>
        <v>10.9763557709572</v>
      </c>
      <c r="F39" s="134">
        <f>IF(ISERROR(INDEX('Inter_r_dep(HouseHolds)'!A11:P39,MATCH($A$1,'Inter_r_dep(HouseHolds)'!A11:A39,0),7)),"–",INDEX('Inter_r_dep(HouseHolds)'!A11:P39,MATCH($A$1,'Inter_r_dep(HouseHolds)'!A11:A39,0),7))</f>
        <v>9.2024339508551503</v>
      </c>
      <c r="G39" s="134">
        <f t="shared" si="5"/>
        <v>-1.7739218201020499</v>
      </c>
      <c r="O39" s="211"/>
    </row>
    <row r="40" spans="1:15">
      <c r="A40" s="55" t="s">
        <v>7</v>
      </c>
      <c r="B40" s="119"/>
      <c r="C40" s="119"/>
      <c r="D40" s="119"/>
      <c r="E40" s="135">
        <f>'Inter_r_dep(HouseHolds)'!L11</f>
        <v>0.98074838765524497</v>
      </c>
      <c r="F40" s="135">
        <f>IF(ISERROR(INDEX('Inter_r_dep(HouseHolds)'!A12:P39,MATCH($A$1,'Inter_r_dep(HouseHolds)'!A12:A39,0),12)),"–",INDEX('Inter_r_dep(HouseHolds)'!A12:P39,MATCH($A$1,'Inter_r_dep(HouseHolds)'!A12:A39,0),12))</f>
        <v>0.92083000942300397</v>
      </c>
      <c r="G40" s="135">
        <f t="shared" si="5"/>
        <v>-5.9918378232240999E-2</v>
      </c>
      <c r="O40" s="211"/>
    </row>
    <row r="41" spans="1:15" ht="45.75" customHeight="1">
      <c r="A41" s="217" t="s">
        <v>63</v>
      </c>
      <c r="B41" s="217"/>
      <c r="C41" s="217"/>
      <c r="D41" s="217"/>
      <c r="E41" s="217"/>
      <c r="F41" s="217"/>
      <c r="G41" s="217"/>
    </row>
    <row r="42" spans="1:15" ht="42" customHeight="1">
      <c r="A42" s="218" t="s">
        <v>16</v>
      </c>
      <c r="B42" s="218"/>
      <c r="C42" s="218"/>
      <c r="D42" s="218"/>
      <c r="E42" s="218"/>
      <c r="F42" s="218"/>
      <c r="G42" s="218"/>
    </row>
  </sheetData>
  <sheetProtection formatCells="0" formatColumns="0" formatRows="0" insertColumns="0" insertRows="0" insertHyperlinks="0" deleteColumns="0" deleteRows="0" sort="0" autoFilter="0" pivotTables="0"/>
  <mergeCells count="12">
    <mergeCell ref="A41:G41"/>
    <mergeCell ref="A42:G42"/>
    <mergeCell ref="A25:D26"/>
    <mergeCell ref="E25:G25"/>
    <mergeCell ref="A8:A9"/>
    <mergeCell ref="B8:D8"/>
    <mergeCell ref="E8:G8"/>
    <mergeCell ref="F2:G2"/>
    <mergeCell ref="A3:G3"/>
    <mergeCell ref="A4:G4"/>
    <mergeCell ref="A5:G5"/>
    <mergeCell ref="A6:G6"/>
  </mergeCells>
  <dataValidations count="1">
    <dataValidation type="list" allowBlank="1" showInputMessage="1" showErrorMessage="1" sqref="A1">
      <formula1>Region</formula1>
    </dataValidation>
  </dataValidations>
  <hyperlinks>
    <hyperlink ref="A11" location="'NonFin(kr)'!A1" display="нефінансовим корпораціям"/>
    <hyperlink ref="A14" location="'HouseHolds(kr)'!A1" display="домашнім господарствам"/>
    <hyperlink ref="A18" location="'NonFin(kr)'!A1" display="нефінансовим корпораціям"/>
    <hyperlink ref="A21" location="'HouseHolds(kr)'!A1" display="домашнім господарствам"/>
    <hyperlink ref="A28" location="'NonFin(kr)'!A1" display="нефінансовим корпораціям"/>
    <hyperlink ref="A31" location="'HouseHolds(kr)'!A1" display="домашнім господарствам"/>
    <hyperlink ref="A35" location="'NonFin(kr)'!A1" display="нефінансовим корпораціям"/>
    <hyperlink ref="A38" location="'HouseHolds(kr)'!A1" display="домашнім господарствам"/>
  </hyperlinks>
  <pageMargins left="0.70866141732283472" right="0.70866141732283472" top="0.74803149606299213" bottom="0.35433070866141736" header="0.31496062992125984" footer="0.31496062992125984"/>
  <pageSetup paperSize="9" scale="6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5.5546875" style="24" customWidth="1"/>
    <col min="2" max="2" width="10.109375" style="11" customWidth="1"/>
    <col min="3" max="5" width="9.44140625" style="11" customWidth="1"/>
    <col min="6" max="6" width="10.109375" style="11" customWidth="1"/>
    <col min="7" max="9" width="9.5546875" style="11" customWidth="1"/>
    <col min="10" max="10" width="10.109375" style="11" customWidth="1"/>
    <col min="11" max="13" width="9.44140625" style="11" customWidth="1"/>
    <col min="14" max="16384" width="9.109375" style="11"/>
  </cols>
  <sheetData>
    <row r="1" spans="1:21">
      <c r="L1" s="212" t="s">
        <v>85</v>
      </c>
      <c r="M1" s="212"/>
    </row>
    <row r="2" spans="1:21" ht="16.2">
      <c r="A2" s="103" t="s">
        <v>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35" t="s">
        <v>98</v>
      </c>
      <c r="B3" s="235"/>
      <c r="C3" s="235"/>
      <c r="D3" s="235"/>
      <c r="E3" s="235"/>
      <c r="F3" s="235"/>
      <c r="G3" s="235"/>
    </row>
    <row r="4" spans="1:21" s="26" customFormat="1">
      <c r="A4" s="104"/>
    </row>
    <row r="5" spans="1:21" s="73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56"/>
    </row>
    <row r="6" spans="1:21" s="73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56"/>
    </row>
    <row r="7" spans="1:21" s="73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56"/>
    </row>
    <row r="8" spans="1:21" s="73" customFormat="1" ht="68.400000000000006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230"/>
      <c r="P8" s="234"/>
      <c r="Q8" s="234"/>
      <c r="R8" s="234"/>
      <c r="S8" s="230"/>
      <c r="T8" s="230"/>
      <c r="U8" s="230"/>
    </row>
    <row r="9" spans="1:21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0"/>
      <c r="P9" s="234"/>
      <c r="Q9" s="234"/>
      <c r="R9" s="234"/>
      <c r="S9" s="230"/>
      <c r="T9" s="230"/>
      <c r="U9" s="230"/>
    </row>
    <row r="10" spans="1:21" s="107" customFormat="1">
      <c r="A10" s="108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10"/>
      <c r="N10" s="111"/>
      <c r="P10" s="231"/>
      <c r="Q10" s="231"/>
      <c r="R10" s="231"/>
      <c r="S10" s="111"/>
      <c r="T10" s="111"/>
      <c r="U10" s="111"/>
    </row>
    <row r="11" spans="1:21" s="33" customFormat="1">
      <c r="A11" s="112" t="s">
        <v>19</v>
      </c>
      <c r="B11" s="192">
        <v>1186380.5670703501</v>
      </c>
      <c r="C11" s="193">
        <v>14.027743008346079</v>
      </c>
      <c r="D11" s="193">
        <v>7.2760414528741535</v>
      </c>
      <c r="E11" s="193">
        <v>1.8392403936925916</v>
      </c>
      <c r="F11" s="192">
        <v>921434.08907360001</v>
      </c>
      <c r="G11" s="193">
        <v>18.984856211576641</v>
      </c>
      <c r="H11" s="193">
        <v>10.688900754695197</v>
      </c>
      <c r="I11" s="193">
        <v>2.8134328068989447</v>
      </c>
      <c r="J11" s="192">
        <v>264946.47799674998</v>
      </c>
      <c r="K11" s="193">
        <v>-0.40302425472137315</v>
      </c>
      <c r="L11" s="193">
        <v>-3.1132260770876741</v>
      </c>
      <c r="M11" s="193">
        <v>-1.4096525786029446</v>
      </c>
      <c r="N11" s="115"/>
      <c r="P11" s="113"/>
      <c r="Q11" s="113"/>
      <c r="R11" s="113"/>
      <c r="S11" s="115"/>
      <c r="T11" s="115"/>
      <c r="U11" s="115"/>
    </row>
    <row r="12" spans="1:21" s="116" customFormat="1" ht="38.4" customHeight="1">
      <c r="A12" s="150" t="s">
        <v>22</v>
      </c>
      <c r="B12" s="210">
        <v>1.28801582</v>
      </c>
      <c r="C12" s="210" t="s">
        <v>95</v>
      </c>
      <c r="D12" s="210" t="s">
        <v>95</v>
      </c>
      <c r="E12" s="210" t="s">
        <v>95</v>
      </c>
      <c r="F12" s="210">
        <v>0.66491515000000001</v>
      </c>
      <c r="G12" s="210" t="s">
        <v>95</v>
      </c>
      <c r="H12" s="210" t="s">
        <v>95</v>
      </c>
      <c r="I12" s="210" t="s">
        <v>95</v>
      </c>
      <c r="J12" s="210">
        <v>0.62310067000000002</v>
      </c>
      <c r="K12" s="210" t="s">
        <v>95</v>
      </c>
      <c r="L12" s="210" t="s">
        <v>95</v>
      </c>
      <c r="M12" s="210" t="s">
        <v>95</v>
      </c>
      <c r="N12" s="117"/>
      <c r="P12" s="40"/>
      <c r="Q12" s="40"/>
      <c r="R12" s="40"/>
      <c r="S12" s="117"/>
      <c r="T12" s="117"/>
      <c r="U12" s="117"/>
    </row>
    <row r="13" spans="1:21" s="33" customFormat="1" ht="20.100000000000001" customHeight="1">
      <c r="A13" s="178" t="s">
        <v>23</v>
      </c>
      <c r="B13" s="194"/>
      <c r="C13" s="195"/>
      <c r="D13" s="195"/>
      <c r="E13" s="195"/>
      <c r="F13" s="194"/>
      <c r="G13" s="195"/>
      <c r="H13" s="195"/>
      <c r="I13" s="195"/>
      <c r="J13" s="194"/>
      <c r="K13" s="195"/>
      <c r="L13" s="195"/>
      <c r="M13" s="195"/>
      <c r="N13" s="117"/>
      <c r="P13" s="40"/>
      <c r="Q13" s="40"/>
      <c r="R13" s="40"/>
      <c r="S13" s="117"/>
      <c r="T13" s="117"/>
      <c r="U13" s="117"/>
    </row>
    <row r="14" spans="1:21" s="33" customFormat="1" ht="20.100000000000001" customHeight="1">
      <c r="A14" s="35" t="s">
        <v>24</v>
      </c>
      <c r="B14" s="194">
        <v>19759.945398160002</v>
      </c>
      <c r="C14" s="195">
        <v>24.36885762156065</v>
      </c>
      <c r="D14" s="195">
        <v>8.6700268591090861</v>
      </c>
      <c r="E14" s="195">
        <v>2.7918561206158756</v>
      </c>
      <c r="F14" s="194">
        <v>19455.999555260001</v>
      </c>
      <c r="G14" s="195">
        <v>29.223785617428604</v>
      </c>
      <c r="H14" s="195">
        <v>10.419068890654316</v>
      </c>
      <c r="I14" s="195">
        <v>2.7174129686889898</v>
      </c>
      <c r="J14" s="194">
        <v>303.9458429</v>
      </c>
      <c r="K14" s="195">
        <v>-63.473603944174549</v>
      </c>
      <c r="L14" s="195">
        <v>-46.041158371857364</v>
      </c>
      <c r="M14" s="195">
        <v>7.7925076921286518</v>
      </c>
      <c r="N14" s="117"/>
      <c r="P14" s="40"/>
      <c r="Q14" s="40"/>
      <c r="R14" s="40"/>
      <c r="S14" s="117"/>
      <c r="T14" s="117"/>
      <c r="U14" s="117"/>
    </row>
    <row r="15" spans="1:21" s="33" customFormat="1" ht="20.100000000000001" customHeight="1">
      <c r="A15" s="35" t="s">
        <v>25</v>
      </c>
      <c r="B15" s="194">
        <v>19822.202785879999</v>
      </c>
      <c r="C15" s="195">
        <v>39.645309359969133</v>
      </c>
      <c r="D15" s="195">
        <v>15.008736011093006</v>
      </c>
      <c r="E15" s="195">
        <v>3.2396467564343538</v>
      </c>
      <c r="F15" s="194">
        <v>15263.815493010001</v>
      </c>
      <c r="G15" s="195">
        <v>32.237221412829342</v>
      </c>
      <c r="H15" s="195">
        <v>13.05988191433562</v>
      </c>
      <c r="I15" s="195">
        <v>3.5307323230630203</v>
      </c>
      <c r="J15" s="194">
        <v>4558.3872928700002</v>
      </c>
      <c r="K15" s="195">
        <v>71.889698211702409</v>
      </c>
      <c r="L15" s="195">
        <v>22.053611465352915</v>
      </c>
      <c r="M15" s="195">
        <v>2.2767489730715056</v>
      </c>
      <c r="N15" s="117"/>
      <c r="P15" s="40"/>
      <c r="Q15" s="40"/>
      <c r="R15" s="40"/>
      <c r="S15" s="117"/>
      <c r="T15" s="117"/>
      <c r="U15" s="117"/>
    </row>
    <row r="16" spans="1:21" s="27" customFormat="1" ht="20.100000000000001" customHeight="1">
      <c r="A16" s="35" t="s">
        <v>26</v>
      </c>
      <c r="B16" s="194">
        <v>70143.281072769998</v>
      </c>
      <c r="C16" s="195">
        <v>20.665609797511465</v>
      </c>
      <c r="D16" s="195">
        <v>8.6027890901382591</v>
      </c>
      <c r="E16" s="195">
        <v>2.6041618113371783</v>
      </c>
      <c r="F16" s="194">
        <v>56381.499907060002</v>
      </c>
      <c r="G16" s="195">
        <v>22.069788101032131</v>
      </c>
      <c r="H16" s="195">
        <v>9.0758243060361963</v>
      </c>
      <c r="I16" s="195">
        <v>3.2495326482324458</v>
      </c>
      <c r="J16" s="194">
        <v>13761.781165709999</v>
      </c>
      <c r="K16" s="195">
        <v>15.234858459210912</v>
      </c>
      <c r="L16" s="195">
        <v>6.7068720198481628</v>
      </c>
      <c r="M16" s="195">
        <v>4.2235653434104847E-2</v>
      </c>
      <c r="N16" s="117"/>
      <c r="P16" s="40"/>
      <c r="Q16" s="40"/>
      <c r="R16" s="40"/>
      <c r="S16" s="117"/>
      <c r="T16" s="117"/>
      <c r="U16" s="117"/>
    </row>
    <row r="17" spans="1:21" s="27" customFormat="1" ht="20.100000000000001" customHeight="1">
      <c r="A17" s="35" t="s">
        <v>27</v>
      </c>
      <c r="B17" s="194">
        <v>3081.2906660799999</v>
      </c>
      <c r="C17" s="195">
        <v>-26.156347846976587</v>
      </c>
      <c r="D17" s="195">
        <v>-3.9187033608354511</v>
      </c>
      <c r="E17" s="195">
        <v>0.37923608177412405</v>
      </c>
      <c r="F17" s="194">
        <v>3043.65025092</v>
      </c>
      <c r="G17" s="195">
        <v>-25.083577916413475</v>
      </c>
      <c r="H17" s="195">
        <v>-3.8892250758704989</v>
      </c>
      <c r="I17" s="195">
        <v>0.38502687025147964</v>
      </c>
      <c r="J17" s="194">
        <v>37.640415160000003</v>
      </c>
      <c r="K17" s="195">
        <v>-65.779805834752509</v>
      </c>
      <c r="L17" s="195">
        <v>-6.2439539257163972</v>
      </c>
      <c r="M17" s="195">
        <v>-8.6813275955634595E-2</v>
      </c>
      <c r="N17" s="117"/>
      <c r="P17" s="40"/>
      <c r="Q17" s="40"/>
      <c r="R17" s="40"/>
      <c r="S17" s="117"/>
      <c r="T17" s="117"/>
      <c r="U17" s="117"/>
    </row>
    <row r="18" spans="1:21" s="27" customFormat="1" ht="20.100000000000001" customHeight="1">
      <c r="A18" s="35" t="s">
        <v>28</v>
      </c>
      <c r="B18" s="194">
        <v>11401.567353529999</v>
      </c>
      <c r="C18" s="195">
        <v>23.246193977579338</v>
      </c>
      <c r="D18" s="195">
        <v>11.074648442731544</v>
      </c>
      <c r="E18" s="195">
        <v>2.5167938363650251</v>
      </c>
      <c r="F18" s="194">
        <v>10782.80681475</v>
      </c>
      <c r="G18" s="195">
        <v>26.230293051760924</v>
      </c>
      <c r="H18" s="195">
        <v>11.070253692283444</v>
      </c>
      <c r="I18" s="195">
        <v>2.8228123302250339</v>
      </c>
      <c r="J18" s="194">
        <v>618.76053878000005</v>
      </c>
      <c r="K18" s="195">
        <v>-12.712910970159825</v>
      </c>
      <c r="L18" s="195">
        <v>11.151289268480852</v>
      </c>
      <c r="M18" s="195">
        <v>-2.5379920619882768</v>
      </c>
      <c r="N18" s="117"/>
      <c r="P18" s="40"/>
      <c r="Q18" s="40"/>
      <c r="R18" s="40"/>
      <c r="S18" s="117"/>
      <c r="T18" s="117"/>
      <c r="U18" s="117"/>
    </row>
    <row r="19" spans="1:21" s="27" customFormat="1" ht="20.100000000000001" customHeight="1">
      <c r="A19" s="35" t="s">
        <v>29</v>
      </c>
      <c r="B19" s="194">
        <v>7691.68911475</v>
      </c>
      <c r="C19" s="195">
        <v>22.887685108534654</v>
      </c>
      <c r="D19" s="195">
        <v>7.4799095845542922</v>
      </c>
      <c r="E19" s="195">
        <v>3.1140836190675145</v>
      </c>
      <c r="F19" s="194">
        <v>6979.4985670300002</v>
      </c>
      <c r="G19" s="195">
        <v>31.276147951809833</v>
      </c>
      <c r="H19" s="195">
        <v>11.176981946663304</v>
      </c>
      <c r="I19" s="195">
        <v>3.4853661934881615</v>
      </c>
      <c r="J19" s="194">
        <v>712.19054772000004</v>
      </c>
      <c r="K19" s="195">
        <v>-24.433384255587526</v>
      </c>
      <c r="L19" s="195">
        <v>-18.937539063448611</v>
      </c>
      <c r="M19" s="195">
        <v>-0.38830219667174504</v>
      </c>
      <c r="N19" s="117"/>
      <c r="P19" s="40"/>
      <c r="Q19" s="40"/>
      <c r="R19" s="40"/>
      <c r="S19" s="117"/>
      <c r="T19" s="117"/>
      <c r="U19" s="117"/>
    </row>
    <row r="20" spans="1:21" s="27" customFormat="1" ht="20.100000000000001" customHeight="1">
      <c r="A20" s="35" t="s">
        <v>30</v>
      </c>
      <c r="B20" s="194">
        <v>19332.56605193</v>
      </c>
      <c r="C20" s="195">
        <v>0.59224865321436937</v>
      </c>
      <c r="D20" s="195">
        <v>3.3579760604772986</v>
      </c>
      <c r="E20" s="195">
        <v>0.74494358797481652</v>
      </c>
      <c r="F20" s="194">
        <v>14319.10065909</v>
      </c>
      <c r="G20" s="195">
        <v>2.4435753248435645</v>
      </c>
      <c r="H20" s="195">
        <v>4.1982318585733083</v>
      </c>
      <c r="I20" s="195">
        <v>1.3234979445616801</v>
      </c>
      <c r="J20" s="194">
        <v>5013.4653928400003</v>
      </c>
      <c r="K20" s="195">
        <v>-4.3449862436890925</v>
      </c>
      <c r="L20" s="195">
        <v>1.0310438610355135</v>
      </c>
      <c r="M20" s="195">
        <v>-0.87168201162612036</v>
      </c>
      <c r="N20" s="117"/>
      <c r="P20" s="40"/>
      <c r="Q20" s="40"/>
      <c r="R20" s="40"/>
      <c r="S20" s="117"/>
      <c r="T20" s="117"/>
      <c r="U20" s="117"/>
    </row>
    <row r="21" spans="1:21" s="27" customFormat="1" ht="20.100000000000001" customHeight="1">
      <c r="A21" s="35" t="s">
        <v>31</v>
      </c>
      <c r="B21" s="194">
        <v>15289.32523751</v>
      </c>
      <c r="C21" s="195">
        <v>22.349435106474289</v>
      </c>
      <c r="D21" s="195">
        <v>4.5663877633510026</v>
      </c>
      <c r="E21" s="195">
        <v>2.3053958960077097</v>
      </c>
      <c r="F21" s="194">
        <v>11947.35772192</v>
      </c>
      <c r="G21" s="195">
        <v>30.213980492593748</v>
      </c>
      <c r="H21" s="195">
        <v>9.8558052964768308</v>
      </c>
      <c r="I21" s="195">
        <v>3.1972646673573877</v>
      </c>
      <c r="J21" s="194">
        <v>3341.9675155899999</v>
      </c>
      <c r="K21" s="195">
        <v>0.62322876172740393</v>
      </c>
      <c r="L21" s="195">
        <v>-10.789365035379035</v>
      </c>
      <c r="M21" s="195">
        <v>-0.76070255374440876</v>
      </c>
      <c r="N21" s="117"/>
      <c r="P21" s="40"/>
      <c r="Q21" s="40"/>
      <c r="R21" s="40"/>
      <c r="S21" s="117"/>
      <c r="T21" s="117"/>
      <c r="U21" s="117"/>
    </row>
    <row r="22" spans="1:21" s="118" customFormat="1" ht="25.5" customHeight="1">
      <c r="A22" s="34" t="s">
        <v>1</v>
      </c>
      <c r="B22" s="194">
        <v>716409.06642111996</v>
      </c>
      <c r="C22" s="195">
        <v>10.179201110121141</v>
      </c>
      <c r="D22" s="195">
        <v>5.9769828372429998</v>
      </c>
      <c r="E22" s="195">
        <v>1.2457878176318786</v>
      </c>
      <c r="F22" s="194">
        <v>543810.68243243999</v>
      </c>
      <c r="G22" s="195">
        <v>15.780548298548695</v>
      </c>
      <c r="H22" s="195">
        <v>9.9959752359667959</v>
      </c>
      <c r="I22" s="195">
        <v>2.3492299993135077</v>
      </c>
      <c r="J22" s="194">
        <v>172598.38398868</v>
      </c>
      <c r="K22" s="195">
        <v>-4.3939443844757449</v>
      </c>
      <c r="L22" s="195">
        <v>-4.963620728046962</v>
      </c>
      <c r="M22" s="195">
        <v>-2.0803916565226785</v>
      </c>
      <c r="P22" s="40"/>
      <c r="Q22" s="40"/>
      <c r="R22" s="40"/>
      <c r="S22" s="115"/>
      <c r="T22" s="115"/>
      <c r="U22" s="115"/>
    </row>
    <row r="23" spans="1:21" s="27" customFormat="1" ht="20.100000000000001" customHeight="1">
      <c r="A23" s="35" t="s">
        <v>32</v>
      </c>
      <c r="B23" s="194">
        <v>12338.69652215</v>
      </c>
      <c r="C23" s="195">
        <v>19.453442447295572</v>
      </c>
      <c r="D23" s="195">
        <v>5.7885041772193517</v>
      </c>
      <c r="E23" s="195">
        <v>3.6969615223870704</v>
      </c>
      <c r="F23" s="194">
        <v>11853.80382581</v>
      </c>
      <c r="G23" s="195">
        <v>26.363194876828572</v>
      </c>
      <c r="H23" s="195">
        <v>7.6341908368615492</v>
      </c>
      <c r="I23" s="195">
        <v>4.7837784765639526</v>
      </c>
      <c r="J23" s="194">
        <v>484.89269633999999</v>
      </c>
      <c r="K23" s="195">
        <v>-48.880776224291807</v>
      </c>
      <c r="L23" s="195">
        <v>-25.458984580289254</v>
      </c>
      <c r="M23" s="195">
        <v>-17.277780236738067</v>
      </c>
      <c r="N23" s="117"/>
      <c r="P23" s="40"/>
      <c r="Q23" s="40"/>
      <c r="R23" s="40"/>
      <c r="S23" s="117"/>
      <c r="T23" s="117"/>
      <c r="U23" s="117"/>
    </row>
    <row r="24" spans="1:21" s="27" customFormat="1" ht="20.100000000000001" customHeight="1">
      <c r="A24" s="35" t="s">
        <v>33</v>
      </c>
      <c r="B24" s="194">
        <v>1312.3486154100001</v>
      </c>
      <c r="C24" s="195">
        <v>-30.438759680640089</v>
      </c>
      <c r="D24" s="195">
        <v>-1.940664539162313</v>
      </c>
      <c r="E24" s="195">
        <v>-0.12619053500415589</v>
      </c>
      <c r="F24" s="194">
        <v>1235.3365826300001</v>
      </c>
      <c r="G24" s="195">
        <v>-31.747181622581991</v>
      </c>
      <c r="H24" s="195">
        <v>-1.9231691776484894</v>
      </c>
      <c r="I24" s="195">
        <v>-7.9146529340917482E-2</v>
      </c>
      <c r="J24" s="194">
        <v>77.012032779999998</v>
      </c>
      <c r="K24" s="195">
        <v>0.45035083629878159</v>
      </c>
      <c r="L24" s="195">
        <v>-2.2204539213852286</v>
      </c>
      <c r="M24" s="195">
        <v>-0.8748062223601778</v>
      </c>
      <c r="N24" s="117"/>
      <c r="P24" s="40"/>
      <c r="Q24" s="40"/>
      <c r="R24" s="40"/>
      <c r="S24" s="117"/>
      <c r="T24" s="117"/>
      <c r="U24" s="117"/>
    </row>
    <row r="25" spans="1:21" s="27" customFormat="1" ht="20.100000000000001" customHeight="1">
      <c r="A25" s="35" t="s">
        <v>34</v>
      </c>
      <c r="B25" s="194">
        <v>69685.379416159994</v>
      </c>
      <c r="C25" s="195">
        <v>33.798396975687155</v>
      </c>
      <c r="D25" s="195">
        <v>13.758727646639386</v>
      </c>
      <c r="E25" s="195">
        <v>3.4694332686889595</v>
      </c>
      <c r="F25" s="194">
        <v>47670.136875919998</v>
      </c>
      <c r="G25" s="195">
        <v>32.830173358024439</v>
      </c>
      <c r="H25" s="195">
        <v>13.342878028675244</v>
      </c>
      <c r="I25" s="195">
        <v>5.5545368540810927</v>
      </c>
      <c r="J25" s="194">
        <v>22015.24254024</v>
      </c>
      <c r="K25" s="195">
        <v>35.944062891679266</v>
      </c>
      <c r="L25" s="195">
        <v>14.669717918596888</v>
      </c>
      <c r="M25" s="195">
        <v>-0.77476619334463237</v>
      </c>
      <c r="N25" s="117"/>
      <c r="P25" s="40"/>
      <c r="Q25" s="40"/>
      <c r="R25" s="40"/>
      <c r="S25" s="117"/>
      <c r="T25" s="117"/>
      <c r="U25" s="117"/>
    </row>
    <row r="26" spans="1:21" s="27" customFormat="1" ht="20.100000000000001" customHeight="1">
      <c r="A26" s="35" t="s">
        <v>35</v>
      </c>
      <c r="B26" s="194">
        <v>22319.27412219</v>
      </c>
      <c r="C26" s="195">
        <v>8.3672638852244461</v>
      </c>
      <c r="D26" s="195">
        <v>4.6039680841829096</v>
      </c>
      <c r="E26" s="195">
        <v>2.3431393559528715</v>
      </c>
      <c r="F26" s="194">
        <v>11918.35129432</v>
      </c>
      <c r="G26" s="195">
        <v>28.075229913992132</v>
      </c>
      <c r="H26" s="195">
        <v>17.498640168387269</v>
      </c>
      <c r="I26" s="195">
        <v>5.1159342510392065</v>
      </c>
      <c r="J26" s="194">
        <v>10400.922827869999</v>
      </c>
      <c r="K26" s="195">
        <v>-7.8766504083750135</v>
      </c>
      <c r="L26" s="195">
        <v>-7.0809705246433197</v>
      </c>
      <c r="M26" s="195">
        <v>-0.65961186225487722</v>
      </c>
      <c r="N26" s="117"/>
      <c r="P26" s="40"/>
      <c r="Q26" s="40"/>
      <c r="R26" s="40"/>
      <c r="S26" s="117"/>
      <c r="T26" s="117"/>
      <c r="U26" s="117"/>
    </row>
    <row r="27" spans="1:21" s="27" customFormat="1" ht="20.100000000000001" customHeight="1">
      <c r="A27" s="35" t="s">
        <v>36</v>
      </c>
      <c r="B27" s="194">
        <v>47465.443520740002</v>
      </c>
      <c r="C27" s="195">
        <v>21.267627996312058</v>
      </c>
      <c r="D27" s="195">
        <v>13.328075446191704</v>
      </c>
      <c r="E27" s="195">
        <v>2.7200374660194484</v>
      </c>
      <c r="F27" s="194">
        <v>36166.842910140003</v>
      </c>
      <c r="G27" s="195">
        <v>27.233919457715601</v>
      </c>
      <c r="H27" s="195">
        <v>13.741625070523298</v>
      </c>
      <c r="I27" s="195">
        <v>3.5428707431961186</v>
      </c>
      <c r="J27" s="194">
        <v>11298.6006106</v>
      </c>
      <c r="K27" s="195">
        <v>5.4407267430664206</v>
      </c>
      <c r="L27" s="195">
        <v>12.024289360188575</v>
      </c>
      <c r="M27" s="195">
        <v>0.17189630422376467</v>
      </c>
      <c r="N27" s="117"/>
      <c r="P27" s="40"/>
      <c r="Q27" s="40"/>
      <c r="R27" s="40"/>
      <c r="S27" s="117"/>
      <c r="T27" s="117"/>
      <c r="U27" s="117"/>
    </row>
    <row r="28" spans="1:21" s="27" customFormat="1" ht="20.100000000000001" customHeight="1">
      <c r="A28" s="35" t="s">
        <v>37</v>
      </c>
      <c r="B28" s="194">
        <v>18956.066929069999</v>
      </c>
      <c r="C28" s="195">
        <v>27.516368550024154</v>
      </c>
      <c r="D28" s="195">
        <v>12.785864345547211</v>
      </c>
      <c r="E28" s="195">
        <v>4.7699119316592373</v>
      </c>
      <c r="F28" s="194">
        <v>16098.76351406</v>
      </c>
      <c r="G28" s="195">
        <v>18.141955231256119</v>
      </c>
      <c r="H28" s="195">
        <v>11.16209663187071</v>
      </c>
      <c r="I28" s="195">
        <v>3.1556868946672552</v>
      </c>
      <c r="J28" s="194">
        <v>2857.3034150100002</v>
      </c>
      <c r="K28" s="195">
        <v>130.61961784249246</v>
      </c>
      <c r="L28" s="195">
        <v>22.90067103364018</v>
      </c>
      <c r="M28" s="195">
        <v>14.900354860302897</v>
      </c>
      <c r="N28" s="117"/>
      <c r="P28" s="40"/>
      <c r="Q28" s="40"/>
      <c r="R28" s="40"/>
      <c r="S28" s="117"/>
      <c r="T28" s="117"/>
      <c r="U28" s="117"/>
    </row>
    <row r="29" spans="1:21" s="41" customFormat="1" ht="20.100000000000001" customHeight="1">
      <c r="A29" s="20" t="s">
        <v>38</v>
      </c>
      <c r="B29" s="194">
        <v>12534.14644151</v>
      </c>
      <c r="C29" s="195">
        <v>21.07191705004054</v>
      </c>
      <c r="D29" s="195">
        <v>8.3484050692184582</v>
      </c>
      <c r="E29" s="195">
        <v>2.6104319513132737</v>
      </c>
      <c r="F29" s="194">
        <v>11188.3030414</v>
      </c>
      <c r="G29" s="195">
        <v>25.742912250568708</v>
      </c>
      <c r="H29" s="195">
        <v>9.6770053578662925</v>
      </c>
      <c r="I29" s="195">
        <v>2.9956396340019324</v>
      </c>
      <c r="J29" s="194">
        <v>1345.8434001099999</v>
      </c>
      <c r="K29" s="195">
        <v>-7.4948709446621109</v>
      </c>
      <c r="L29" s="195">
        <v>-1.5644845481616159</v>
      </c>
      <c r="M29" s="195">
        <v>-0.48370817518643605</v>
      </c>
      <c r="N29" s="65"/>
      <c r="P29" s="17"/>
      <c r="Q29" s="17"/>
      <c r="R29" s="17"/>
      <c r="S29" s="65"/>
      <c r="T29" s="65"/>
      <c r="U29" s="65"/>
    </row>
    <row r="30" spans="1:21" s="41" customFormat="1" ht="20.100000000000001" customHeight="1">
      <c r="A30" s="20" t="s">
        <v>39</v>
      </c>
      <c r="B30" s="194">
        <v>9690.3987188999999</v>
      </c>
      <c r="C30" s="195">
        <v>22.450272543649845</v>
      </c>
      <c r="D30" s="195">
        <v>4.150968381382512</v>
      </c>
      <c r="E30" s="195">
        <v>-0.16750872241212278</v>
      </c>
      <c r="F30" s="194">
        <v>8273.5736865199997</v>
      </c>
      <c r="G30" s="195">
        <v>28.294823006283536</v>
      </c>
      <c r="H30" s="195">
        <v>20.961400831218072</v>
      </c>
      <c r="I30" s="195">
        <v>2.9557750440409478</v>
      </c>
      <c r="J30" s="194">
        <v>1416.82503238</v>
      </c>
      <c r="K30" s="195">
        <v>-3.2795694753709626</v>
      </c>
      <c r="L30" s="195">
        <v>-42.506889834299699</v>
      </c>
      <c r="M30" s="195">
        <v>-15.191256336168877</v>
      </c>
      <c r="N30" s="65"/>
      <c r="P30" s="17"/>
      <c r="Q30" s="17"/>
      <c r="R30" s="17"/>
      <c r="S30" s="65"/>
      <c r="T30" s="65"/>
      <c r="U30" s="65"/>
    </row>
    <row r="31" spans="1:21" s="41" customFormat="1" ht="20.100000000000001" customHeight="1">
      <c r="A31" s="20" t="s">
        <v>40</v>
      </c>
      <c r="B31" s="194">
        <v>13678.96178842</v>
      </c>
      <c r="C31" s="195">
        <v>18.732000496333612</v>
      </c>
      <c r="D31" s="195">
        <v>8.0557626704397478</v>
      </c>
      <c r="E31" s="195">
        <v>4.2625797334400204</v>
      </c>
      <c r="F31" s="194">
        <v>11771.07785741</v>
      </c>
      <c r="G31" s="195">
        <v>24.609777841174491</v>
      </c>
      <c r="H31" s="195">
        <v>10.993186210281408</v>
      </c>
      <c r="I31" s="195">
        <v>4.4583546221839754</v>
      </c>
      <c r="J31" s="194">
        <v>1907.88393101</v>
      </c>
      <c r="K31" s="195">
        <v>-8.0325252671766094</v>
      </c>
      <c r="L31" s="195">
        <v>-7.1111780512167257</v>
      </c>
      <c r="M31" s="195">
        <v>3.0707518787673536</v>
      </c>
      <c r="N31" s="65"/>
      <c r="P31" s="17"/>
      <c r="Q31" s="17"/>
      <c r="R31" s="17"/>
      <c r="S31" s="65"/>
      <c r="T31" s="65"/>
      <c r="U31" s="65"/>
    </row>
    <row r="32" spans="1:21" s="41" customFormat="1" ht="20.100000000000001" customHeight="1">
      <c r="A32" s="20" t="s">
        <v>41</v>
      </c>
      <c r="B32" s="194">
        <v>41457.724449989997</v>
      </c>
      <c r="C32" s="195">
        <v>26.424786959828282</v>
      </c>
      <c r="D32" s="195">
        <v>17.324944485038358</v>
      </c>
      <c r="E32" s="195">
        <v>3.2820099399192344</v>
      </c>
      <c r="F32" s="194">
        <v>36792.16854323</v>
      </c>
      <c r="G32" s="195">
        <v>31.739056747666467</v>
      </c>
      <c r="H32" s="195">
        <v>21.569055563502104</v>
      </c>
      <c r="I32" s="195">
        <v>4.0977457932649344</v>
      </c>
      <c r="J32" s="194">
        <v>4665.5559067599997</v>
      </c>
      <c r="K32" s="195">
        <v>-4.0865133063777108</v>
      </c>
      <c r="L32" s="195">
        <v>-8.0025155874341181</v>
      </c>
      <c r="M32" s="195">
        <v>-2.7289497951247483</v>
      </c>
      <c r="N32" s="65"/>
      <c r="P32" s="17"/>
      <c r="Q32" s="17"/>
      <c r="R32" s="17"/>
      <c r="S32" s="65"/>
      <c r="T32" s="65"/>
      <c r="U32" s="65"/>
    </row>
    <row r="33" spans="1:22" s="41" customFormat="1" ht="20.100000000000001" customHeight="1">
      <c r="A33" s="20" t="s">
        <v>42</v>
      </c>
      <c r="B33" s="194">
        <v>4029.0756952500001</v>
      </c>
      <c r="C33" s="195">
        <v>-43.478912130007629</v>
      </c>
      <c r="D33" s="195">
        <v>-28.373928733908386</v>
      </c>
      <c r="E33" s="195">
        <v>-4.6166710051282251</v>
      </c>
      <c r="F33" s="194">
        <v>2398.8957953300001</v>
      </c>
      <c r="G33" s="195">
        <v>-44.277273850889522</v>
      </c>
      <c r="H33" s="195">
        <v>-12.917213789126734</v>
      </c>
      <c r="I33" s="195">
        <v>-7.5879025565587739</v>
      </c>
      <c r="J33" s="194">
        <v>1630.17989992</v>
      </c>
      <c r="K33" s="195">
        <v>-42.261582835081377</v>
      </c>
      <c r="L33" s="195">
        <v>-43.207662366047927</v>
      </c>
      <c r="M33" s="195">
        <v>0.12035651092266164</v>
      </c>
      <c r="N33" s="65"/>
      <c r="P33" s="17"/>
      <c r="Q33" s="17"/>
      <c r="R33" s="17"/>
      <c r="S33" s="65"/>
      <c r="T33" s="65"/>
      <c r="U33" s="65"/>
    </row>
    <row r="34" spans="1:22" s="41" customFormat="1" ht="20.100000000000001" customHeight="1">
      <c r="A34" s="20" t="s">
        <v>43</v>
      </c>
      <c r="B34" s="194">
        <v>17784.528287730001</v>
      </c>
      <c r="C34" s="195">
        <v>22.624068744987682</v>
      </c>
      <c r="D34" s="195">
        <v>8.7348669571905475</v>
      </c>
      <c r="E34" s="195">
        <v>2.4391913033449839</v>
      </c>
      <c r="F34" s="194">
        <v>13374.38610969</v>
      </c>
      <c r="G34" s="195">
        <v>25.683302834128298</v>
      </c>
      <c r="H34" s="195">
        <v>6.2524775334358509</v>
      </c>
      <c r="I34" s="195">
        <v>1.0216221426750565</v>
      </c>
      <c r="J34" s="194">
        <v>4410.1421780399996</v>
      </c>
      <c r="K34" s="195">
        <v>14.194568298701199</v>
      </c>
      <c r="L34" s="195">
        <v>17.026423061370807</v>
      </c>
      <c r="M34" s="195">
        <v>6.9922528047758163</v>
      </c>
      <c r="N34" s="65"/>
      <c r="P34" s="17"/>
      <c r="Q34" s="17"/>
      <c r="R34" s="17"/>
      <c r="S34" s="65"/>
      <c r="T34" s="65"/>
      <c r="U34" s="65"/>
    </row>
    <row r="35" spans="1:22" s="41" customFormat="1" ht="20.100000000000001" customHeight="1">
      <c r="A35" s="20" t="s">
        <v>44</v>
      </c>
      <c r="B35" s="194">
        <v>15159.349381030001</v>
      </c>
      <c r="C35" s="195">
        <v>10.532143086720083</v>
      </c>
      <c r="D35" s="195">
        <v>-3.2561026035146625</v>
      </c>
      <c r="E35" s="195">
        <v>1.7049117223677968</v>
      </c>
      <c r="F35" s="194">
        <v>13969.032275039999</v>
      </c>
      <c r="G35" s="195">
        <v>17.963895490844209</v>
      </c>
      <c r="H35" s="195">
        <v>7.309701288875317</v>
      </c>
      <c r="I35" s="195">
        <v>2.9380467441131799</v>
      </c>
      <c r="J35" s="194">
        <v>1190.3171059900001</v>
      </c>
      <c r="K35" s="195">
        <v>-36.451772907955984</v>
      </c>
      <c r="L35" s="195">
        <v>-55.11750169489256</v>
      </c>
      <c r="M35" s="195">
        <v>-10.830907017932219</v>
      </c>
      <c r="N35" s="65"/>
      <c r="P35" s="17"/>
      <c r="Q35" s="17"/>
      <c r="R35" s="17"/>
      <c r="S35" s="65"/>
      <c r="T35" s="65"/>
      <c r="U35" s="65"/>
    </row>
    <row r="36" spans="1:22" s="41" customFormat="1" ht="20.100000000000001" customHeight="1">
      <c r="A36" s="20" t="s">
        <v>45</v>
      </c>
      <c r="B36" s="194">
        <v>6615.4795503300002</v>
      </c>
      <c r="C36" s="195">
        <v>25.153313117756795</v>
      </c>
      <c r="D36" s="195">
        <v>9.9494972034883915</v>
      </c>
      <c r="E36" s="195">
        <v>3.3176374309148002</v>
      </c>
      <c r="F36" s="194">
        <v>6562.9563574499998</v>
      </c>
      <c r="G36" s="195">
        <v>26.747465222330561</v>
      </c>
      <c r="H36" s="195">
        <v>10.184642424992646</v>
      </c>
      <c r="I36" s="195">
        <v>3.3532272082681231</v>
      </c>
      <c r="J36" s="194">
        <v>52.523192880000003</v>
      </c>
      <c r="K36" s="195">
        <v>-51.332295979606371</v>
      </c>
      <c r="L36" s="195">
        <v>-13.1975447157877</v>
      </c>
      <c r="M36" s="195">
        <v>-0.94450726050719425</v>
      </c>
      <c r="N36" s="65"/>
      <c r="P36" s="17"/>
      <c r="Q36" s="17"/>
      <c r="R36" s="17"/>
      <c r="S36" s="65"/>
      <c r="T36" s="65"/>
      <c r="U36" s="65"/>
    </row>
    <row r="37" spans="1:22" s="41" customFormat="1" ht="20.100000000000001" customHeight="1">
      <c r="A37" s="102" t="s">
        <v>46</v>
      </c>
      <c r="B37" s="196">
        <v>10421.47151392</v>
      </c>
      <c r="C37" s="197">
        <v>22.833524466959105</v>
      </c>
      <c r="D37" s="197">
        <v>14.185821326960337</v>
      </c>
      <c r="E37" s="197">
        <v>3.7929708872165264</v>
      </c>
      <c r="F37" s="196">
        <v>10175.38408802</v>
      </c>
      <c r="G37" s="197">
        <v>31.523074129842712</v>
      </c>
      <c r="H37" s="197">
        <v>19.711297499214211</v>
      </c>
      <c r="I37" s="197">
        <v>4.0962214053296861</v>
      </c>
      <c r="J37" s="196">
        <v>246.0874259</v>
      </c>
      <c r="K37" s="197">
        <v>-67.085077346391785</v>
      </c>
      <c r="L37" s="197">
        <v>-60.74087453629776</v>
      </c>
      <c r="M37" s="197">
        <v>-7.3654094493550701</v>
      </c>
      <c r="N37" s="65"/>
      <c r="P37" s="17"/>
      <c r="Q37" s="17"/>
      <c r="R37" s="17"/>
      <c r="S37" s="65"/>
      <c r="T37" s="65"/>
      <c r="U37" s="65"/>
    </row>
    <row r="38" spans="1:22">
      <c r="A38" s="21" t="s">
        <v>67</v>
      </c>
      <c r="B38" s="159"/>
      <c r="C38" s="160"/>
      <c r="D38" s="23"/>
      <c r="E38" s="23"/>
      <c r="F38" s="22"/>
      <c r="G38" s="23"/>
      <c r="H38" s="23"/>
      <c r="I38" s="23"/>
      <c r="J38" s="22"/>
      <c r="K38" s="23"/>
      <c r="L38" s="23"/>
      <c r="P38" s="41"/>
      <c r="Q38" s="41"/>
      <c r="R38" s="41"/>
      <c r="S38" s="64"/>
      <c r="T38" s="64"/>
      <c r="U38" s="64"/>
    </row>
    <row r="39" spans="1:22" ht="41.25" customHeight="1">
      <c r="A39" s="227" t="s">
        <v>63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151"/>
    </row>
    <row r="40" spans="1:22" ht="50.25" customHeight="1">
      <c r="A40" s="13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2">
      <c r="E46" s="17"/>
    </row>
    <row r="47" spans="1:22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E7:E8"/>
    <mergeCell ref="F7:F8"/>
    <mergeCell ref="G7:G8"/>
    <mergeCell ref="H7:H8"/>
    <mergeCell ref="I7:I8"/>
    <mergeCell ref="A39:L39"/>
    <mergeCell ref="J7:J8"/>
    <mergeCell ref="S8:U9"/>
    <mergeCell ref="P10:R10"/>
    <mergeCell ref="K7:K8"/>
    <mergeCell ref="L7:L8"/>
    <mergeCell ref="M7:M8"/>
    <mergeCell ref="N8:N9"/>
    <mergeCell ref="P8:R9"/>
  </mergeCells>
  <hyperlinks>
    <hyperlink ref="A2" location="Region" display="Loans to resident sectors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5.5546875" style="24" customWidth="1"/>
    <col min="2" max="2" width="10.6640625" style="11" customWidth="1"/>
    <col min="3" max="3" width="8.44140625" style="11" customWidth="1"/>
    <col min="4" max="4" width="9" style="11" customWidth="1"/>
    <col min="5" max="5" width="7.5546875" style="11" customWidth="1"/>
    <col min="6" max="6" width="10.44140625" style="11" customWidth="1"/>
    <col min="7" max="7" width="8.109375" style="11" customWidth="1"/>
    <col min="8" max="8" width="8.5546875" style="11" customWidth="1"/>
    <col min="9" max="9" width="7.6640625" style="11" customWidth="1"/>
    <col min="10" max="10" width="10.33203125" style="11" customWidth="1"/>
    <col min="11" max="11" width="8.5546875" style="11" customWidth="1"/>
    <col min="12" max="12" width="9" style="11" customWidth="1"/>
    <col min="13" max="13" width="7.5546875" style="11" customWidth="1"/>
    <col min="14" max="16384" width="9.109375" style="11"/>
  </cols>
  <sheetData>
    <row r="1" spans="1:26">
      <c r="L1" s="212" t="s">
        <v>85</v>
      </c>
      <c r="M1" s="212"/>
    </row>
    <row r="2" spans="1:26" ht="16.2">
      <c r="A2" s="103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5" t="s">
        <v>98</v>
      </c>
      <c r="B3" s="235"/>
      <c r="C3" s="235"/>
      <c r="D3" s="235"/>
      <c r="E3" s="235"/>
      <c r="F3" s="235"/>
      <c r="G3" s="235"/>
    </row>
    <row r="4" spans="1:26" s="26" customFormat="1">
      <c r="A4" s="104"/>
      <c r="N4" s="27"/>
      <c r="O4" s="27"/>
      <c r="P4" s="27"/>
    </row>
    <row r="5" spans="1:26" s="73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56"/>
      <c r="O5" s="156"/>
      <c r="P5" s="156"/>
    </row>
    <row r="6" spans="1:26" s="73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56"/>
      <c r="O6" s="156"/>
      <c r="P6" s="156"/>
    </row>
    <row r="7" spans="1:26" s="73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56"/>
      <c r="O7" s="156"/>
      <c r="P7" s="156"/>
    </row>
    <row r="8" spans="1:26" s="73" customFormat="1" ht="68.25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234"/>
      <c r="O8" s="234"/>
      <c r="P8" s="234"/>
      <c r="Q8" s="230"/>
      <c r="R8" s="230"/>
      <c r="S8" s="230"/>
      <c r="U8" s="234"/>
      <c r="V8" s="234"/>
      <c r="W8" s="234"/>
      <c r="X8" s="230"/>
      <c r="Y8" s="230"/>
      <c r="Z8" s="230"/>
    </row>
    <row r="9" spans="1:26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4"/>
      <c r="O9" s="234"/>
      <c r="P9" s="234"/>
      <c r="Q9" s="230"/>
      <c r="R9" s="230"/>
      <c r="S9" s="230"/>
      <c r="U9" s="234"/>
      <c r="V9" s="234"/>
      <c r="W9" s="234"/>
      <c r="X9" s="230"/>
      <c r="Y9" s="230"/>
      <c r="Z9" s="230"/>
    </row>
    <row r="10" spans="1:26" s="107" customForma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1"/>
      <c r="O10" s="231"/>
      <c r="P10" s="231"/>
      <c r="Q10" s="111"/>
      <c r="R10" s="111"/>
      <c r="S10" s="111"/>
      <c r="U10" s="231"/>
      <c r="V10" s="231"/>
      <c r="W10" s="231"/>
      <c r="X10" s="111"/>
      <c r="Y10" s="111"/>
      <c r="Z10" s="111"/>
    </row>
    <row r="11" spans="1:26" s="33" customFormat="1">
      <c r="A11" s="112" t="s">
        <v>19</v>
      </c>
      <c r="B11" s="198">
        <v>875097.84446563001</v>
      </c>
      <c r="C11" s="199">
        <v>12.475575400376343</v>
      </c>
      <c r="D11" s="199">
        <v>6.7974175930822582</v>
      </c>
      <c r="E11" s="199">
        <v>1.5748611511326374</v>
      </c>
      <c r="F11" s="198">
        <v>627350.92429750995</v>
      </c>
      <c r="G11" s="199">
        <v>17.067751972351999</v>
      </c>
      <c r="H11" s="199">
        <v>10.750064797630216</v>
      </c>
      <c r="I11" s="199">
        <v>2.7831164567945876</v>
      </c>
      <c r="J11" s="198">
        <v>247746.92016812001</v>
      </c>
      <c r="K11" s="199">
        <v>2.3127740262073786</v>
      </c>
      <c r="L11" s="199">
        <v>-2.0543778833087742</v>
      </c>
      <c r="M11" s="199">
        <v>-1.3613437177134529</v>
      </c>
      <c r="N11" s="113"/>
      <c r="O11" s="113"/>
      <c r="P11" s="113"/>
      <c r="Q11" s="115"/>
      <c r="R11" s="115"/>
      <c r="S11" s="115"/>
      <c r="U11" s="113"/>
      <c r="V11" s="113"/>
      <c r="W11" s="113"/>
      <c r="X11" s="115"/>
      <c r="Y11" s="115"/>
      <c r="Z11" s="115"/>
    </row>
    <row r="12" spans="1:26" s="116" customFormat="1" ht="40.5" customHeight="1">
      <c r="A12" s="150" t="s">
        <v>22</v>
      </c>
      <c r="B12" s="210">
        <v>0</v>
      </c>
      <c r="C12" s="210" t="s">
        <v>95</v>
      </c>
      <c r="D12" s="210" t="s">
        <v>95</v>
      </c>
      <c r="E12" s="210" t="s">
        <v>95</v>
      </c>
      <c r="F12" s="210">
        <v>0</v>
      </c>
      <c r="G12" s="210" t="s">
        <v>95</v>
      </c>
      <c r="H12" s="210" t="s">
        <v>95</v>
      </c>
      <c r="I12" s="210" t="s">
        <v>95</v>
      </c>
      <c r="J12" s="210">
        <v>0</v>
      </c>
      <c r="K12" s="210" t="s">
        <v>95</v>
      </c>
      <c r="L12" s="210" t="s">
        <v>95</v>
      </c>
      <c r="M12" s="210" t="s">
        <v>95</v>
      </c>
      <c r="N12" s="181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33" customFormat="1" ht="20.100000000000001" customHeight="1">
      <c r="A13" s="178" t="s">
        <v>23</v>
      </c>
      <c r="B13" s="200"/>
      <c r="C13" s="201"/>
      <c r="D13" s="201"/>
      <c r="E13" s="201"/>
      <c r="F13" s="200"/>
      <c r="G13" s="201"/>
      <c r="H13" s="201"/>
      <c r="I13" s="201"/>
      <c r="J13" s="200"/>
      <c r="K13" s="201"/>
      <c r="L13" s="201"/>
      <c r="M13" s="201"/>
      <c r="N13" s="40"/>
      <c r="O13" s="40"/>
      <c r="P13" s="40"/>
      <c r="Q13" s="117"/>
      <c r="R13" s="117"/>
      <c r="S13" s="117"/>
      <c r="U13" s="40"/>
      <c r="V13" s="40"/>
      <c r="W13" s="40"/>
      <c r="X13" s="117"/>
      <c r="Y13" s="117"/>
      <c r="Z13" s="117"/>
    </row>
    <row r="14" spans="1:26" s="33" customFormat="1" ht="20.100000000000001" customHeight="1">
      <c r="A14" s="35" t="s">
        <v>24</v>
      </c>
      <c r="B14" s="200">
        <v>12782.20371313</v>
      </c>
      <c r="C14" s="201">
        <v>24.067807965995087</v>
      </c>
      <c r="D14" s="201">
        <v>8.3144181928520737</v>
      </c>
      <c r="E14" s="201">
        <v>3.0109880850115616</v>
      </c>
      <c r="F14" s="200">
        <v>12524.841910200001</v>
      </c>
      <c r="G14" s="201">
        <v>31.072505682250096</v>
      </c>
      <c r="H14" s="201">
        <v>10.90717038542455</v>
      </c>
      <c r="I14" s="201">
        <v>2.8805870837512089</v>
      </c>
      <c r="J14" s="200">
        <v>257.36180293000001</v>
      </c>
      <c r="K14" s="201">
        <v>-65.544319655963989</v>
      </c>
      <c r="L14" s="201">
        <v>-49.331440023871899</v>
      </c>
      <c r="M14" s="201">
        <v>9.7828842648448529</v>
      </c>
      <c r="N14" s="40"/>
      <c r="O14" s="40"/>
      <c r="P14" s="40"/>
      <c r="Q14" s="117"/>
      <c r="R14" s="117"/>
      <c r="S14" s="117"/>
      <c r="U14" s="40"/>
      <c r="V14" s="40"/>
      <c r="W14" s="40"/>
      <c r="X14" s="117"/>
      <c r="Y14" s="117"/>
      <c r="Z14" s="117"/>
    </row>
    <row r="15" spans="1:26" s="33" customFormat="1" ht="20.100000000000001" customHeight="1">
      <c r="A15" s="35" t="s">
        <v>25</v>
      </c>
      <c r="B15" s="200">
        <v>14748.546797749999</v>
      </c>
      <c r="C15" s="201">
        <v>42.740113089614027</v>
      </c>
      <c r="D15" s="201">
        <v>16.206339457585401</v>
      </c>
      <c r="E15" s="201">
        <v>3.081513413792166</v>
      </c>
      <c r="F15" s="200">
        <v>10635.243771179999</v>
      </c>
      <c r="G15" s="201">
        <v>35.36048211337868</v>
      </c>
      <c r="H15" s="201">
        <v>13.875769500314888</v>
      </c>
      <c r="I15" s="201">
        <v>3.8467401146577913</v>
      </c>
      <c r="J15" s="200">
        <v>4113.3030265699999</v>
      </c>
      <c r="K15" s="201">
        <v>66.162585596340108</v>
      </c>
      <c r="L15" s="201">
        <v>22.699092958762961</v>
      </c>
      <c r="M15" s="201">
        <v>1.1542628532994712</v>
      </c>
      <c r="N15" s="40"/>
      <c r="O15" s="40"/>
      <c r="P15" s="40"/>
      <c r="Q15" s="117"/>
      <c r="R15" s="117"/>
      <c r="S15" s="117"/>
      <c r="U15" s="40"/>
      <c r="V15" s="40"/>
      <c r="W15" s="40"/>
      <c r="X15" s="117"/>
      <c r="Y15" s="117"/>
      <c r="Z15" s="117"/>
    </row>
    <row r="16" spans="1:26" s="27" customFormat="1" ht="20.100000000000001" customHeight="1">
      <c r="A16" s="35" t="s">
        <v>26</v>
      </c>
      <c r="B16" s="200">
        <v>39249.036580599997</v>
      </c>
      <c r="C16" s="201">
        <v>13.993896691865899</v>
      </c>
      <c r="D16" s="201">
        <v>10.051059461989098</v>
      </c>
      <c r="E16" s="201">
        <v>3.3394230840829664</v>
      </c>
      <c r="F16" s="200">
        <v>26043.717698879998</v>
      </c>
      <c r="G16" s="201">
        <v>12.998773928318315</v>
      </c>
      <c r="H16" s="201">
        <v>11.021455077001434</v>
      </c>
      <c r="I16" s="201">
        <v>5.2120487553027459</v>
      </c>
      <c r="J16" s="200">
        <v>13205.318881720001</v>
      </c>
      <c r="K16" s="201">
        <v>16.008770445184624</v>
      </c>
      <c r="L16" s="201">
        <v>8.1861081659640575</v>
      </c>
      <c r="M16" s="201">
        <v>-0.16504576942917026</v>
      </c>
      <c r="N16" s="40"/>
      <c r="O16" s="40"/>
      <c r="P16" s="40"/>
      <c r="Q16" s="117"/>
      <c r="R16" s="117"/>
      <c r="S16" s="117"/>
      <c r="U16" s="40"/>
      <c r="V16" s="40"/>
      <c r="W16" s="40"/>
      <c r="X16" s="117"/>
      <c r="Y16" s="117"/>
      <c r="Z16" s="117"/>
    </row>
    <row r="17" spans="1:26" s="27" customFormat="1" ht="20.100000000000001" customHeight="1">
      <c r="A17" s="35" t="s">
        <v>27</v>
      </c>
      <c r="B17" s="200">
        <v>1054.1624338199999</v>
      </c>
      <c r="C17" s="201">
        <v>-24.328266162985685</v>
      </c>
      <c r="D17" s="201">
        <v>-7.0194886347735803</v>
      </c>
      <c r="E17" s="201">
        <v>-0.44322231233788045</v>
      </c>
      <c r="F17" s="200">
        <v>1054.1617378000001</v>
      </c>
      <c r="G17" s="201">
        <v>-20.540009191042145</v>
      </c>
      <c r="H17" s="201">
        <v>-6.8688556841914021</v>
      </c>
      <c r="I17" s="201">
        <v>-0.44322254726859001</v>
      </c>
      <c r="J17" s="200">
        <v>6.9601999999999999E-4</v>
      </c>
      <c r="K17" s="201">
        <v>-99.99895202428219</v>
      </c>
      <c r="L17" s="201">
        <v>-99.962059407634854</v>
      </c>
      <c r="M17" s="201">
        <v>-8.613017139904855E-2</v>
      </c>
      <c r="N17" s="40"/>
      <c r="O17" s="40"/>
      <c r="P17" s="40"/>
      <c r="Q17" s="117"/>
      <c r="R17" s="117"/>
      <c r="S17" s="117"/>
      <c r="U17" s="40"/>
      <c r="V17" s="40"/>
      <c r="W17" s="40"/>
      <c r="X17" s="117"/>
      <c r="Y17" s="117"/>
      <c r="Z17" s="117"/>
    </row>
    <row r="18" spans="1:26" s="27" customFormat="1" ht="20.100000000000001" customHeight="1">
      <c r="A18" s="35" t="s">
        <v>28</v>
      </c>
      <c r="B18" s="200">
        <v>6646.54706128</v>
      </c>
      <c r="C18" s="201">
        <v>21.556706420801561</v>
      </c>
      <c r="D18" s="201">
        <v>12.417564916892758</v>
      </c>
      <c r="E18" s="201">
        <v>2.8681833548947395</v>
      </c>
      <c r="F18" s="200">
        <v>6034.6031836599996</v>
      </c>
      <c r="G18" s="201">
        <v>26.135032298092682</v>
      </c>
      <c r="H18" s="201">
        <v>12.322403178794914</v>
      </c>
      <c r="I18" s="201">
        <v>3.4508312424168253</v>
      </c>
      <c r="J18" s="200">
        <v>611.94387761999997</v>
      </c>
      <c r="K18" s="201">
        <v>-10.484363327874618</v>
      </c>
      <c r="L18" s="201">
        <v>13.364697848457723</v>
      </c>
      <c r="M18" s="201">
        <v>-2.5445359846769833</v>
      </c>
      <c r="N18" s="40"/>
      <c r="O18" s="40"/>
      <c r="P18" s="40"/>
      <c r="Q18" s="117"/>
      <c r="R18" s="117"/>
      <c r="S18" s="117"/>
      <c r="U18" s="40"/>
      <c r="V18" s="40"/>
      <c r="W18" s="40"/>
      <c r="X18" s="117"/>
      <c r="Y18" s="117"/>
      <c r="Z18" s="117"/>
    </row>
    <row r="19" spans="1:26" s="27" customFormat="1" ht="20.100000000000001" customHeight="1">
      <c r="A19" s="35" t="s">
        <v>29</v>
      </c>
      <c r="B19" s="200">
        <v>3381.6821261199998</v>
      </c>
      <c r="C19" s="201">
        <v>21.963881949892581</v>
      </c>
      <c r="D19" s="201">
        <v>5.0818503997163162</v>
      </c>
      <c r="E19" s="201">
        <v>4.3443767346468007</v>
      </c>
      <c r="F19" s="200">
        <v>2856.2628577999999</v>
      </c>
      <c r="G19" s="201">
        <v>36.512173349343982</v>
      </c>
      <c r="H19" s="201">
        <v>12.857293684892127</v>
      </c>
      <c r="I19" s="201">
        <v>5.1901352882368172</v>
      </c>
      <c r="J19" s="200">
        <v>525.41926832000001</v>
      </c>
      <c r="K19" s="201">
        <v>-22.775363828000877</v>
      </c>
      <c r="L19" s="201">
        <v>-23.55075672923445</v>
      </c>
      <c r="M19" s="201">
        <v>-2.5342054624317711E-2</v>
      </c>
      <c r="N19" s="40"/>
      <c r="O19" s="40"/>
      <c r="P19" s="40"/>
      <c r="Q19" s="117"/>
      <c r="R19" s="117"/>
      <c r="S19" s="117"/>
      <c r="U19" s="40"/>
      <c r="V19" s="40"/>
      <c r="W19" s="40"/>
      <c r="X19" s="117"/>
      <c r="Y19" s="117"/>
      <c r="Z19" s="117"/>
    </row>
    <row r="20" spans="1:26" s="27" customFormat="1" ht="20.100000000000001" customHeight="1">
      <c r="A20" s="35" t="s">
        <v>30</v>
      </c>
      <c r="B20" s="200">
        <v>14238.102637939999</v>
      </c>
      <c r="C20" s="201">
        <v>6.729483914358724</v>
      </c>
      <c r="D20" s="201">
        <v>3.946906686701567</v>
      </c>
      <c r="E20" s="201">
        <v>0.48003739078754393</v>
      </c>
      <c r="F20" s="200">
        <v>9414.2981377199994</v>
      </c>
      <c r="G20" s="201">
        <v>13.320413371284275</v>
      </c>
      <c r="H20" s="201">
        <v>5.3350132478348797</v>
      </c>
      <c r="I20" s="201">
        <v>1.1709372389462374</v>
      </c>
      <c r="J20" s="200">
        <v>4823.8045002199997</v>
      </c>
      <c r="K20" s="201">
        <v>-4.1504631276414017</v>
      </c>
      <c r="L20" s="201">
        <v>1.3405634023711457</v>
      </c>
      <c r="M20" s="201">
        <v>-0.84152422317168885</v>
      </c>
      <c r="N20" s="40"/>
      <c r="O20" s="40"/>
      <c r="P20" s="40"/>
      <c r="Q20" s="117"/>
      <c r="R20" s="117"/>
      <c r="S20" s="117"/>
      <c r="U20" s="40"/>
      <c r="V20" s="40"/>
      <c r="W20" s="40"/>
      <c r="X20" s="117"/>
      <c r="Y20" s="117"/>
      <c r="Z20" s="117"/>
    </row>
    <row r="21" spans="1:26" s="27" customFormat="1" ht="20.100000000000001" customHeight="1">
      <c r="A21" s="35" t="s">
        <v>31</v>
      </c>
      <c r="B21" s="200">
        <v>9972.9362319400007</v>
      </c>
      <c r="C21" s="201">
        <v>19.315908313479042</v>
      </c>
      <c r="D21" s="201">
        <v>1.6462793750924902</v>
      </c>
      <c r="E21" s="201">
        <v>1.8014220514657637</v>
      </c>
      <c r="F21" s="200">
        <v>6643.7870814999997</v>
      </c>
      <c r="G21" s="201">
        <v>30.772886769094839</v>
      </c>
      <c r="H21" s="201">
        <v>9.2610897449141305</v>
      </c>
      <c r="I21" s="201">
        <v>3.1330079173631447</v>
      </c>
      <c r="J21" s="200">
        <v>3329.1491504400001</v>
      </c>
      <c r="K21" s="201">
        <v>1.5594906101748904</v>
      </c>
      <c r="L21" s="201">
        <v>-10.764866894237613</v>
      </c>
      <c r="M21" s="201">
        <v>-0.75574627189479315</v>
      </c>
      <c r="N21" s="40"/>
      <c r="O21" s="40"/>
      <c r="P21" s="40"/>
      <c r="Q21" s="117"/>
      <c r="R21" s="117"/>
      <c r="S21" s="117"/>
      <c r="U21" s="40"/>
      <c r="V21" s="40"/>
      <c r="W21" s="40"/>
      <c r="X21" s="117"/>
      <c r="Y21" s="117"/>
      <c r="Z21" s="117"/>
    </row>
    <row r="22" spans="1:26" s="118" customFormat="1" ht="25.5" customHeight="1">
      <c r="A22" s="34" t="s">
        <v>1</v>
      </c>
      <c r="B22" s="200">
        <v>551465.94590604003</v>
      </c>
      <c r="C22" s="201">
        <v>7.7512399069846794</v>
      </c>
      <c r="D22" s="201">
        <v>4.937768578267864</v>
      </c>
      <c r="E22" s="201">
        <v>0.75047150375151261</v>
      </c>
      <c r="F22" s="200">
        <v>393286.09091074998</v>
      </c>
      <c r="G22" s="201">
        <v>11.982456352610086</v>
      </c>
      <c r="H22" s="201">
        <v>8.9373033928260384</v>
      </c>
      <c r="I22" s="201">
        <v>1.9051413749909329</v>
      </c>
      <c r="J22" s="200">
        <v>158179.85499528999</v>
      </c>
      <c r="K22" s="201">
        <v>-1.5021218599220134</v>
      </c>
      <c r="L22" s="201">
        <v>-3.8400111686951846</v>
      </c>
      <c r="M22" s="201">
        <v>-2.0101090640669099</v>
      </c>
      <c r="N22" s="40"/>
      <c r="O22" s="40"/>
      <c r="P22" s="40"/>
      <c r="Q22" s="115"/>
      <c r="R22" s="115"/>
      <c r="S22" s="115"/>
      <c r="U22" s="40"/>
      <c r="V22" s="40"/>
      <c r="W22" s="40"/>
      <c r="X22" s="115"/>
      <c r="Y22" s="115"/>
      <c r="Z22" s="115"/>
    </row>
    <row r="23" spans="1:26" s="27" customFormat="1" ht="20.100000000000001" customHeight="1">
      <c r="A23" s="35" t="s">
        <v>32</v>
      </c>
      <c r="B23" s="200">
        <v>8332.7933261899998</v>
      </c>
      <c r="C23" s="201">
        <v>19.076893250176298</v>
      </c>
      <c r="D23" s="201">
        <v>4.4580234062985653</v>
      </c>
      <c r="E23" s="201">
        <v>4.3292727913804185</v>
      </c>
      <c r="F23" s="200">
        <v>7896.6650003200002</v>
      </c>
      <c r="G23" s="201">
        <v>28.054079759348781</v>
      </c>
      <c r="H23" s="201">
        <v>6.7593431357274341</v>
      </c>
      <c r="I23" s="201">
        <v>5.9983811520224322</v>
      </c>
      <c r="J23" s="200">
        <v>436.12832587000003</v>
      </c>
      <c r="K23" s="201">
        <v>-47.527846589153135</v>
      </c>
      <c r="L23" s="201">
        <v>-24.866652770323498</v>
      </c>
      <c r="M23" s="201">
        <v>-18.816948107464469</v>
      </c>
      <c r="N23" s="40"/>
      <c r="O23" s="40"/>
      <c r="P23" s="40"/>
      <c r="Q23" s="117"/>
      <c r="R23" s="117"/>
      <c r="S23" s="117"/>
      <c r="U23" s="40"/>
      <c r="V23" s="40"/>
      <c r="W23" s="40"/>
      <c r="X23" s="117"/>
      <c r="Y23" s="117"/>
      <c r="Z23" s="117"/>
    </row>
    <row r="24" spans="1:26" s="27" customFormat="1" ht="20.100000000000001" customHeight="1">
      <c r="A24" s="35" t="s">
        <v>33</v>
      </c>
      <c r="B24" s="200">
        <v>601.63880734999998</v>
      </c>
      <c r="C24" s="201">
        <v>-15.266725711907668</v>
      </c>
      <c r="D24" s="201">
        <v>2.0557289467311648</v>
      </c>
      <c r="E24" s="201">
        <v>0.44725090453330552</v>
      </c>
      <c r="F24" s="200">
        <v>601.63880734999998</v>
      </c>
      <c r="G24" s="201">
        <v>-15.266725711907668</v>
      </c>
      <c r="H24" s="201">
        <v>2.0557289467311648</v>
      </c>
      <c r="I24" s="201">
        <v>0.44725090453330552</v>
      </c>
      <c r="J24" s="200">
        <v>0</v>
      </c>
      <c r="K24" s="210" t="s">
        <v>95</v>
      </c>
      <c r="L24" s="210" t="s">
        <v>95</v>
      </c>
      <c r="M24" s="210" t="s">
        <v>95</v>
      </c>
      <c r="N24" s="40"/>
      <c r="O24" s="40"/>
      <c r="P24" s="40"/>
      <c r="Q24" s="117"/>
      <c r="R24" s="117"/>
      <c r="S24" s="117"/>
      <c r="U24" s="40"/>
      <c r="V24" s="40"/>
      <c r="W24" s="40"/>
      <c r="X24" s="117"/>
      <c r="Y24" s="117"/>
      <c r="Z24" s="117"/>
    </row>
    <row r="25" spans="1:26" s="27" customFormat="1" ht="20.100000000000001" customHeight="1">
      <c r="A25" s="35" t="s">
        <v>34</v>
      </c>
      <c r="B25" s="200">
        <v>53770.296928620002</v>
      </c>
      <c r="C25" s="201">
        <v>36.493714063270261</v>
      </c>
      <c r="D25" s="201">
        <v>14.990783948765738</v>
      </c>
      <c r="E25" s="201">
        <v>3.5835410958124072</v>
      </c>
      <c r="F25" s="200">
        <v>31841.734685939999</v>
      </c>
      <c r="G25" s="201">
        <v>35.778994610794371</v>
      </c>
      <c r="H25" s="201">
        <v>14.837749217969275</v>
      </c>
      <c r="I25" s="201">
        <v>6.8152552074048032</v>
      </c>
      <c r="J25" s="200">
        <v>21928.56224268</v>
      </c>
      <c r="K25" s="201">
        <v>37.545033000119417</v>
      </c>
      <c r="L25" s="201">
        <v>15.213728120503433</v>
      </c>
      <c r="M25" s="201">
        <v>-0.77563623597251308</v>
      </c>
      <c r="N25" s="40"/>
      <c r="O25" s="40"/>
      <c r="P25" s="40"/>
      <c r="Q25" s="117"/>
      <c r="R25" s="117"/>
      <c r="S25" s="117"/>
      <c r="U25" s="40"/>
      <c r="V25" s="40"/>
      <c r="W25" s="40"/>
      <c r="X25" s="117"/>
      <c r="Y25" s="117"/>
      <c r="Z25" s="117"/>
    </row>
    <row r="26" spans="1:26" s="27" customFormat="1" ht="20.100000000000001" customHeight="1">
      <c r="A26" s="35" t="s">
        <v>35</v>
      </c>
      <c r="B26" s="200">
        <v>18005.308224830002</v>
      </c>
      <c r="C26" s="201">
        <v>6.820123427613467</v>
      </c>
      <c r="D26" s="201">
        <v>3.6614656764227647</v>
      </c>
      <c r="E26" s="201">
        <v>2.0750354006989511</v>
      </c>
      <c r="F26" s="200">
        <v>7649.4536942200002</v>
      </c>
      <c r="G26" s="201">
        <v>36.029302761680384</v>
      </c>
      <c r="H26" s="201">
        <v>22.840541377245003</v>
      </c>
      <c r="I26" s="201">
        <v>6.0254522258245373</v>
      </c>
      <c r="J26" s="200">
        <v>10355.85453061</v>
      </c>
      <c r="K26" s="201">
        <v>-7.8032326662057585</v>
      </c>
      <c r="L26" s="201">
        <v>-7.057320758265476</v>
      </c>
      <c r="M26" s="201">
        <v>-0.65901017878833557</v>
      </c>
      <c r="N26" s="40"/>
      <c r="O26" s="40"/>
      <c r="P26" s="40"/>
      <c r="Q26" s="117"/>
      <c r="R26" s="117"/>
      <c r="S26" s="117"/>
      <c r="U26" s="40"/>
      <c r="V26" s="40"/>
      <c r="W26" s="40"/>
      <c r="X26" s="117"/>
      <c r="Y26" s="117"/>
      <c r="Z26" s="117"/>
    </row>
    <row r="27" spans="1:26" s="27" customFormat="1" ht="20.100000000000001" customHeight="1">
      <c r="A27" s="35" t="s">
        <v>36</v>
      </c>
      <c r="B27" s="200">
        <v>36520.804363889998</v>
      </c>
      <c r="C27" s="201">
        <v>24.207605433299804</v>
      </c>
      <c r="D27" s="201">
        <v>15.643039845937025</v>
      </c>
      <c r="E27" s="201">
        <v>3.0427694487456023</v>
      </c>
      <c r="F27" s="200">
        <v>25976.52617442</v>
      </c>
      <c r="G27" s="201">
        <v>31.232390783760735</v>
      </c>
      <c r="H27" s="201">
        <v>16.214565848716163</v>
      </c>
      <c r="I27" s="201">
        <v>4.2319001269334251</v>
      </c>
      <c r="J27" s="200">
        <v>10544.27818947</v>
      </c>
      <c r="K27" s="201">
        <v>9.7363342104880957</v>
      </c>
      <c r="L27" s="201">
        <v>14.258743440773472</v>
      </c>
      <c r="M27" s="201">
        <v>0.22585967950628572</v>
      </c>
      <c r="N27" s="40"/>
      <c r="O27" s="40"/>
      <c r="P27" s="40"/>
      <c r="Q27" s="117"/>
      <c r="R27" s="117"/>
      <c r="S27" s="117"/>
      <c r="U27" s="40"/>
      <c r="V27" s="40"/>
      <c r="W27" s="40"/>
      <c r="X27" s="117"/>
      <c r="Y27" s="117"/>
      <c r="Z27" s="117"/>
    </row>
    <row r="28" spans="1:26" s="27" customFormat="1" ht="20.100000000000001" customHeight="1">
      <c r="A28" s="35" t="s">
        <v>37</v>
      </c>
      <c r="B28" s="200">
        <v>11778.085131989999</v>
      </c>
      <c r="C28" s="201">
        <v>31.526924075572907</v>
      </c>
      <c r="D28" s="201">
        <v>15.220146560250527</v>
      </c>
      <c r="E28" s="201">
        <v>6.3084929498607352</v>
      </c>
      <c r="F28" s="200">
        <v>8937.6177419899996</v>
      </c>
      <c r="G28" s="201">
        <v>14.991795325874776</v>
      </c>
      <c r="H28" s="201">
        <v>12.906357590476276</v>
      </c>
      <c r="I28" s="201">
        <v>3.814445603008636</v>
      </c>
      <c r="J28" s="200">
        <v>2840.4673899999998</v>
      </c>
      <c r="K28" s="201">
        <v>140.21084862322977</v>
      </c>
      <c r="L28" s="201">
        <v>23.161847183897038</v>
      </c>
      <c r="M28" s="201">
        <v>15.001767342692801</v>
      </c>
      <c r="N28" s="40"/>
      <c r="O28" s="40"/>
      <c r="P28" s="40"/>
      <c r="Q28" s="117"/>
      <c r="R28" s="117"/>
      <c r="S28" s="117"/>
      <c r="U28" s="40"/>
      <c r="V28" s="40"/>
      <c r="W28" s="40"/>
      <c r="X28" s="117"/>
      <c r="Y28" s="117"/>
      <c r="Z28" s="117"/>
    </row>
    <row r="29" spans="1:26" s="41" customFormat="1" ht="20.100000000000001" customHeight="1">
      <c r="A29" s="20" t="s">
        <v>38</v>
      </c>
      <c r="B29" s="200">
        <v>7861.8153156400003</v>
      </c>
      <c r="C29" s="201">
        <v>18.144348197680287</v>
      </c>
      <c r="D29" s="201">
        <v>7.4623208935718566</v>
      </c>
      <c r="E29" s="201">
        <v>2.8245108816323352</v>
      </c>
      <c r="F29" s="200">
        <v>6560.81599499</v>
      </c>
      <c r="G29" s="201">
        <v>24.086960279844959</v>
      </c>
      <c r="H29" s="201">
        <v>9.4108074353068218</v>
      </c>
      <c r="I29" s="201">
        <v>3.4935266794603876</v>
      </c>
      <c r="J29" s="200">
        <v>1300.9993206500001</v>
      </c>
      <c r="K29" s="201">
        <v>-4.8380504809236129</v>
      </c>
      <c r="L29" s="201">
        <v>-1.3934007347987318</v>
      </c>
      <c r="M29" s="201">
        <v>-0.42164175192080222</v>
      </c>
      <c r="N29" s="17"/>
      <c r="O29" s="17"/>
      <c r="P29" s="17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0">
        <v>6300.6596002599999</v>
      </c>
      <c r="C30" s="201">
        <v>28.682503152231448</v>
      </c>
      <c r="D30" s="201">
        <v>2.6955190933128534</v>
      </c>
      <c r="E30" s="201">
        <v>-1.1609554613676352</v>
      </c>
      <c r="F30" s="200">
        <v>4890.4641358400004</v>
      </c>
      <c r="G30" s="201">
        <v>40.930326668428194</v>
      </c>
      <c r="H30" s="201">
        <v>32.815664528467977</v>
      </c>
      <c r="I30" s="201">
        <v>3.8149436612581695</v>
      </c>
      <c r="J30" s="200">
        <v>1410.19546442</v>
      </c>
      <c r="K30" s="201">
        <v>-1.1189950422769925</v>
      </c>
      <c r="L30" s="201">
        <v>-42.51462542901637</v>
      </c>
      <c r="M30" s="201">
        <v>-15.248348433915766</v>
      </c>
      <c r="N30" s="17"/>
      <c r="O30" s="17"/>
      <c r="P30" s="17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0">
        <v>10699.95771789</v>
      </c>
      <c r="C31" s="201">
        <v>16.19738296709204</v>
      </c>
      <c r="D31" s="201">
        <v>7.1472556915292529</v>
      </c>
      <c r="E31" s="201">
        <v>4.6723654840249367</v>
      </c>
      <c r="F31" s="200">
        <v>8822.6976637000007</v>
      </c>
      <c r="G31" s="201">
        <v>22.618484017585928</v>
      </c>
      <c r="H31" s="201">
        <v>10.485265698021976</v>
      </c>
      <c r="I31" s="201">
        <v>4.9497409909905485</v>
      </c>
      <c r="J31" s="200">
        <v>1877.2600541899999</v>
      </c>
      <c r="K31" s="201">
        <v>-6.7519589785324001</v>
      </c>
      <c r="L31" s="201">
        <v>-6.1750278355922745</v>
      </c>
      <c r="M31" s="201">
        <v>3.3881600524104556</v>
      </c>
      <c r="N31" s="17"/>
      <c r="O31" s="17"/>
      <c r="P31" s="17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0">
        <v>32648.495219479999</v>
      </c>
      <c r="C32" s="201">
        <v>36.326355425821731</v>
      </c>
      <c r="D32" s="201">
        <v>21.99729586412262</v>
      </c>
      <c r="E32" s="201">
        <v>3.6410056484639881</v>
      </c>
      <c r="F32" s="200">
        <v>28048.55072282</v>
      </c>
      <c r="G32" s="201">
        <v>44.050309810997277</v>
      </c>
      <c r="H32" s="201">
        <v>27.629981238210718</v>
      </c>
      <c r="I32" s="201">
        <v>4.7610540986718064</v>
      </c>
      <c r="J32" s="200">
        <v>4599.9444966600004</v>
      </c>
      <c r="K32" s="201">
        <v>2.7365017573314248</v>
      </c>
      <c r="L32" s="201">
        <v>-3.8713392244721092</v>
      </c>
      <c r="M32" s="201">
        <v>-2.7020493549160705</v>
      </c>
      <c r="N32" s="17"/>
      <c r="O32" s="17"/>
      <c r="P32" s="17"/>
      <c r="Q32" s="65"/>
      <c r="R32" s="65"/>
      <c r="S32" s="65"/>
      <c r="U32" s="17"/>
      <c r="V32" s="17"/>
      <c r="W32" s="17"/>
      <c r="X32" s="65"/>
      <c r="Y32" s="65"/>
      <c r="Z32" s="65"/>
    </row>
    <row r="33" spans="1:27" s="41" customFormat="1" ht="20.100000000000001" customHeight="1">
      <c r="A33" s="20" t="s">
        <v>42</v>
      </c>
      <c r="B33" s="200">
        <v>2826.2479775800002</v>
      </c>
      <c r="C33" s="201">
        <v>-45.004283424908287</v>
      </c>
      <c r="D33" s="201">
        <v>-33.987534793756083</v>
      </c>
      <c r="E33" s="201">
        <v>-4.6932378524036977</v>
      </c>
      <c r="F33" s="200">
        <v>1222.9088717699999</v>
      </c>
      <c r="G33" s="201">
        <v>-48.158982520572572</v>
      </c>
      <c r="H33" s="201">
        <v>-15.165943312619163</v>
      </c>
      <c r="I33" s="201">
        <v>-10.348072811331676</v>
      </c>
      <c r="J33" s="200">
        <v>1603.3391058100001</v>
      </c>
      <c r="K33" s="201">
        <v>-42.327443907637154</v>
      </c>
      <c r="L33" s="201">
        <v>-43.541509378885678</v>
      </c>
      <c r="M33" s="201">
        <v>0.12364013275620778</v>
      </c>
      <c r="N33" s="17"/>
      <c r="O33" s="17"/>
      <c r="P33" s="17"/>
      <c r="Q33" s="65"/>
      <c r="R33" s="65"/>
      <c r="S33" s="65"/>
      <c r="U33" s="17"/>
      <c r="V33" s="17"/>
      <c r="W33" s="17"/>
      <c r="X33" s="65"/>
      <c r="Y33" s="65"/>
      <c r="Z33" s="65"/>
    </row>
    <row r="34" spans="1:27" s="41" customFormat="1" ht="20.100000000000001" customHeight="1">
      <c r="A34" s="20" t="s">
        <v>43</v>
      </c>
      <c r="B34" s="200">
        <v>12231.87961647</v>
      </c>
      <c r="C34" s="201">
        <v>21.610598420385799</v>
      </c>
      <c r="D34" s="201">
        <v>8.243694548194739</v>
      </c>
      <c r="E34" s="201">
        <v>2.3347507035599335</v>
      </c>
      <c r="F34" s="200">
        <v>7848.1703832699995</v>
      </c>
      <c r="G34" s="201">
        <v>25.188824348821285</v>
      </c>
      <c r="H34" s="201">
        <v>3.6909986174646434</v>
      </c>
      <c r="I34" s="201">
        <v>-0.13315424371998574</v>
      </c>
      <c r="J34" s="200">
        <v>4383.7092332000002</v>
      </c>
      <c r="K34" s="201">
        <v>15.690530456059989</v>
      </c>
      <c r="L34" s="201">
        <v>17.478151829888347</v>
      </c>
      <c r="M34" s="201">
        <v>7.0718111586772068</v>
      </c>
      <c r="N34" s="17"/>
      <c r="O34" s="17"/>
      <c r="P34" s="17"/>
      <c r="Q34" s="65"/>
      <c r="R34" s="65"/>
      <c r="S34" s="65"/>
      <c r="U34" s="17"/>
      <c r="V34" s="17"/>
      <c r="W34" s="17"/>
      <c r="X34" s="65"/>
      <c r="Y34" s="65"/>
      <c r="Z34" s="65"/>
    </row>
    <row r="35" spans="1:27" s="41" customFormat="1" ht="20.100000000000001" customHeight="1">
      <c r="A35" s="20" t="s">
        <v>44</v>
      </c>
      <c r="B35" s="200">
        <v>10069.10256736</v>
      </c>
      <c r="C35" s="201">
        <v>4.1369971331146189</v>
      </c>
      <c r="D35" s="201">
        <v>-8.9268005474529701</v>
      </c>
      <c r="E35" s="201">
        <v>1.1769531046235358</v>
      </c>
      <c r="F35" s="200">
        <v>8899.4697816600001</v>
      </c>
      <c r="G35" s="201">
        <v>13.419639576968123</v>
      </c>
      <c r="H35" s="201">
        <v>5.5868649079064312</v>
      </c>
      <c r="I35" s="201">
        <v>3.0291196640080926</v>
      </c>
      <c r="J35" s="200">
        <v>1169.6327857000001</v>
      </c>
      <c r="K35" s="201">
        <v>-35.825944249510258</v>
      </c>
      <c r="L35" s="201">
        <v>-55.48458152912486</v>
      </c>
      <c r="M35" s="201">
        <v>-10.997189139193779</v>
      </c>
      <c r="N35" s="17"/>
      <c r="O35" s="17"/>
      <c r="P35" s="17"/>
      <c r="Q35" s="65"/>
      <c r="R35" s="65"/>
      <c r="S35" s="65"/>
      <c r="U35" s="17"/>
      <c r="V35" s="17"/>
      <c r="W35" s="17"/>
      <c r="X35" s="65"/>
      <c r="Y35" s="65"/>
      <c r="Z35" s="65"/>
    </row>
    <row r="36" spans="1:27" s="41" customFormat="1" ht="20.100000000000001" customHeight="1">
      <c r="A36" s="20" t="s">
        <v>45</v>
      </c>
      <c r="B36" s="200">
        <v>3498.9291359899998</v>
      </c>
      <c r="C36" s="201">
        <v>24.929940014436141</v>
      </c>
      <c r="D36" s="201">
        <v>9.6343498131169554</v>
      </c>
      <c r="E36" s="201">
        <v>4.0908637185421952</v>
      </c>
      <c r="F36" s="200">
        <v>3488.8647787999998</v>
      </c>
      <c r="G36" s="201">
        <v>24.793599587483087</v>
      </c>
      <c r="H36" s="201">
        <v>9.4453325944212025</v>
      </c>
      <c r="I36" s="201">
        <v>3.9540939914892874</v>
      </c>
      <c r="J36" s="200">
        <v>10.064357190000001</v>
      </c>
      <c r="K36" s="201">
        <v>101.08820201345483</v>
      </c>
      <c r="L36" s="201">
        <v>173.19137482485661</v>
      </c>
      <c r="M36" s="201">
        <v>91.373656184952353</v>
      </c>
      <c r="N36" s="17"/>
      <c r="O36" s="17"/>
      <c r="P36" s="17"/>
      <c r="Q36" s="65"/>
      <c r="R36" s="65"/>
      <c r="S36" s="65"/>
      <c r="U36" s="17"/>
      <c r="V36" s="17"/>
      <c r="W36" s="17"/>
      <c r="X36" s="65"/>
      <c r="Y36" s="65"/>
      <c r="Z36" s="65"/>
    </row>
    <row r="37" spans="1:27" s="41" customFormat="1" ht="20.100000000000001" customHeight="1">
      <c r="A37" s="102" t="s">
        <v>46</v>
      </c>
      <c r="B37" s="202">
        <v>6412.66704347</v>
      </c>
      <c r="C37" s="203">
        <v>24.530632038974119</v>
      </c>
      <c r="D37" s="203">
        <v>18.210798877068541</v>
      </c>
      <c r="E37" s="203">
        <v>4.8773659221352972</v>
      </c>
      <c r="F37" s="202">
        <v>6172.3385709300001</v>
      </c>
      <c r="G37" s="203">
        <v>39.65004319887808</v>
      </c>
      <c r="H37" s="203">
        <v>28.178651813023095</v>
      </c>
      <c r="I37" s="203">
        <v>5.4269039879924179</v>
      </c>
      <c r="J37" s="202">
        <v>240.32847254000001</v>
      </c>
      <c r="K37" s="203">
        <v>-67.06060560105297</v>
      </c>
      <c r="L37" s="203">
        <v>-60.560126652289838</v>
      </c>
      <c r="M37" s="203">
        <v>-7.5051374106512014</v>
      </c>
      <c r="N37" s="17"/>
      <c r="O37" s="17"/>
      <c r="P37" s="17"/>
      <c r="Q37" s="65"/>
      <c r="R37" s="65"/>
      <c r="S37" s="65"/>
      <c r="U37" s="17"/>
      <c r="V37" s="17"/>
      <c r="W37" s="17"/>
      <c r="X37" s="65"/>
      <c r="Y37" s="65"/>
      <c r="Z37" s="65"/>
    </row>
    <row r="38" spans="1:27">
      <c r="A38" s="21" t="s">
        <v>67</v>
      </c>
      <c r="B38" s="22"/>
      <c r="C38" s="23"/>
      <c r="D38" s="23"/>
      <c r="E38" s="23"/>
      <c r="F38" s="22"/>
      <c r="G38" s="23"/>
      <c r="H38" s="23"/>
      <c r="I38" s="23"/>
      <c r="J38" s="22"/>
      <c r="K38" s="23"/>
      <c r="L38" s="23"/>
      <c r="U38" s="41"/>
      <c r="V38" s="41"/>
      <c r="W38" s="41"/>
      <c r="X38" s="64"/>
      <c r="Y38" s="64"/>
      <c r="Z38" s="64"/>
    </row>
    <row r="39" spans="1:27" ht="46.5" customHeight="1">
      <c r="A39" s="227" t="s">
        <v>74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</row>
    <row r="40" spans="1:27" ht="15">
      <c r="A40" s="4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  <mergeCell ref="A39:L39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1.44140625" style="24" customWidth="1"/>
    <col min="2" max="2" width="10.6640625" style="26" customWidth="1"/>
    <col min="3" max="3" width="8.44140625" style="26" customWidth="1"/>
    <col min="4" max="4" width="8.5546875" style="26" customWidth="1"/>
    <col min="5" max="5" width="7.5546875" style="26" customWidth="1"/>
    <col min="6" max="6" width="11.44140625" style="26" customWidth="1"/>
    <col min="7" max="7" width="8.109375" style="26" customWidth="1"/>
    <col min="8" max="8" width="9" style="26" customWidth="1"/>
    <col min="9" max="9" width="7.5546875" style="26" customWidth="1"/>
    <col min="10" max="10" width="10.6640625" style="26" customWidth="1"/>
    <col min="11" max="11" width="8.5546875" style="26" customWidth="1"/>
    <col min="12" max="12" width="9.109375" style="26" customWidth="1"/>
    <col min="13" max="13" width="7.5546875" style="26" customWidth="1"/>
    <col min="14" max="14" width="14.88671875" style="26" customWidth="1"/>
    <col min="15" max="15" width="9.109375" style="26"/>
    <col min="16" max="16" width="18.44140625" style="26" customWidth="1"/>
    <col min="17" max="16384" width="9.109375" style="11"/>
  </cols>
  <sheetData>
    <row r="1" spans="1:26">
      <c r="L1" s="212" t="s">
        <v>85</v>
      </c>
      <c r="M1" s="212"/>
    </row>
    <row r="2" spans="1:26" ht="16.2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6">
      <c r="A3" s="235" t="s">
        <v>98</v>
      </c>
      <c r="B3" s="235"/>
      <c r="C3" s="235"/>
      <c r="D3" s="235"/>
      <c r="E3" s="235"/>
      <c r="F3" s="235"/>
      <c r="G3" s="235"/>
    </row>
    <row r="4" spans="1:26">
      <c r="A4" s="12"/>
      <c r="N4" s="27"/>
      <c r="O4" s="27"/>
      <c r="P4" s="27"/>
    </row>
    <row r="5" spans="1:26" s="62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56"/>
      <c r="O5" s="156"/>
      <c r="P5" s="156"/>
    </row>
    <row r="6" spans="1:26" s="62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56"/>
      <c r="O6" s="156"/>
      <c r="P6" s="156"/>
    </row>
    <row r="7" spans="1:26" s="62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56"/>
      <c r="O7" s="156"/>
      <c r="P7" s="156"/>
    </row>
    <row r="8" spans="1:26" s="62" customFormat="1" ht="68.400000000000006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234"/>
      <c r="O8" s="234"/>
      <c r="P8" s="234"/>
      <c r="Q8" s="249"/>
      <c r="R8" s="249"/>
      <c r="S8" s="249"/>
      <c r="T8" s="67"/>
      <c r="U8" s="250"/>
      <c r="V8" s="250"/>
      <c r="W8" s="250"/>
      <c r="X8" s="249"/>
      <c r="Y8" s="249"/>
      <c r="Z8" s="249"/>
    </row>
    <row r="9" spans="1:26" s="14" customFormat="1">
      <c r="A9" s="13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4"/>
      <c r="O9" s="234"/>
      <c r="P9" s="234"/>
      <c r="Q9" s="249"/>
      <c r="R9" s="249"/>
      <c r="S9" s="249"/>
      <c r="T9" s="44"/>
      <c r="U9" s="250"/>
      <c r="V9" s="250"/>
      <c r="W9" s="250"/>
      <c r="X9" s="249"/>
      <c r="Y9" s="249"/>
      <c r="Z9" s="249"/>
    </row>
    <row r="10" spans="1:26" s="14" customFormat="1" ht="12.75" customHeight="1">
      <c r="A10" s="10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1"/>
      <c r="O10" s="231"/>
      <c r="P10" s="231"/>
      <c r="Q10" s="63"/>
      <c r="R10" s="63"/>
      <c r="S10" s="63"/>
      <c r="T10" s="44"/>
      <c r="U10" s="251"/>
      <c r="V10" s="251"/>
      <c r="W10" s="251"/>
      <c r="X10" s="63"/>
      <c r="Y10" s="63"/>
      <c r="Z10" s="63"/>
    </row>
    <row r="11" spans="1:26" s="19" customFormat="1" ht="17.25" customHeight="1">
      <c r="A11" s="112" t="s">
        <v>19</v>
      </c>
      <c r="B11" s="205">
        <v>300754.49567381002</v>
      </c>
      <c r="C11" s="206">
        <v>22.150374761096941</v>
      </c>
      <c r="D11" s="206">
        <v>9.9903864688153874</v>
      </c>
      <c r="E11" s="206">
        <v>2.7064249852094093</v>
      </c>
      <c r="F11" s="205">
        <v>290807.29456711002</v>
      </c>
      <c r="G11" s="206">
        <v>24.386388898370541</v>
      </c>
      <c r="H11" s="206">
        <v>10.885535159483666</v>
      </c>
      <c r="I11" s="206">
        <v>2.8097898781770425</v>
      </c>
      <c r="J11" s="205">
        <v>9947.2011067000003</v>
      </c>
      <c r="K11" s="206">
        <v>-19.929765795301421</v>
      </c>
      <c r="L11" s="206">
        <v>-11.011510233305316</v>
      </c>
      <c r="M11" s="206">
        <v>-0.22621947149514199</v>
      </c>
      <c r="N11" s="113"/>
      <c r="O11" s="113"/>
      <c r="P11" s="113"/>
      <c r="Q11" s="64"/>
      <c r="R11" s="64"/>
      <c r="S11" s="64"/>
      <c r="U11" s="16"/>
      <c r="V11" s="16"/>
      <c r="W11" s="16"/>
      <c r="X11" s="64"/>
      <c r="Y11" s="64"/>
      <c r="Z11" s="64"/>
    </row>
    <row r="12" spans="1:26" s="116" customFormat="1" ht="42.75" customHeight="1">
      <c r="A12" s="150" t="s">
        <v>22</v>
      </c>
      <c r="B12" s="210">
        <v>1.28801582</v>
      </c>
      <c r="C12" s="210" t="s">
        <v>95</v>
      </c>
      <c r="D12" s="210" t="s">
        <v>95</v>
      </c>
      <c r="E12" s="210" t="s">
        <v>95</v>
      </c>
      <c r="F12" s="210">
        <v>0.66491515000000001</v>
      </c>
      <c r="G12" s="210" t="s">
        <v>95</v>
      </c>
      <c r="H12" s="210" t="s">
        <v>95</v>
      </c>
      <c r="I12" s="210" t="s">
        <v>95</v>
      </c>
      <c r="J12" s="210">
        <v>0</v>
      </c>
      <c r="K12" s="210" t="s">
        <v>95</v>
      </c>
      <c r="L12" s="210" t="s">
        <v>95</v>
      </c>
      <c r="M12" s="210" t="s">
        <v>95</v>
      </c>
      <c r="N12" s="40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19" customFormat="1" ht="20.100000000000001" customHeight="1">
      <c r="A13" s="178" t="s">
        <v>23</v>
      </c>
      <c r="B13" s="207"/>
      <c r="C13" s="204"/>
      <c r="D13" s="204"/>
      <c r="E13" s="204"/>
      <c r="F13" s="207"/>
      <c r="G13" s="204"/>
      <c r="H13" s="204"/>
      <c r="I13" s="204"/>
      <c r="J13" s="207"/>
      <c r="K13" s="204"/>
      <c r="L13" s="204"/>
      <c r="M13" s="204"/>
      <c r="N13" s="40"/>
      <c r="O13" s="40"/>
      <c r="P13" s="40"/>
      <c r="Q13" s="65"/>
      <c r="R13" s="65"/>
      <c r="S13" s="65"/>
      <c r="U13" s="17"/>
      <c r="V13" s="17"/>
      <c r="W13" s="17"/>
      <c r="X13" s="65"/>
      <c r="Y13" s="65"/>
      <c r="Z13" s="65"/>
    </row>
    <row r="14" spans="1:26" s="19" customFormat="1" ht="20.100000000000001" customHeight="1">
      <c r="A14" s="35" t="s">
        <v>24</v>
      </c>
      <c r="B14" s="207">
        <v>6977.7416850299996</v>
      </c>
      <c r="C14" s="204">
        <v>24.924143016920425</v>
      </c>
      <c r="D14" s="204">
        <v>9.3275431239257642</v>
      </c>
      <c r="E14" s="204">
        <v>2.3928471634150554</v>
      </c>
      <c r="F14" s="207">
        <v>6931.1576450599996</v>
      </c>
      <c r="G14" s="204">
        <v>26.012062129692765</v>
      </c>
      <c r="H14" s="204">
        <v>9.5478628100855047</v>
      </c>
      <c r="I14" s="204">
        <v>2.4238606939051834</v>
      </c>
      <c r="J14" s="207">
        <v>46.584039969999999</v>
      </c>
      <c r="K14" s="204">
        <v>-45.317982477874338</v>
      </c>
      <c r="L14" s="204">
        <v>-15.852623621723282</v>
      </c>
      <c r="M14" s="204">
        <v>-2.0213346034630604</v>
      </c>
      <c r="N14" s="40"/>
      <c r="O14" s="40"/>
      <c r="P14" s="40"/>
      <c r="Q14" s="65"/>
      <c r="R14" s="65"/>
      <c r="S14" s="65"/>
      <c r="U14" s="17"/>
      <c r="V14" s="17"/>
      <c r="W14" s="17"/>
      <c r="X14" s="65"/>
      <c r="Y14" s="65"/>
      <c r="Z14" s="65"/>
    </row>
    <row r="15" spans="1:26" s="19" customFormat="1" ht="20.100000000000001" customHeight="1">
      <c r="A15" s="35" t="s">
        <v>25</v>
      </c>
      <c r="B15" s="207">
        <v>4693.3894479199998</v>
      </c>
      <c r="C15" s="204">
        <v>22.704909937239151</v>
      </c>
      <c r="D15" s="204">
        <v>10.456665008817282</v>
      </c>
      <c r="E15" s="204">
        <v>2.7353532407333461</v>
      </c>
      <c r="F15" s="207">
        <v>4628.5717218299997</v>
      </c>
      <c r="G15" s="204">
        <v>25.579355490313603</v>
      </c>
      <c r="H15" s="204">
        <v>11.228762956831815</v>
      </c>
      <c r="I15" s="204">
        <v>2.8118652160329418</v>
      </c>
      <c r="J15" s="207">
        <v>64.817726089999994</v>
      </c>
      <c r="K15" s="204">
        <v>-53.424107806022505</v>
      </c>
      <c r="L15" s="204">
        <v>-26.149934188635314</v>
      </c>
      <c r="M15" s="204">
        <v>-2.4487338979377995</v>
      </c>
      <c r="N15" s="40"/>
      <c r="O15" s="40"/>
      <c r="P15" s="40"/>
      <c r="Q15" s="65"/>
      <c r="R15" s="65"/>
      <c r="S15" s="65"/>
      <c r="U15" s="17"/>
      <c r="V15" s="17"/>
      <c r="W15" s="17"/>
      <c r="X15" s="65"/>
      <c r="Y15" s="65"/>
      <c r="Z15" s="65"/>
    </row>
    <row r="16" spans="1:26" s="41" customFormat="1" ht="20.100000000000001" customHeight="1">
      <c r="A16" s="35" t="s">
        <v>26</v>
      </c>
      <c r="B16" s="207">
        <v>30535.455348480002</v>
      </c>
      <c r="C16" s="204">
        <v>29.006322549687098</v>
      </c>
      <c r="D16" s="204">
        <v>6.6845203866902807</v>
      </c>
      <c r="E16" s="204">
        <v>1.4989251641519274</v>
      </c>
      <c r="F16" s="207">
        <v>30284.92597199</v>
      </c>
      <c r="G16" s="204">
        <v>30.927308589637249</v>
      </c>
      <c r="H16" s="204">
        <v>7.4440240940858189</v>
      </c>
      <c r="I16" s="204">
        <v>1.5136367231099115</v>
      </c>
      <c r="J16" s="207">
        <v>250.52937649</v>
      </c>
      <c r="K16" s="204">
        <v>-53.488190475504226</v>
      </c>
      <c r="L16" s="204">
        <v>-42.472832146078844</v>
      </c>
      <c r="M16" s="204">
        <v>-0.24859102416623102</v>
      </c>
      <c r="N16" s="40"/>
      <c r="O16" s="40"/>
      <c r="P16" s="40"/>
      <c r="Q16" s="65"/>
      <c r="R16" s="65"/>
      <c r="S16" s="65"/>
      <c r="U16" s="17"/>
      <c r="V16" s="17"/>
      <c r="W16" s="17"/>
      <c r="X16" s="65"/>
      <c r="Y16" s="65"/>
      <c r="Z16" s="65"/>
    </row>
    <row r="17" spans="1:26" s="41" customFormat="1" ht="20.100000000000001" customHeight="1">
      <c r="A17" s="35" t="s">
        <v>27</v>
      </c>
      <c r="B17" s="207">
        <v>2027.12823226</v>
      </c>
      <c r="C17" s="204">
        <v>-27.072524886432248</v>
      </c>
      <c r="D17" s="204">
        <v>-2.223028198753866</v>
      </c>
      <c r="E17" s="204">
        <v>0.81233098806463033</v>
      </c>
      <c r="F17" s="207">
        <v>1989.4885131200001</v>
      </c>
      <c r="G17" s="204">
        <v>-27.286649262658329</v>
      </c>
      <c r="H17" s="204">
        <v>-2.2318115885165639</v>
      </c>
      <c r="I17" s="204">
        <v>0.8294981742460692</v>
      </c>
      <c r="J17" s="207">
        <v>37.639719139999997</v>
      </c>
      <c r="K17" s="204">
        <v>-13.628933753184029</v>
      </c>
      <c r="L17" s="204">
        <v>-1.7565155686418734</v>
      </c>
      <c r="M17" s="204">
        <v>-8.6813288587279658E-2</v>
      </c>
      <c r="N17" s="40"/>
      <c r="O17" s="40"/>
      <c r="P17" s="40"/>
      <c r="Q17" s="65"/>
      <c r="R17" s="65"/>
      <c r="S17" s="65"/>
      <c r="U17" s="17"/>
      <c r="V17" s="17"/>
      <c r="W17" s="17"/>
      <c r="X17" s="65"/>
      <c r="Y17" s="65"/>
      <c r="Z17" s="65"/>
    </row>
    <row r="18" spans="1:26" s="41" customFormat="1" ht="20.100000000000001" customHeight="1">
      <c r="A18" s="35" t="s">
        <v>28</v>
      </c>
      <c r="B18" s="207">
        <v>4755.0202922500002</v>
      </c>
      <c r="C18" s="204">
        <v>25.688013977622504</v>
      </c>
      <c r="D18" s="204">
        <v>9.2504099618194005</v>
      </c>
      <c r="E18" s="204">
        <v>2.0296269722523306</v>
      </c>
      <c r="F18" s="207">
        <v>4748.2036310900003</v>
      </c>
      <c r="G18" s="204">
        <v>26.351570015324825</v>
      </c>
      <c r="H18" s="204">
        <v>9.5185920417310399</v>
      </c>
      <c r="I18" s="204">
        <v>2.035567704443892</v>
      </c>
      <c r="J18" s="207">
        <v>6.8166611599999998</v>
      </c>
      <c r="K18" s="204">
        <v>-73.017273746903584</v>
      </c>
      <c r="L18" s="204">
        <v>-59.621944641789469</v>
      </c>
      <c r="M18" s="204">
        <v>-1.9469300482231517</v>
      </c>
      <c r="N18" s="40"/>
      <c r="O18" s="40"/>
      <c r="P18" s="40"/>
      <c r="Q18" s="65"/>
      <c r="R18" s="65"/>
      <c r="S18" s="65"/>
      <c r="U18" s="17"/>
      <c r="V18" s="17"/>
      <c r="W18" s="17"/>
      <c r="X18" s="65"/>
      <c r="Y18" s="65"/>
      <c r="Z18" s="65"/>
    </row>
    <row r="19" spans="1:26" s="41" customFormat="1" ht="20.100000000000001" customHeight="1">
      <c r="A19" s="35" t="s">
        <v>29</v>
      </c>
      <c r="B19" s="207">
        <v>4304.5473352199997</v>
      </c>
      <c r="C19" s="204">
        <v>23.465770984046813</v>
      </c>
      <c r="D19" s="204">
        <v>9.3008493990055996</v>
      </c>
      <c r="E19" s="204">
        <v>2.0922467953652841</v>
      </c>
      <c r="F19" s="207">
        <v>4117.7760558199998</v>
      </c>
      <c r="G19" s="204">
        <v>27.709101161010707</v>
      </c>
      <c r="H19" s="204">
        <v>9.8963177824168582</v>
      </c>
      <c r="I19" s="204">
        <v>2.2562944066572896</v>
      </c>
      <c r="J19" s="207">
        <v>186.7712794</v>
      </c>
      <c r="K19" s="204">
        <v>-28.73756560980641</v>
      </c>
      <c r="L19" s="204">
        <v>-2.363017269404537</v>
      </c>
      <c r="M19" s="204">
        <v>-1.3953780504905211</v>
      </c>
      <c r="N19" s="40"/>
      <c r="O19" s="40"/>
      <c r="P19" s="40"/>
      <c r="Q19" s="65"/>
      <c r="R19" s="65"/>
      <c r="S19" s="65"/>
      <c r="U19" s="17"/>
      <c r="V19" s="17"/>
      <c r="W19" s="17"/>
      <c r="X19" s="65"/>
      <c r="Y19" s="65"/>
      <c r="Z19" s="65"/>
    </row>
    <row r="20" spans="1:26" s="41" customFormat="1" ht="20.100000000000001" customHeight="1">
      <c r="A20" s="35" t="s">
        <v>30</v>
      </c>
      <c r="B20" s="207">
        <v>5061.0452415999998</v>
      </c>
      <c r="C20" s="204">
        <v>-9.9298770820218607</v>
      </c>
      <c r="D20" s="204">
        <v>2.7248223748293441</v>
      </c>
      <c r="E20" s="204">
        <v>1.587349862824766</v>
      </c>
      <c r="F20" s="207">
        <v>4871.3843489800001</v>
      </c>
      <c r="G20" s="204">
        <v>-9.9641686312884872</v>
      </c>
      <c r="H20" s="204">
        <v>3.1091974071486277</v>
      </c>
      <c r="I20" s="204">
        <v>1.716982854737708</v>
      </c>
      <c r="J20" s="207">
        <v>189.66089262</v>
      </c>
      <c r="K20" s="204">
        <v>-9.0400687723940933</v>
      </c>
      <c r="L20" s="204">
        <v>-6.2514670994315225</v>
      </c>
      <c r="M20" s="204">
        <v>-1.6325911289599304</v>
      </c>
      <c r="N20" s="40"/>
      <c r="O20" s="40"/>
      <c r="P20" s="40"/>
      <c r="Q20" s="65"/>
      <c r="R20" s="65"/>
      <c r="S20" s="65"/>
      <c r="U20" s="17"/>
      <c r="V20" s="17"/>
      <c r="W20" s="17"/>
      <c r="X20" s="65"/>
      <c r="Y20" s="65"/>
      <c r="Z20" s="65"/>
    </row>
    <row r="21" spans="1:26" s="41" customFormat="1" ht="20.100000000000001" customHeight="1">
      <c r="A21" s="35" t="s">
        <v>31</v>
      </c>
      <c r="B21" s="207">
        <v>5316.3890055700003</v>
      </c>
      <c r="C21" s="204">
        <v>28.476899876033968</v>
      </c>
      <c r="D21" s="204">
        <v>10.522523240978813</v>
      </c>
      <c r="E21" s="204">
        <v>3.264379058438422</v>
      </c>
      <c r="F21" s="207">
        <v>5303.57064042</v>
      </c>
      <c r="G21" s="204">
        <v>29.520543061503133</v>
      </c>
      <c r="H21" s="204">
        <v>10.610003549049424</v>
      </c>
      <c r="I21" s="204">
        <v>3.2778722136522305</v>
      </c>
      <c r="J21" s="207">
        <v>12.81836515</v>
      </c>
      <c r="K21" s="204">
        <v>-70.355179294254398</v>
      </c>
      <c r="L21" s="204">
        <v>-16.726854346057976</v>
      </c>
      <c r="M21" s="204">
        <v>-2.0313883987905967</v>
      </c>
      <c r="N21" s="40"/>
      <c r="O21" s="40"/>
      <c r="P21" s="40"/>
      <c r="Q21" s="65"/>
      <c r="R21" s="65"/>
      <c r="S21" s="65"/>
      <c r="U21" s="17"/>
      <c r="V21" s="17"/>
      <c r="W21" s="17"/>
      <c r="X21" s="65"/>
      <c r="Y21" s="65"/>
      <c r="Z21" s="65"/>
    </row>
    <row r="22" spans="1:26" s="66" customFormat="1" ht="27" customHeight="1">
      <c r="A22" s="34" t="s">
        <v>1</v>
      </c>
      <c r="B22" s="207">
        <v>155218.37265584999</v>
      </c>
      <c r="C22" s="204">
        <v>26.352681133000672</v>
      </c>
      <c r="D22" s="204">
        <v>12.378547873579194</v>
      </c>
      <c r="E22" s="204">
        <v>3.2531836608100662</v>
      </c>
      <c r="F22" s="207">
        <v>147366.00093668001</v>
      </c>
      <c r="G22" s="204">
        <v>28.931886471272662</v>
      </c>
      <c r="H22" s="204">
        <v>13.539032124513511</v>
      </c>
      <c r="I22" s="204">
        <v>3.4261873449214164</v>
      </c>
      <c r="J22" s="207">
        <v>7852.3717191699998</v>
      </c>
      <c r="K22" s="204">
        <v>-8.135468517763826</v>
      </c>
      <c r="L22" s="204">
        <v>-5.7083381318325479</v>
      </c>
      <c r="M22" s="204">
        <v>0.11049826675591135</v>
      </c>
      <c r="N22" s="115"/>
      <c r="O22" s="18"/>
      <c r="P22" s="40"/>
      <c r="Q22" s="64"/>
      <c r="R22" s="64"/>
      <c r="S22" s="64"/>
      <c r="U22" s="17"/>
      <c r="V22" s="17"/>
      <c r="W22" s="17"/>
      <c r="X22" s="65"/>
      <c r="Y22" s="65"/>
      <c r="Z22" s="65"/>
    </row>
    <row r="23" spans="1:26" s="41" customFormat="1" ht="20.100000000000001" customHeight="1">
      <c r="A23" s="35" t="s">
        <v>32</v>
      </c>
      <c r="B23" s="207">
        <v>3984.70041287</v>
      </c>
      <c r="C23" s="204">
        <v>19.607953113257864</v>
      </c>
      <c r="D23" s="204">
        <v>9.1410760875677965</v>
      </c>
      <c r="E23" s="204">
        <v>2.4190637098667338</v>
      </c>
      <c r="F23" s="207">
        <v>3935.9360424000001</v>
      </c>
      <c r="G23" s="204">
        <v>22.459306267884287</v>
      </c>
      <c r="H23" s="204">
        <v>9.9137661370268972</v>
      </c>
      <c r="I23" s="204">
        <v>2.4548221826839125</v>
      </c>
      <c r="J23" s="207">
        <v>48.764370470000003</v>
      </c>
      <c r="K23" s="204">
        <v>-58.459895470138541</v>
      </c>
      <c r="L23" s="204">
        <v>-30.368617361585137</v>
      </c>
      <c r="M23" s="204">
        <v>-0.38706574507708069</v>
      </c>
      <c r="N23" s="40"/>
      <c r="O23" s="40"/>
      <c r="P23" s="40"/>
      <c r="Q23" s="65"/>
      <c r="R23" s="65"/>
      <c r="S23" s="65"/>
      <c r="U23" s="17"/>
      <c r="V23" s="17"/>
      <c r="W23" s="17"/>
      <c r="X23" s="65"/>
      <c r="Y23" s="65"/>
      <c r="Z23" s="65"/>
    </row>
    <row r="24" spans="1:26" s="41" customFormat="1" ht="20.100000000000001" customHeight="1">
      <c r="A24" s="35" t="s">
        <v>33</v>
      </c>
      <c r="B24" s="207">
        <v>710.70980806</v>
      </c>
      <c r="C24" s="204">
        <v>-39.594799641457847</v>
      </c>
      <c r="D24" s="204">
        <v>-5.0869653723781028</v>
      </c>
      <c r="E24" s="204">
        <v>-0.60653455058361772</v>
      </c>
      <c r="F24" s="207">
        <v>633.69777527999997</v>
      </c>
      <c r="G24" s="204">
        <v>-42.386072902837256</v>
      </c>
      <c r="H24" s="204">
        <v>-5.4239137787643159</v>
      </c>
      <c r="I24" s="204">
        <v>-0.573833035982247</v>
      </c>
      <c r="J24" s="207">
        <v>77.012032779999998</v>
      </c>
      <c r="K24" s="204">
        <v>0.45035083629878159</v>
      </c>
      <c r="L24" s="204">
        <v>-2.2204539213852286</v>
      </c>
      <c r="M24" s="204">
        <v>-0.8748062223601778</v>
      </c>
      <c r="N24" s="40"/>
      <c r="O24" s="40"/>
      <c r="P24" s="40"/>
      <c r="Q24" s="65"/>
      <c r="R24" s="65"/>
      <c r="S24" s="65"/>
      <c r="U24" s="17"/>
      <c r="V24" s="17"/>
      <c r="W24" s="17"/>
      <c r="X24" s="65"/>
      <c r="Y24" s="65"/>
      <c r="Z24" s="65"/>
    </row>
    <row r="25" spans="1:26" s="41" customFormat="1" ht="20.100000000000001" customHeight="1">
      <c r="A25" s="35" t="s">
        <v>34</v>
      </c>
      <c r="B25" s="207">
        <v>15910.73970865</v>
      </c>
      <c r="C25" s="204">
        <v>28.162888625732251</v>
      </c>
      <c r="D25" s="204">
        <v>9.7546369326200448</v>
      </c>
      <c r="E25" s="204">
        <v>3.086616456154573</v>
      </c>
      <c r="F25" s="207">
        <v>15824.05941109</v>
      </c>
      <c r="G25" s="204">
        <v>30.100485694242451</v>
      </c>
      <c r="H25" s="204">
        <v>10.420252075509183</v>
      </c>
      <c r="I25" s="204">
        <v>3.1072940725662193</v>
      </c>
      <c r="J25" s="207">
        <v>86.68029756</v>
      </c>
      <c r="K25" s="204">
        <v>-65.536771853107282</v>
      </c>
      <c r="L25" s="204">
        <v>-47.747188613716396</v>
      </c>
      <c r="M25" s="204">
        <v>-0.55416972717816293</v>
      </c>
      <c r="N25" s="40"/>
      <c r="O25" s="40"/>
      <c r="P25" s="40"/>
      <c r="Q25" s="65"/>
      <c r="R25" s="65"/>
      <c r="S25" s="65"/>
      <c r="U25" s="17"/>
      <c r="V25" s="17"/>
      <c r="W25" s="17"/>
      <c r="X25" s="65"/>
      <c r="Y25" s="65"/>
      <c r="Z25" s="65"/>
    </row>
    <row r="26" spans="1:26" s="41" customFormat="1" ht="20.100000000000001" customHeight="1">
      <c r="A26" s="35" t="s">
        <v>35</v>
      </c>
      <c r="B26" s="207">
        <v>4313.9658973599999</v>
      </c>
      <c r="C26" s="204">
        <v>15.339611042709734</v>
      </c>
      <c r="D26" s="204">
        <v>8.7300570889353963</v>
      </c>
      <c r="E26" s="204">
        <v>3.4775061048889739</v>
      </c>
      <c r="F26" s="207">
        <v>4268.8976001000001</v>
      </c>
      <c r="G26" s="204">
        <v>15.928433761321358</v>
      </c>
      <c r="H26" s="204">
        <v>9.0046121911892243</v>
      </c>
      <c r="I26" s="204">
        <v>3.5246072667456332</v>
      </c>
      <c r="J26" s="207">
        <v>45.068297260000001</v>
      </c>
      <c r="K26" s="204">
        <v>-22.125932409454975</v>
      </c>
      <c r="L26" s="204">
        <v>-12.213753910664664</v>
      </c>
      <c r="M26" s="204">
        <v>-0.79767452300033881</v>
      </c>
      <c r="N26" s="40"/>
      <c r="O26" s="40"/>
      <c r="P26" s="40"/>
      <c r="Q26" s="65"/>
      <c r="R26" s="65"/>
      <c r="S26" s="65"/>
      <c r="U26" s="17"/>
      <c r="V26" s="17"/>
      <c r="W26" s="17"/>
      <c r="X26" s="65"/>
      <c r="Y26" s="65"/>
      <c r="Z26" s="65"/>
    </row>
    <row r="27" spans="1:26" s="41" customFormat="1" ht="20.100000000000001" customHeight="1">
      <c r="A27" s="35" t="s">
        <v>36</v>
      </c>
      <c r="B27" s="207">
        <v>10944.63915685</v>
      </c>
      <c r="C27" s="204">
        <v>12.390655030578145</v>
      </c>
      <c r="D27" s="204">
        <v>6.2319871685658086</v>
      </c>
      <c r="E27" s="204">
        <v>1.6576003746150718</v>
      </c>
      <c r="F27" s="207">
        <v>10190.31673572</v>
      </c>
      <c r="G27" s="204">
        <v>18.064033177335205</v>
      </c>
      <c r="H27" s="204">
        <v>7.8893450476537481</v>
      </c>
      <c r="I27" s="204">
        <v>1.8269655852584066</v>
      </c>
      <c r="J27" s="207">
        <v>754.32242112999995</v>
      </c>
      <c r="K27" s="204">
        <v>-31.8499440598288</v>
      </c>
      <c r="L27" s="204">
        <v>-12.024950288596798</v>
      </c>
      <c r="M27" s="204">
        <v>-0.57639151540318778</v>
      </c>
      <c r="N27" s="40"/>
      <c r="O27" s="40"/>
      <c r="P27" s="40"/>
      <c r="Q27" s="65"/>
      <c r="R27" s="65"/>
      <c r="S27" s="65"/>
      <c r="U27" s="17"/>
      <c r="V27" s="17"/>
      <c r="W27" s="17"/>
      <c r="X27" s="65"/>
      <c r="Y27" s="65"/>
      <c r="Z27" s="65"/>
    </row>
    <row r="28" spans="1:26" s="41" customFormat="1" ht="20.100000000000001" customHeight="1">
      <c r="A28" s="35" t="s">
        <v>37</v>
      </c>
      <c r="B28" s="207">
        <v>7177.9817970800004</v>
      </c>
      <c r="C28" s="204">
        <v>21.440268386383934</v>
      </c>
      <c r="D28" s="204">
        <v>9.0069333541214434</v>
      </c>
      <c r="E28" s="204">
        <v>2.3395647913279589</v>
      </c>
      <c r="F28" s="207">
        <v>7161.14577207</v>
      </c>
      <c r="G28" s="204">
        <v>22.324279213989584</v>
      </c>
      <c r="H28" s="204">
        <v>9.0593106499371743</v>
      </c>
      <c r="I28" s="204">
        <v>2.3451457027013305</v>
      </c>
      <c r="J28" s="207">
        <v>16.83602501</v>
      </c>
      <c r="K28" s="204">
        <v>-70.190563922120845</v>
      </c>
      <c r="L28" s="204">
        <v>-9.4836392732856325</v>
      </c>
      <c r="M28" s="204">
        <v>1.968066676778335E-2</v>
      </c>
      <c r="N28" s="40"/>
      <c r="O28" s="40"/>
      <c r="P28" s="40"/>
      <c r="Q28" s="65"/>
      <c r="R28" s="65"/>
      <c r="S28" s="65"/>
      <c r="U28" s="17"/>
      <c r="V28" s="17"/>
      <c r="W28" s="17"/>
      <c r="X28" s="65"/>
      <c r="Y28" s="65"/>
      <c r="Z28" s="65"/>
    </row>
    <row r="29" spans="1:26" s="41" customFormat="1" ht="20.100000000000001" customHeight="1">
      <c r="A29" s="20" t="s">
        <v>38</v>
      </c>
      <c r="B29" s="207">
        <v>4672.3311258699996</v>
      </c>
      <c r="C29" s="204">
        <v>26.339641273941623</v>
      </c>
      <c r="D29" s="204">
        <v>9.8728024385713411</v>
      </c>
      <c r="E29" s="204">
        <v>2.2522206805173397</v>
      </c>
      <c r="F29" s="207">
        <v>4627.4870464100004</v>
      </c>
      <c r="G29" s="204">
        <v>28.167922515284403</v>
      </c>
      <c r="H29" s="204">
        <v>10.056646577984836</v>
      </c>
      <c r="I29" s="204">
        <v>2.2978942370449857</v>
      </c>
      <c r="J29" s="207">
        <v>44.844079460000003</v>
      </c>
      <c r="K29" s="204">
        <v>-48.891446841380926</v>
      </c>
      <c r="L29" s="204">
        <v>-6.281840506189198</v>
      </c>
      <c r="M29" s="204">
        <v>-2.2512708941082877</v>
      </c>
      <c r="N29" s="40"/>
      <c r="O29" s="40"/>
      <c r="P29" s="40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7">
        <v>3389.73911864</v>
      </c>
      <c r="C30" s="204">
        <v>12.337536915443664</v>
      </c>
      <c r="D30" s="204">
        <v>6.9688493868648891</v>
      </c>
      <c r="E30" s="204">
        <v>1.7331238690223358</v>
      </c>
      <c r="F30" s="207">
        <v>3383.1095506800002</v>
      </c>
      <c r="G30" s="204">
        <v>13.574931768331481</v>
      </c>
      <c r="H30" s="204">
        <v>7.1383401301565357</v>
      </c>
      <c r="I30" s="204">
        <v>1.7386408011468291</v>
      </c>
      <c r="J30" s="207">
        <v>6.6295679600000001</v>
      </c>
      <c r="K30" s="204">
        <v>-82.87476933006684</v>
      </c>
      <c r="L30" s="204">
        <v>-40.812712503742112</v>
      </c>
      <c r="M30" s="204">
        <v>-1.0062439311323601</v>
      </c>
      <c r="N30" s="40"/>
      <c r="O30" s="40"/>
      <c r="P30" s="40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7">
        <v>2979.0040705299998</v>
      </c>
      <c r="C31" s="204">
        <v>28.825175284096503</v>
      </c>
      <c r="D31" s="204">
        <v>11.449968141804504</v>
      </c>
      <c r="E31" s="204">
        <v>2.8168074549907942</v>
      </c>
      <c r="F31" s="207">
        <v>2948.3801937100002</v>
      </c>
      <c r="G31" s="204">
        <v>30.974571095303389</v>
      </c>
      <c r="H31" s="204">
        <v>12.541366318329537</v>
      </c>
      <c r="I31" s="204">
        <v>3.0150423932650909</v>
      </c>
      <c r="J31" s="207">
        <v>30.62387682</v>
      </c>
      <c r="K31" s="204">
        <v>-50.067454682252517</v>
      </c>
      <c r="L31" s="204">
        <v>-42.363562438188275</v>
      </c>
      <c r="M31" s="204">
        <v>-13.254456768067271</v>
      </c>
      <c r="N31" s="40"/>
      <c r="O31" s="40"/>
      <c r="P31" s="40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7">
        <v>8809.22923051</v>
      </c>
      <c r="C32" s="204">
        <v>-0.38893063434234421</v>
      </c>
      <c r="D32" s="204">
        <v>2.7416076553922579</v>
      </c>
      <c r="E32" s="204">
        <v>1.9729251579290832</v>
      </c>
      <c r="F32" s="207">
        <v>8743.6178204099997</v>
      </c>
      <c r="G32" s="204">
        <v>3.3927025888443438</v>
      </c>
      <c r="H32" s="204">
        <v>5.4978286357189745</v>
      </c>
      <c r="I32" s="204">
        <v>2.0254892428253584</v>
      </c>
      <c r="J32" s="207">
        <v>65.611410100000001</v>
      </c>
      <c r="K32" s="204">
        <v>-83.042549400879182</v>
      </c>
      <c r="L32" s="204">
        <v>-77.074933850654133</v>
      </c>
      <c r="M32" s="204">
        <v>-4.5785377204390301</v>
      </c>
      <c r="N32" s="40"/>
      <c r="O32" s="40"/>
      <c r="P32" s="40"/>
      <c r="Q32" s="65"/>
      <c r="R32" s="65"/>
      <c r="S32" s="65"/>
      <c r="U32" s="17"/>
      <c r="V32" s="17"/>
      <c r="W32" s="17"/>
      <c r="X32" s="65"/>
      <c r="Y32" s="65"/>
      <c r="Z32" s="65"/>
    </row>
    <row r="33" spans="1:26" s="41" customFormat="1" ht="20.100000000000001" customHeight="1">
      <c r="A33" s="20" t="s">
        <v>42</v>
      </c>
      <c r="B33" s="207">
        <v>1202.8277176700001</v>
      </c>
      <c r="C33" s="204">
        <v>-39.538589177881121</v>
      </c>
      <c r="D33" s="204">
        <v>-10.488381740206165</v>
      </c>
      <c r="E33" s="204">
        <v>-4.4362791446627199</v>
      </c>
      <c r="F33" s="207">
        <v>1175.9869235599999</v>
      </c>
      <c r="G33" s="204">
        <v>-39.572066504989934</v>
      </c>
      <c r="H33" s="204">
        <v>-10.448729651779033</v>
      </c>
      <c r="I33" s="204">
        <v>-4.5313735698785678</v>
      </c>
      <c r="J33" s="207">
        <v>26.840794110000001</v>
      </c>
      <c r="K33" s="204">
        <v>-38.034512291368003</v>
      </c>
      <c r="L33" s="204">
        <v>-12.191858573822515</v>
      </c>
      <c r="M33" s="204">
        <v>-7.5401228756319938E-2</v>
      </c>
      <c r="N33" s="40"/>
      <c r="O33" s="40"/>
      <c r="P33" s="40"/>
      <c r="Q33" s="65"/>
      <c r="R33" s="65"/>
      <c r="S33" s="65"/>
      <c r="U33" s="17"/>
      <c r="V33" s="17"/>
      <c r="W33" s="17"/>
      <c r="X33" s="65"/>
      <c r="Y33" s="65"/>
      <c r="Z33" s="65"/>
    </row>
    <row r="34" spans="1:26" s="41" customFormat="1" ht="20.100000000000001" customHeight="1">
      <c r="A34" s="20" t="s">
        <v>43</v>
      </c>
      <c r="B34" s="207">
        <v>5552.6486712599999</v>
      </c>
      <c r="C34" s="204">
        <v>24.917339537818691</v>
      </c>
      <c r="D34" s="204">
        <v>9.8327503543372643</v>
      </c>
      <c r="E34" s="204">
        <v>2.6700163090568054</v>
      </c>
      <c r="F34" s="207">
        <v>5526.2157264199996</v>
      </c>
      <c r="G34" s="204">
        <v>26.392297612232568</v>
      </c>
      <c r="H34" s="204">
        <v>10.115606364105687</v>
      </c>
      <c r="I34" s="204">
        <v>2.7082626762109641</v>
      </c>
      <c r="J34" s="207">
        <v>26.432944840000001</v>
      </c>
      <c r="K34" s="204">
        <v>-63.683944915794918</v>
      </c>
      <c r="L34" s="204">
        <v>-28.542236520912766</v>
      </c>
      <c r="M34" s="204">
        <v>-4.7456774081629618</v>
      </c>
      <c r="N34" s="40"/>
      <c r="O34" s="40"/>
      <c r="P34" s="40"/>
      <c r="Q34" s="65"/>
      <c r="R34" s="65"/>
      <c r="S34" s="65"/>
      <c r="U34" s="17"/>
      <c r="V34" s="17"/>
      <c r="W34" s="17"/>
      <c r="X34" s="65"/>
      <c r="Y34" s="65"/>
      <c r="Z34" s="65"/>
    </row>
    <row r="35" spans="1:26" s="41" customFormat="1" ht="20.100000000000001" customHeight="1">
      <c r="A35" s="20" t="s">
        <v>44</v>
      </c>
      <c r="B35" s="207">
        <v>5090.2468136699999</v>
      </c>
      <c r="C35" s="204">
        <v>25.816009811631901</v>
      </c>
      <c r="D35" s="204">
        <v>10.333445863469819</v>
      </c>
      <c r="E35" s="204">
        <v>2.7656745387412514</v>
      </c>
      <c r="F35" s="207">
        <v>5069.56249338</v>
      </c>
      <c r="G35" s="204">
        <v>26.888532134435891</v>
      </c>
      <c r="H35" s="204">
        <v>10.474077977366775</v>
      </c>
      <c r="I35" s="204">
        <v>2.7785596846883607</v>
      </c>
      <c r="J35" s="207">
        <v>20.684320289999999</v>
      </c>
      <c r="K35" s="204">
        <v>-59.039397968191651</v>
      </c>
      <c r="L35" s="204">
        <v>-15.904328317519713</v>
      </c>
      <c r="M35" s="204">
        <v>-0.29784453895817364</v>
      </c>
      <c r="N35" s="40"/>
      <c r="O35" s="40"/>
      <c r="P35" s="40"/>
      <c r="Q35" s="65"/>
      <c r="R35" s="65"/>
      <c r="S35" s="65"/>
      <c r="U35" s="17"/>
      <c r="V35" s="17"/>
      <c r="W35" s="17"/>
      <c r="X35" s="65"/>
      <c r="Y35" s="65"/>
      <c r="Z35" s="65"/>
    </row>
    <row r="36" spans="1:26" s="41" customFormat="1" ht="20.100000000000001" customHeight="1">
      <c r="A36" s="20" t="s">
        <v>45</v>
      </c>
      <c r="B36" s="207">
        <v>3116.5504143399999</v>
      </c>
      <c r="C36" s="204">
        <v>25.40504623240092</v>
      </c>
      <c r="D36" s="204">
        <v>10.30547682452989</v>
      </c>
      <c r="E36" s="204">
        <v>2.4631168030792026</v>
      </c>
      <c r="F36" s="207">
        <v>3074.09157865</v>
      </c>
      <c r="G36" s="204">
        <v>29.040419985212537</v>
      </c>
      <c r="H36" s="204">
        <v>11.035898023593546</v>
      </c>
      <c r="I36" s="204">
        <v>2.6796485656967093</v>
      </c>
      <c r="J36" s="207">
        <v>42.458835690000001</v>
      </c>
      <c r="K36" s="204">
        <v>-58.74463363308886</v>
      </c>
      <c r="L36" s="204">
        <v>-25.281262967173404</v>
      </c>
      <c r="M36" s="204">
        <v>-11.108895930298118</v>
      </c>
      <c r="N36" s="40"/>
      <c r="O36" s="40"/>
      <c r="P36" s="40"/>
      <c r="Q36" s="65"/>
      <c r="R36" s="65"/>
      <c r="S36" s="65"/>
      <c r="U36" s="17"/>
      <c r="V36" s="17"/>
      <c r="W36" s="17"/>
      <c r="X36" s="65"/>
      <c r="Y36" s="65"/>
      <c r="Z36" s="65"/>
    </row>
    <row r="37" spans="1:26" s="41" customFormat="1" ht="18.75" customHeight="1">
      <c r="A37" s="102" t="s">
        <v>46</v>
      </c>
      <c r="B37" s="208">
        <v>4008.8044704499998</v>
      </c>
      <c r="C37" s="209">
        <v>20.212880637415083</v>
      </c>
      <c r="D37" s="209">
        <v>8.2877572516775473</v>
      </c>
      <c r="E37" s="209">
        <v>2.1041906671452466</v>
      </c>
      <c r="F37" s="208">
        <v>4003.04551709</v>
      </c>
      <c r="G37" s="209">
        <v>20.693059551218468</v>
      </c>
      <c r="H37" s="209">
        <v>8.6450312496913568</v>
      </c>
      <c r="I37" s="209">
        <v>2.1090000094444576</v>
      </c>
      <c r="J37" s="208">
        <v>5.7589533599999996</v>
      </c>
      <c r="K37" s="209">
        <v>-68.074868778706872</v>
      </c>
      <c r="L37" s="209">
        <v>-67.043730964900135</v>
      </c>
      <c r="M37" s="209">
        <v>-1.1326514747815395</v>
      </c>
      <c r="N37" s="40"/>
      <c r="O37" s="40"/>
      <c r="P37" s="40"/>
      <c r="Q37" s="65"/>
      <c r="R37" s="65"/>
      <c r="S37" s="65"/>
      <c r="U37" s="17"/>
      <c r="V37" s="17"/>
      <c r="W37" s="17"/>
      <c r="X37" s="65"/>
      <c r="Y37" s="65"/>
      <c r="Z37" s="65"/>
    </row>
    <row r="38" spans="1:26" ht="15" customHeight="1">
      <c r="A38" s="227" t="s">
        <v>76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</row>
    <row r="39" spans="1:26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26">
      <c r="B40" s="12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26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26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7" spans="1:26" s="24" customForma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4" customForma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4" customFormat="1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4" customForma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4" customForma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  <mergeCell ref="A38:L38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1.33203125" style="82" customWidth="1"/>
    <col min="2" max="2" width="10.5546875" style="26" customWidth="1"/>
    <col min="3" max="4" width="9" style="26" customWidth="1"/>
    <col min="5" max="5" width="7.5546875" style="26" customWidth="1"/>
    <col min="6" max="6" width="10.33203125" style="26" customWidth="1"/>
    <col min="7" max="7" width="7.6640625" style="26" customWidth="1"/>
    <col min="8" max="8" width="8.6640625" style="26" customWidth="1"/>
    <col min="9" max="9" width="7.5546875" style="26" customWidth="1"/>
    <col min="10" max="10" width="10.44140625" style="26" customWidth="1"/>
    <col min="11" max="11" width="9.44140625" style="26" customWidth="1"/>
    <col min="12" max="12" width="8.5546875" style="26" customWidth="1"/>
    <col min="13" max="13" width="7.5546875" style="26" customWidth="1"/>
    <col min="14" max="14" width="15.88671875" style="39" customWidth="1"/>
    <col min="15" max="17" width="9.109375" style="39"/>
    <col min="18" max="26" width="9.109375" style="38"/>
    <col min="27" max="16384" width="9.109375" style="11"/>
  </cols>
  <sheetData>
    <row r="1" spans="1:26">
      <c r="L1" s="212" t="s">
        <v>85</v>
      </c>
      <c r="M1" s="212"/>
    </row>
    <row r="2" spans="1:26" ht="16.2">
      <c r="A2" s="103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5" t="s">
        <v>98</v>
      </c>
      <c r="B3" s="235"/>
      <c r="C3" s="235"/>
      <c r="D3" s="235"/>
      <c r="E3" s="235"/>
      <c r="F3" s="235"/>
      <c r="G3" s="235"/>
    </row>
    <row r="4" spans="1:26">
      <c r="A4" s="104"/>
      <c r="M4" s="27"/>
      <c r="N4" s="161"/>
    </row>
    <row r="5" spans="1:26" s="62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61"/>
      <c r="O5" s="39"/>
      <c r="P5" s="39"/>
      <c r="Q5" s="39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61"/>
      <c r="O6" s="39"/>
      <c r="P6" s="39"/>
      <c r="Q6" s="39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61"/>
      <c r="O7" s="39"/>
      <c r="P7" s="39"/>
      <c r="Q7" s="39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8.400000000000006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161"/>
      <c r="O8" s="39"/>
      <c r="P8" s="39"/>
      <c r="Q8" s="39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29">
        <v>13</v>
      </c>
      <c r="N9" s="161"/>
      <c r="O9" s="39"/>
      <c r="P9" s="39"/>
      <c r="Q9" s="39"/>
      <c r="R9" s="38"/>
      <c r="S9" s="38"/>
      <c r="T9" s="38"/>
      <c r="U9" s="38"/>
      <c r="V9" s="38"/>
      <c r="W9" s="38"/>
      <c r="X9" s="38"/>
      <c r="Y9" s="38"/>
      <c r="Z9" s="38"/>
    </row>
    <row r="10" spans="1:26" s="107" customFormat="1">
      <c r="A10" s="13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32"/>
      <c r="N10" s="161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33" customFormat="1" ht="20.100000000000001" customHeight="1">
      <c r="A11" s="112" t="s">
        <v>19</v>
      </c>
      <c r="B11" s="113">
        <v>2804819.6415921701</v>
      </c>
      <c r="C11" s="114">
        <v>11.668899153131832</v>
      </c>
      <c r="D11" s="114">
        <v>1.0177144768180852</v>
      </c>
      <c r="E11" s="114">
        <v>-0.33240377041451552</v>
      </c>
      <c r="F11" s="113">
        <v>1920451.68135078</v>
      </c>
      <c r="G11" s="114">
        <v>14.578117516762148</v>
      </c>
      <c r="H11" s="114">
        <v>1.5036415745895795</v>
      </c>
      <c r="I11" s="114">
        <v>-0.17710319381517081</v>
      </c>
      <c r="J11" s="113">
        <v>884367.96024139004</v>
      </c>
      <c r="K11" s="114">
        <v>5.8335303959730567</v>
      </c>
      <c r="L11" s="114">
        <v>-2.1645203560538562E-2</v>
      </c>
      <c r="M11" s="114">
        <v>-0.66798874931045304</v>
      </c>
      <c r="N11" s="16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3" customFormat="1" ht="41.4">
      <c r="A12" s="150" t="s">
        <v>93</v>
      </c>
      <c r="B12" s="181">
        <v>45.013949740000001</v>
      </c>
      <c r="C12" s="210">
        <v>0</v>
      </c>
      <c r="D12" s="210">
        <v>0</v>
      </c>
      <c r="E12" s="210">
        <v>0</v>
      </c>
      <c r="F12" s="181">
        <v>20.428057819999999</v>
      </c>
      <c r="G12" s="210">
        <v>0</v>
      </c>
      <c r="H12" s="210">
        <v>0</v>
      </c>
      <c r="I12" s="210">
        <v>0</v>
      </c>
      <c r="J12" s="181">
        <v>24.585891920000002</v>
      </c>
      <c r="K12" s="210">
        <v>0</v>
      </c>
      <c r="L12" s="210">
        <v>0</v>
      </c>
      <c r="M12" s="210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3" customFormat="1" ht="20.100000000000001" customHeight="1">
      <c r="A13" s="178" t="s">
        <v>89</v>
      </c>
      <c r="B13" s="181"/>
      <c r="C13" s="182"/>
      <c r="D13" s="182"/>
      <c r="E13" s="182"/>
      <c r="F13" s="181"/>
      <c r="G13" s="182"/>
      <c r="H13" s="182"/>
      <c r="I13" s="182"/>
      <c r="J13" s="181"/>
      <c r="K13" s="182"/>
      <c r="L13" s="182"/>
      <c r="M13" s="18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33" customFormat="1" ht="20.100000000000001" customHeight="1">
      <c r="A14" s="35" t="s">
        <v>24</v>
      </c>
      <c r="B14" s="181">
        <v>50176.098562179999</v>
      </c>
      <c r="C14" s="182">
        <v>10.488462219722663</v>
      </c>
      <c r="D14" s="182">
        <v>5.6727628542013946</v>
      </c>
      <c r="E14" s="182">
        <v>2.3103022252709593</v>
      </c>
      <c r="F14" s="181">
        <v>38226.508225719997</v>
      </c>
      <c r="G14" s="182">
        <v>14.859314131331814</v>
      </c>
      <c r="H14" s="182">
        <v>7.4831376791894826</v>
      </c>
      <c r="I14" s="182">
        <v>3.4237111928155741</v>
      </c>
      <c r="J14" s="181">
        <v>11949.59033646</v>
      </c>
      <c r="K14" s="182">
        <v>-1.5020731935776155</v>
      </c>
      <c r="L14" s="182">
        <v>0.27006034214645069</v>
      </c>
      <c r="M14" s="182">
        <v>-1.0958247644072543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33" customFormat="1" ht="20.100000000000001" customHeight="1">
      <c r="A15" s="35" t="s">
        <v>25</v>
      </c>
      <c r="B15" s="181">
        <v>31465.968188399998</v>
      </c>
      <c r="C15" s="182">
        <v>12.22761732297684</v>
      </c>
      <c r="D15" s="182">
        <v>0.98048958230350536</v>
      </c>
      <c r="E15" s="182">
        <v>-1.0968735143234341</v>
      </c>
      <c r="F15" s="181">
        <v>24296.99042622</v>
      </c>
      <c r="G15" s="182">
        <v>13.979664311408996</v>
      </c>
      <c r="H15" s="182">
        <v>2.8697578665391745</v>
      </c>
      <c r="I15" s="182">
        <v>-0.75428029062092605</v>
      </c>
      <c r="J15" s="181">
        <v>7168.9777621800004</v>
      </c>
      <c r="K15" s="182">
        <v>6.6703979570208247</v>
      </c>
      <c r="L15" s="182">
        <v>-4.9366816318644879</v>
      </c>
      <c r="M15" s="182">
        <v>-2.2405963076480617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27" customFormat="1" ht="20.100000000000001" customHeight="1">
      <c r="A16" s="35" t="s">
        <v>26</v>
      </c>
      <c r="B16" s="181">
        <v>263122.74386962998</v>
      </c>
      <c r="C16" s="182">
        <v>16.033101583363418</v>
      </c>
      <c r="D16" s="182">
        <v>-0.65953096496221519</v>
      </c>
      <c r="E16" s="182">
        <v>-6.4952437661176532E-2</v>
      </c>
      <c r="F16" s="181">
        <v>175608.19126185001</v>
      </c>
      <c r="G16" s="182">
        <v>14.751983518329141</v>
      </c>
      <c r="H16" s="182">
        <v>-3.0629737199846403</v>
      </c>
      <c r="I16" s="182">
        <v>0.29236665449707289</v>
      </c>
      <c r="J16" s="181">
        <v>87514.552607780002</v>
      </c>
      <c r="K16" s="182">
        <v>18.692082351046906</v>
      </c>
      <c r="L16" s="182">
        <v>4.5415991905533701</v>
      </c>
      <c r="M16" s="182">
        <v>-0.77432907149844254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27" customFormat="1" ht="20.100000000000001" customHeight="1">
      <c r="A17" s="35" t="s">
        <v>27</v>
      </c>
      <c r="B17" s="181">
        <v>43136.826552370003</v>
      </c>
      <c r="C17" s="182">
        <v>12.351422279656845</v>
      </c>
      <c r="D17" s="182">
        <v>9.5964913756561003</v>
      </c>
      <c r="E17" s="182">
        <v>-1.0691154870593635</v>
      </c>
      <c r="F17" s="181">
        <v>38871.438962849999</v>
      </c>
      <c r="G17" s="182">
        <v>15.505385765682874</v>
      </c>
      <c r="H17" s="182">
        <v>11.757707696337434</v>
      </c>
      <c r="I17" s="182">
        <v>-1.1291847978901473</v>
      </c>
      <c r="J17" s="181">
        <v>4265.3875895199999</v>
      </c>
      <c r="K17" s="182">
        <v>-10.035637126685799</v>
      </c>
      <c r="L17" s="182">
        <v>-6.8243466375456734</v>
      </c>
      <c r="M17" s="182">
        <v>-0.51830802612956006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27" customFormat="1" ht="20.100000000000001" customHeight="1">
      <c r="A18" s="35" t="s">
        <v>28</v>
      </c>
      <c r="B18" s="181">
        <v>38504.402006279997</v>
      </c>
      <c r="C18" s="182">
        <v>21.508273674436907</v>
      </c>
      <c r="D18" s="182">
        <v>8.8186263716821145E-2</v>
      </c>
      <c r="E18" s="182">
        <v>-0.8691609701557752</v>
      </c>
      <c r="F18" s="181">
        <v>30617.2495046</v>
      </c>
      <c r="G18" s="182">
        <v>26.456035764794422</v>
      </c>
      <c r="H18" s="182">
        <v>1.2858303049215323</v>
      </c>
      <c r="I18" s="182">
        <v>-0.5467902675377303</v>
      </c>
      <c r="J18" s="181">
        <v>7887.1525016799997</v>
      </c>
      <c r="K18" s="182">
        <v>5.4864528861227484</v>
      </c>
      <c r="L18" s="182">
        <v>-4.3043678088983626</v>
      </c>
      <c r="M18" s="182">
        <v>-2.1010195869331909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27" customFormat="1" ht="20.100000000000001" customHeight="1">
      <c r="A19" s="35" t="s">
        <v>29</v>
      </c>
      <c r="B19" s="181">
        <v>20107.768783740001</v>
      </c>
      <c r="C19" s="182">
        <v>6.5514000729533421</v>
      </c>
      <c r="D19" s="182">
        <v>-0.50054687309369683</v>
      </c>
      <c r="E19" s="182">
        <v>2.3170027807056357</v>
      </c>
      <c r="F19" s="181">
        <v>15077.393542149999</v>
      </c>
      <c r="G19" s="182">
        <v>7.4855121149466584</v>
      </c>
      <c r="H19" s="182">
        <v>-0.81222318599040477</v>
      </c>
      <c r="I19" s="182">
        <v>2.9596549946843425</v>
      </c>
      <c r="J19" s="181">
        <v>5030.3752415899999</v>
      </c>
      <c r="K19" s="182">
        <v>3.8464055032410869</v>
      </c>
      <c r="L19" s="182">
        <v>0.44547660212799656</v>
      </c>
      <c r="M19" s="182">
        <v>0.43797684925159786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27" customFormat="1" ht="20.100000000000001" customHeight="1">
      <c r="A20" s="35" t="s">
        <v>30</v>
      </c>
      <c r="B20" s="181">
        <v>71052.862577690001</v>
      </c>
      <c r="C20" s="182">
        <v>8.6899039075233162</v>
      </c>
      <c r="D20" s="182">
        <v>-1.9302255765966265</v>
      </c>
      <c r="E20" s="182">
        <v>-0.65208650958228986</v>
      </c>
      <c r="F20" s="181">
        <v>49689.396848830002</v>
      </c>
      <c r="G20" s="182">
        <v>8.9354693754610395</v>
      </c>
      <c r="H20" s="182">
        <v>-4.5995316552130276</v>
      </c>
      <c r="I20" s="182">
        <v>-0.5302588289100072</v>
      </c>
      <c r="J20" s="181">
        <v>21363.465728859999</v>
      </c>
      <c r="K20" s="182">
        <v>8.1230017664644549</v>
      </c>
      <c r="L20" s="182">
        <v>4.8963056052867984</v>
      </c>
      <c r="M20" s="182">
        <v>-0.93429517114259397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27" customFormat="1" ht="20.100000000000001" customHeight="1">
      <c r="A21" s="35" t="s">
        <v>31</v>
      </c>
      <c r="B21" s="181">
        <v>34948.757199879998</v>
      </c>
      <c r="C21" s="182">
        <v>14.131498144262736</v>
      </c>
      <c r="D21" s="182">
        <v>0.88256901758254003</v>
      </c>
      <c r="E21" s="182">
        <v>0.78798400280992098</v>
      </c>
      <c r="F21" s="181">
        <v>25862.12414059</v>
      </c>
      <c r="G21" s="182">
        <v>13.497198553654613</v>
      </c>
      <c r="H21" s="182">
        <v>0.16201304459579546</v>
      </c>
      <c r="I21" s="182">
        <v>0.59142640334712837</v>
      </c>
      <c r="J21" s="181">
        <v>9086.6330592899994</v>
      </c>
      <c r="K21" s="182">
        <v>15.976256892314851</v>
      </c>
      <c r="L21" s="182">
        <v>2.991325979092224</v>
      </c>
      <c r="M21" s="182">
        <v>1.3516487741829053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27" customFormat="1" ht="26.25" customHeight="1">
      <c r="A22" s="34" t="s">
        <v>1</v>
      </c>
      <c r="B22" s="181">
        <v>1467654.3104117</v>
      </c>
      <c r="C22" s="182">
        <v>10.444660394850501</v>
      </c>
      <c r="D22" s="182">
        <v>0.9989546186086784</v>
      </c>
      <c r="E22" s="182">
        <v>-1.0762582482655318</v>
      </c>
      <c r="F22" s="181">
        <v>970069.02138289995</v>
      </c>
      <c r="G22" s="182">
        <v>14.870647644297662</v>
      </c>
      <c r="H22" s="182">
        <v>2.5909880578794287</v>
      </c>
      <c r="I22" s="182">
        <v>-1.2494917966305366</v>
      </c>
      <c r="J22" s="181">
        <v>497585.28902879998</v>
      </c>
      <c r="K22" s="182">
        <v>2.728072091195699</v>
      </c>
      <c r="L22" s="182">
        <v>-1.9669063237382289</v>
      </c>
      <c r="M22" s="182">
        <v>-0.73677672740991795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1" customFormat="1" ht="20.100000000000001" customHeight="1">
      <c r="A23" s="35" t="s">
        <v>32</v>
      </c>
      <c r="B23" s="181">
        <v>33029.354203700001</v>
      </c>
      <c r="C23" s="182">
        <v>17.642295304018973</v>
      </c>
      <c r="D23" s="182">
        <v>10.015353883406974</v>
      </c>
      <c r="E23" s="182">
        <v>3.4442334054949839</v>
      </c>
      <c r="F23" s="181">
        <v>23303.73427325</v>
      </c>
      <c r="G23" s="182">
        <v>17.454491728368637</v>
      </c>
      <c r="H23" s="182">
        <v>12.251170818786278</v>
      </c>
      <c r="I23" s="182">
        <v>3.533771742484376</v>
      </c>
      <c r="J23" s="181">
        <v>9725.6199304500005</v>
      </c>
      <c r="K23" s="182">
        <v>18.094747849478352</v>
      </c>
      <c r="L23" s="182">
        <v>5.0039519932287391</v>
      </c>
      <c r="M23" s="182">
        <v>3.2303177950086166</v>
      </c>
      <c r="N23" s="39"/>
      <c r="O23" s="39"/>
      <c r="P23" s="39"/>
      <c r="Q23" s="39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181">
        <v>9776.5315300599996</v>
      </c>
      <c r="C24" s="182">
        <v>-0.16392306527762912</v>
      </c>
      <c r="D24" s="182">
        <v>0.24075004587975002</v>
      </c>
      <c r="E24" s="182">
        <v>-0.51256939043125271</v>
      </c>
      <c r="F24" s="181">
        <v>9102.6273477699997</v>
      </c>
      <c r="G24" s="182">
        <v>0.76246562821094699</v>
      </c>
      <c r="H24" s="182">
        <v>0.79137544633888979</v>
      </c>
      <c r="I24" s="182">
        <v>-0.35905735038039666</v>
      </c>
      <c r="J24" s="181">
        <v>673.90418228999999</v>
      </c>
      <c r="K24" s="182">
        <v>-11.19234727908362</v>
      </c>
      <c r="L24" s="182">
        <v>-6.6477737217003607</v>
      </c>
      <c r="M24" s="182">
        <v>-2.5407027246320695</v>
      </c>
      <c r="N24" s="39"/>
      <c r="O24" s="39"/>
      <c r="P24" s="39"/>
      <c r="Q24" s="39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181">
        <v>138947.05445081001</v>
      </c>
      <c r="C25" s="182">
        <v>13.092293395665337</v>
      </c>
      <c r="D25" s="182">
        <v>1.5027937887565912</v>
      </c>
      <c r="E25" s="182">
        <v>1.0260894207979874</v>
      </c>
      <c r="F25" s="181">
        <v>91413.142326290006</v>
      </c>
      <c r="G25" s="182">
        <v>14.639235623264284</v>
      </c>
      <c r="H25" s="182">
        <v>-0.32925972302774653</v>
      </c>
      <c r="I25" s="182">
        <v>1.4421047781860068</v>
      </c>
      <c r="J25" s="181">
        <v>47533.91212452</v>
      </c>
      <c r="K25" s="182">
        <v>10.231723974417875</v>
      </c>
      <c r="L25" s="182">
        <v>5.2222827068645756</v>
      </c>
      <c r="M25" s="182">
        <v>0.23556004676051145</v>
      </c>
      <c r="N25" s="39"/>
      <c r="O25" s="39"/>
      <c r="P25" s="39"/>
      <c r="Q25" s="39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181">
        <v>38090.434279020003</v>
      </c>
      <c r="C26" s="182">
        <v>11.38859555561416</v>
      </c>
      <c r="D26" s="182">
        <v>1.0484417742629262</v>
      </c>
      <c r="E26" s="182">
        <v>3.9849789717095234</v>
      </c>
      <c r="F26" s="181">
        <v>29122.454176970001</v>
      </c>
      <c r="G26" s="182">
        <v>13.727395855362559</v>
      </c>
      <c r="H26" s="182">
        <v>2.6596201454063504</v>
      </c>
      <c r="I26" s="182">
        <v>3.9605937756691674</v>
      </c>
      <c r="J26" s="181">
        <v>8967.9801020499999</v>
      </c>
      <c r="K26" s="182">
        <v>4.4154889136536042</v>
      </c>
      <c r="L26" s="182">
        <v>-3.8518102492888744</v>
      </c>
      <c r="M26" s="182">
        <v>4.0642459634088226</v>
      </c>
      <c r="N26" s="39"/>
      <c r="O26" s="39"/>
      <c r="P26" s="39"/>
      <c r="Q26" s="39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181">
        <v>111125.61290019999</v>
      </c>
      <c r="C27" s="182">
        <v>2.5288931362746183</v>
      </c>
      <c r="D27" s="182">
        <v>-5.1588626403809741</v>
      </c>
      <c r="E27" s="182">
        <v>-1.3537442516272762</v>
      </c>
      <c r="F27" s="181">
        <v>60745.664842329999</v>
      </c>
      <c r="G27" s="182">
        <v>3.4921091985542461</v>
      </c>
      <c r="H27" s="182">
        <v>-10.68104946503729</v>
      </c>
      <c r="I27" s="182">
        <v>-0.81206541039757951</v>
      </c>
      <c r="J27" s="181">
        <v>50379.948057870002</v>
      </c>
      <c r="K27" s="182">
        <v>1.3910725955713588</v>
      </c>
      <c r="L27" s="182">
        <v>2.4806742455035362</v>
      </c>
      <c r="M27" s="182">
        <v>-1.999057898759645</v>
      </c>
      <c r="N27" s="39"/>
      <c r="O27" s="39"/>
      <c r="P27" s="39"/>
      <c r="Q27" s="39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181">
        <v>69329.606671069996</v>
      </c>
      <c r="C28" s="182">
        <v>10.673056411314334</v>
      </c>
      <c r="D28" s="182">
        <v>5.2964402878806709</v>
      </c>
      <c r="E28" s="182">
        <v>1.4926339839981324</v>
      </c>
      <c r="F28" s="181">
        <v>55037.012160329999</v>
      </c>
      <c r="G28" s="182">
        <v>13.444113980798363</v>
      </c>
      <c r="H28" s="182">
        <v>8.0860933301622566</v>
      </c>
      <c r="I28" s="182">
        <v>2.2851304334531903</v>
      </c>
      <c r="J28" s="181">
        <v>14292.59451074</v>
      </c>
      <c r="K28" s="182">
        <v>1.1580756147904623</v>
      </c>
      <c r="L28" s="182">
        <v>-4.2224809149746392</v>
      </c>
      <c r="M28" s="182">
        <v>-1.4476914462814392</v>
      </c>
      <c r="N28" s="39"/>
      <c r="O28" s="39"/>
      <c r="P28" s="39"/>
      <c r="Q28" s="39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181">
        <v>30522.252851590001</v>
      </c>
      <c r="C29" s="182">
        <v>15.578755153331386</v>
      </c>
      <c r="D29" s="182">
        <v>3.4445652401725653</v>
      </c>
      <c r="E29" s="182">
        <v>2.1927680394530569</v>
      </c>
      <c r="F29" s="181">
        <v>23376.852579729999</v>
      </c>
      <c r="G29" s="182">
        <v>18.159273475997125</v>
      </c>
      <c r="H29" s="182">
        <v>2.4650329692245379</v>
      </c>
      <c r="I29" s="182">
        <v>2.7611806006960933</v>
      </c>
      <c r="J29" s="181">
        <v>7145.4002718600004</v>
      </c>
      <c r="K29" s="182">
        <v>7.871407377476956</v>
      </c>
      <c r="L29" s="182">
        <v>6.7842838746873895</v>
      </c>
      <c r="M29" s="182">
        <v>0.37631035429895121</v>
      </c>
      <c r="N29" s="39"/>
      <c r="O29" s="39"/>
      <c r="P29" s="39"/>
      <c r="Q29" s="39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181">
        <v>43983.914031940003</v>
      </c>
      <c r="C30" s="182">
        <v>25.394944865226023</v>
      </c>
      <c r="D30" s="182">
        <v>7.4582646147297567</v>
      </c>
      <c r="E30" s="182">
        <v>0.40842829135425518</v>
      </c>
      <c r="F30" s="181">
        <v>33116.379063029999</v>
      </c>
      <c r="G30" s="182">
        <v>21.812226168926856</v>
      </c>
      <c r="H30" s="182">
        <v>5.3731452398128283</v>
      </c>
      <c r="I30" s="182">
        <v>-1.2081619789938713E-2</v>
      </c>
      <c r="J30" s="181">
        <v>10867.53496891</v>
      </c>
      <c r="K30" s="182">
        <v>37.740021026250986</v>
      </c>
      <c r="L30" s="182">
        <v>14.353722084558541</v>
      </c>
      <c r="M30" s="182">
        <v>1.7119324275261931</v>
      </c>
      <c r="N30" s="39"/>
      <c r="O30" s="39"/>
      <c r="P30" s="39"/>
      <c r="Q30" s="39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181">
        <v>26115.36824725</v>
      </c>
      <c r="C31" s="182">
        <v>17.890767746715923</v>
      </c>
      <c r="D31" s="182">
        <v>4.8689159734239809</v>
      </c>
      <c r="E31" s="182">
        <v>1.6740593055016006</v>
      </c>
      <c r="F31" s="181">
        <v>19484.908123519999</v>
      </c>
      <c r="G31" s="182">
        <v>19.502572992026629</v>
      </c>
      <c r="H31" s="182">
        <v>5.5671805745781029</v>
      </c>
      <c r="I31" s="182">
        <v>1.7668070885705163</v>
      </c>
      <c r="J31" s="181">
        <v>6630.4601237300003</v>
      </c>
      <c r="K31" s="182">
        <v>13.396194288509349</v>
      </c>
      <c r="L31" s="182">
        <v>2.8693678137662602</v>
      </c>
      <c r="M31" s="182">
        <v>1.4024775135525971</v>
      </c>
      <c r="N31" s="39"/>
      <c r="O31" s="39"/>
      <c r="P31" s="39"/>
      <c r="Q31" s="39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181">
        <v>125870.69382518</v>
      </c>
      <c r="C32" s="182">
        <v>11.142892401573846</v>
      </c>
      <c r="D32" s="182">
        <v>-1.3584549432292761</v>
      </c>
      <c r="E32" s="182">
        <v>0.51241598400264365</v>
      </c>
      <c r="F32" s="181">
        <v>85788.683238330006</v>
      </c>
      <c r="G32" s="182">
        <v>12.355817021355747</v>
      </c>
      <c r="H32" s="182">
        <v>-3.0891790986388941</v>
      </c>
      <c r="I32" s="182">
        <v>0.7741555544447607</v>
      </c>
      <c r="J32" s="181">
        <v>40082.010586850003</v>
      </c>
      <c r="K32" s="182">
        <v>8.6328563932966773</v>
      </c>
      <c r="L32" s="182">
        <v>2.5618695415582096</v>
      </c>
      <c r="M32" s="182">
        <v>-4.3248774267397039E-2</v>
      </c>
      <c r="N32" s="39"/>
      <c r="O32" s="39"/>
      <c r="P32" s="39"/>
      <c r="Q32" s="39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181">
        <v>16271.949903139999</v>
      </c>
      <c r="C33" s="182">
        <v>0.76359518849859853</v>
      </c>
      <c r="D33" s="182">
        <v>-5.8469213540781766</v>
      </c>
      <c r="E33" s="182">
        <v>-3.3956797029937746</v>
      </c>
      <c r="F33" s="181">
        <v>12572.62990007</v>
      </c>
      <c r="G33" s="182">
        <v>1.6650652427989883</v>
      </c>
      <c r="H33" s="182">
        <v>-5.5437811403415367</v>
      </c>
      <c r="I33" s="182">
        <v>-2.9582496205869688</v>
      </c>
      <c r="J33" s="181">
        <v>3699.32000307</v>
      </c>
      <c r="K33" s="182">
        <v>-2.1841703305076123</v>
      </c>
      <c r="L33" s="182">
        <v>-6.8627966973667611</v>
      </c>
      <c r="M33" s="182">
        <v>-4.8533118298816902</v>
      </c>
      <c r="N33" s="39"/>
      <c r="O33" s="39"/>
      <c r="P33" s="39"/>
      <c r="Q33" s="39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181">
        <v>40221.7196148</v>
      </c>
      <c r="C34" s="182">
        <v>17.662534601869396</v>
      </c>
      <c r="D34" s="182">
        <v>1.1331609016108217</v>
      </c>
      <c r="E34" s="182">
        <v>2.6033389359063648</v>
      </c>
      <c r="F34" s="181">
        <v>31161.859033730001</v>
      </c>
      <c r="G34" s="182">
        <v>18.668068169793116</v>
      </c>
      <c r="H34" s="182">
        <v>1.8823663810476887</v>
      </c>
      <c r="I34" s="182">
        <v>3.4460234267533707</v>
      </c>
      <c r="J34" s="181">
        <v>9059.8605810699992</v>
      </c>
      <c r="K34" s="182">
        <v>14.330372180880758</v>
      </c>
      <c r="L34" s="182">
        <v>-1.3617168493418461</v>
      </c>
      <c r="M34" s="182">
        <v>-0.19315180512967345</v>
      </c>
      <c r="N34" s="39"/>
      <c r="O34" s="39"/>
      <c r="P34" s="39"/>
      <c r="Q34" s="39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181">
        <v>47114.473347539999</v>
      </c>
      <c r="C35" s="182">
        <v>22.087449060654876</v>
      </c>
      <c r="D35" s="182">
        <v>6.3693121070300691</v>
      </c>
      <c r="E35" s="182">
        <v>1.6640126557171868</v>
      </c>
      <c r="F35" s="181">
        <v>35495.600796339997</v>
      </c>
      <c r="G35" s="182">
        <v>26.978968601141091</v>
      </c>
      <c r="H35" s="182">
        <v>9.8432843153646985</v>
      </c>
      <c r="I35" s="182">
        <v>2.5777960366633295</v>
      </c>
      <c r="J35" s="181">
        <v>11618.8725512</v>
      </c>
      <c r="K35" s="182">
        <v>9.2323926233127622</v>
      </c>
      <c r="L35" s="182">
        <v>-3.0025067194563633</v>
      </c>
      <c r="M35" s="182">
        <v>-1.029422591104634</v>
      </c>
      <c r="N35" s="39"/>
      <c r="O35" s="39"/>
      <c r="P35" s="39"/>
      <c r="Q35" s="39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181">
        <v>17724.863432779999</v>
      </c>
      <c r="C36" s="182">
        <v>14.436911749236046</v>
      </c>
      <c r="D36" s="182">
        <v>2.6507344211223796</v>
      </c>
      <c r="E36" s="182">
        <v>1.2452131696156528</v>
      </c>
      <c r="F36" s="181">
        <v>12774.55901038</v>
      </c>
      <c r="G36" s="182">
        <v>15.290191882911557</v>
      </c>
      <c r="H36" s="182">
        <v>2.198881021285743</v>
      </c>
      <c r="I36" s="182">
        <v>2.9886519594632261</v>
      </c>
      <c r="J36" s="181">
        <v>4950.3044223999996</v>
      </c>
      <c r="K36" s="182">
        <v>12.29222935709133</v>
      </c>
      <c r="L36" s="182">
        <v>3.8354416484875742</v>
      </c>
      <c r="M36" s="182">
        <v>-2.9925476346162014</v>
      </c>
      <c r="N36" s="39"/>
      <c r="O36" s="39"/>
      <c r="P36" s="39"/>
      <c r="Q36" s="39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83">
        <v>36480.829108279999</v>
      </c>
      <c r="C37" s="184">
        <v>20.008408337484724</v>
      </c>
      <c r="D37" s="184">
        <v>1.9037594235297632</v>
      </c>
      <c r="E37" s="184">
        <v>-0.58877614661142275</v>
      </c>
      <c r="F37" s="183">
        <v>29616.826346940001</v>
      </c>
      <c r="G37" s="184">
        <v>18.722139378098305</v>
      </c>
      <c r="H37" s="184">
        <v>1.3754049711701839</v>
      </c>
      <c r="I37" s="184">
        <v>0.41921410972611284</v>
      </c>
      <c r="J37" s="183">
        <v>6864.0027613399998</v>
      </c>
      <c r="K37" s="184">
        <v>25.893659510175397</v>
      </c>
      <c r="L37" s="184">
        <v>4.2481070830300069</v>
      </c>
      <c r="M37" s="184">
        <v>-4.7156588071521526</v>
      </c>
      <c r="N37" s="39"/>
      <c r="O37" s="39"/>
      <c r="P37" s="39"/>
      <c r="Q37" s="39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139"/>
      <c r="C38" s="140"/>
      <c r="D38" s="140"/>
      <c r="E38" s="140"/>
      <c r="F38" s="139"/>
      <c r="G38" s="140"/>
      <c r="H38" s="140"/>
      <c r="I38" s="140"/>
      <c r="J38" s="139"/>
      <c r="K38" s="140"/>
      <c r="L38" s="140"/>
      <c r="M38" s="27"/>
      <c r="N38" s="39"/>
      <c r="O38" s="39"/>
      <c r="P38" s="39"/>
      <c r="Q38" s="39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2.75" customHeight="1">
      <c r="A39" s="252" t="s">
        <v>68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1:26" s="38" customFormat="1" ht="15">
      <c r="A40" s="39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26" s="38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6" s="38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6" s="38" customForma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26" s="38" customForma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26" s="38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7" spans="1:26" s="24" customFormat="1">
      <c r="A47" s="8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39"/>
      <c r="O47" s="39"/>
      <c r="P47" s="39"/>
      <c r="Q47" s="39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A48" s="8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9"/>
      <c r="O48" s="39"/>
      <c r="P48" s="39"/>
      <c r="Q48" s="39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  <mergeCell ref="A39:L39"/>
    <mergeCell ref="E7:E8"/>
    <mergeCell ref="F7:F8"/>
    <mergeCell ref="G7:G8"/>
    <mergeCell ref="H7:H8"/>
    <mergeCell ref="I7:I8"/>
    <mergeCell ref="J7:J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0.88671875" style="24" customWidth="1"/>
    <col min="2" max="2" width="10.109375" style="11" customWidth="1"/>
    <col min="3" max="3" width="9.109375" style="11" customWidth="1"/>
    <col min="4" max="4" width="8.44140625" style="11" customWidth="1"/>
    <col min="5" max="5" width="7.5546875" style="11" customWidth="1"/>
    <col min="6" max="6" width="10.109375" style="11" customWidth="1"/>
    <col min="7" max="7" width="7.6640625" style="11" customWidth="1"/>
    <col min="8" max="8" width="8.5546875" style="11" customWidth="1"/>
    <col min="9" max="9" width="7.6640625" style="11" customWidth="1"/>
    <col min="10" max="10" width="10.44140625" style="11" customWidth="1"/>
    <col min="11" max="11" width="9.44140625" style="11" customWidth="1"/>
    <col min="12" max="12" width="9" style="11" customWidth="1"/>
    <col min="13" max="13" width="7.5546875" style="26" customWidth="1"/>
    <col min="14" max="14" width="15.88671875" style="38" customWidth="1"/>
    <col min="15" max="26" width="9.109375" style="38"/>
    <col min="27" max="16384" width="9.109375" style="11"/>
  </cols>
  <sheetData>
    <row r="1" spans="1:26">
      <c r="L1" s="212" t="s">
        <v>85</v>
      </c>
      <c r="M1" s="212"/>
    </row>
    <row r="2" spans="1:26" ht="16.2">
      <c r="A2" s="103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5" t="s">
        <v>98</v>
      </c>
      <c r="B3" s="235"/>
      <c r="C3" s="235"/>
      <c r="D3" s="235"/>
      <c r="E3" s="235"/>
      <c r="F3" s="235"/>
      <c r="G3" s="235"/>
    </row>
    <row r="4" spans="1:26">
      <c r="A4" s="12"/>
      <c r="M4" s="27"/>
      <c r="N4" s="162"/>
    </row>
    <row r="5" spans="1:26" s="62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62"/>
      <c r="O7" s="38"/>
      <c r="P7" s="38"/>
      <c r="Q7" s="38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8.400000000000006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1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9">
        <v>13</v>
      </c>
      <c r="N9" s="1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14" customForma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1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19" customFormat="1" ht="20.100000000000001" customHeight="1">
      <c r="A11" s="112" t="s">
        <v>19</v>
      </c>
      <c r="B11" s="16">
        <v>1485438.89744022</v>
      </c>
      <c r="C11" s="188">
        <v>9.7634091576115338</v>
      </c>
      <c r="D11" s="188">
        <v>-1.9429814155316905</v>
      </c>
      <c r="E11" s="188">
        <v>-1.2533326356739138</v>
      </c>
      <c r="F11" s="16">
        <v>1080666.2762981101</v>
      </c>
      <c r="G11" s="188">
        <v>15.656558647998679</v>
      </c>
      <c r="H11" s="188">
        <v>-0.83185744876710999</v>
      </c>
      <c r="I11" s="188">
        <v>-1.3089125959364623</v>
      </c>
      <c r="J11" s="16">
        <v>404772.62114210997</v>
      </c>
      <c r="K11" s="188">
        <v>-3.3804440220519041</v>
      </c>
      <c r="L11" s="188">
        <v>-4.7910381475610109</v>
      </c>
      <c r="M11" s="188">
        <v>-1.1046375230485665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3" customFormat="1" ht="41.4">
      <c r="A12" s="150" t="s">
        <v>93</v>
      </c>
      <c r="B12" s="181">
        <v>0</v>
      </c>
      <c r="C12" s="210">
        <v>0</v>
      </c>
      <c r="D12" s="210">
        <v>0</v>
      </c>
      <c r="E12" s="210">
        <v>0</v>
      </c>
      <c r="F12" s="191">
        <v>0</v>
      </c>
      <c r="G12" s="210">
        <v>0</v>
      </c>
      <c r="H12" s="210">
        <v>0</v>
      </c>
      <c r="I12" s="210">
        <v>0</v>
      </c>
      <c r="J12" s="191">
        <v>0</v>
      </c>
      <c r="K12" s="210">
        <v>0</v>
      </c>
      <c r="L12" s="210">
        <v>0</v>
      </c>
      <c r="M12" s="210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19" customFormat="1" ht="20.100000000000001" customHeight="1">
      <c r="A13" s="178" t="s">
        <v>89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19" customFormat="1" ht="20.100000000000001" customHeight="1">
      <c r="A14" s="35" t="s">
        <v>24</v>
      </c>
      <c r="B14" s="22">
        <v>21356.229698520001</v>
      </c>
      <c r="C14" s="23">
        <v>7.3304108736832063</v>
      </c>
      <c r="D14" s="23">
        <v>6.6326494409617993</v>
      </c>
      <c r="E14" s="23">
        <v>3.446477543842434</v>
      </c>
      <c r="F14" s="22">
        <v>16499.247568980001</v>
      </c>
      <c r="G14" s="23">
        <v>15.764626931719476</v>
      </c>
      <c r="H14" s="23">
        <v>9.2626614662814006</v>
      </c>
      <c r="I14" s="23">
        <v>5.1427202710843289</v>
      </c>
      <c r="J14" s="22">
        <v>4856.9821295399997</v>
      </c>
      <c r="K14" s="23">
        <v>-13.963255608736745</v>
      </c>
      <c r="L14" s="23">
        <v>-1.4274360077350963</v>
      </c>
      <c r="M14" s="23">
        <v>-1.9281783636010346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9" customFormat="1" ht="20.100000000000001" customHeight="1">
      <c r="A15" s="35" t="s">
        <v>25</v>
      </c>
      <c r="B15" s="22">
        <v>12588.90512318</v>
      </c>
      <c r="C15" s="23">
        <v>12.024061578041923</v>
      </c>
      <c r="D15" s="23">
        <v>-4.8068594512043887</v>
      </c>
      <c r="E15" s="23">
        <v>-3.898742421723739</v>
      </c>
      <c r="F15" s="22">
        <v>9311.0572979600001</v>
      </c>
      <c r="G15" s="23">
        <v>13.870868589834288</v>
      </c>
      <c r="H15" s="23">
        <v>-2.2743303370655497</v>
      </c>
      <c r="I15" s="23">
        <v>-3.8496743920548369</v>
      </c>
      <c r="J15" s="22">
        <v>3277.8478252199998</v>
      </c>
      <c r="K15" s="23">
        <v>7.0903969826303666</v>
      </c>
      <c r="L15" s="23">
        <v>-11.333862189245437</v>
      </c>
      <c r="M15" s="23">
        <v>-4.0378523192655678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41" customFormat="1" ht="20.100000000000001" customHeight="1">
      <c r="A16" s="35" t="s">
        <v>26</v>
      </c>
      <c r="B16" s="22">
        <v>94275.996001060004</v>
      </c>
      <c r="C16" s="23">
        <v>5.9196120110025987</v>
      </c>
      <c r="D16" s="23">
        <v>-10.571448729103551</v>
      </c>
      <c r="E16" s="23">
        <v>-1.3752881764702636</v>
      </c>
      <c r="F16" s="22">
        <v>76857.865402109994</v>
      </c>
      <c r="G16" s="23">
        <v>9.3477553293925979</v>
      </c>
      <c r="H16" s="23">
        <v>-12.059422267472129</v>
      </c>
      <c r="I16" s="23">
        <v>-0.5478580322550215</v>
      </c>
      <c r="J16" s="22">
        <v>17418.13059895</v>
      </c>
      <c r="K16" s="23">
        <v>-6.9522597386454663</v>
      </c>
      <c r="L16" s="23">
        <v>-3.35592421116651</v>
      </c>
      <c r="M16" s="23">
        <v>-4.8677505772305665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41" customFormat="1" ht="20.100000000000001" customHeight="1">
      <c r="A17" s="35" t="s">
        <v>27</v>
      </c>
      <c r="B17" s="22">
        <v>9836.5083008000001</v>
      </c>
      <c r="C17" s="23">
        <v>52.362393217349705</v>
      </c>
      <c r="D17" s="23">
        <v>62.292229079979904</v>
      </c>
      <c r="E17" s="23">
        <v>-6.9476516546667284</v>
      </c>
      <c r="F17" s="22">
        <v>9143.4131906700004</v>
      </c>
      <c r="G17" s="23">
        <v>60.435835066600987</v>
      </c>
      <c r="H17" s="23">
        <v>72.268881634118486</v>
      </c>
      <c r="I17" s="23">
        <v>-7.3276653725496033</v>
      </c>
      <c r="J17" s="22">
        <v>693.09511012999997</v>
      </c>
      <c r="K17" s="23">
        <v>-8.4280505205862539</v>
      </c>
      <c r="L17" s="23">
        <v>-7.9976177956563106</v>
      </c>
      <c r="M17" s="23">
        <v>-1.6260185384738008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41" customFormat="1" ht="20.100000000000001" customHeight="1">
      <c r="A18" s="35" t="s">
        <v>28</v>
      </c>
      <c r="B18" s="22">
        <v>15299.18944032</v>
      </c>
      <c r="C18" s="23">
        <v>40.998460461654957</v>
      </c>
      <c r="D18" s="23">
        <v>-6.8745489733941838</v>
      </c>
      <c r="E18" s="23">
        <v>-4.2695635243556325</v>
      </c>
      <c r="F18" s="22">
        <v>11902.602999049999</v>
      </c>
      <c r="G18" s="23">
        <v>57.003855618723776</v>
      </c>
      <c r="H18" s="23">
        <v>-6.0961173998983469</v>
      </c>
      <c r="I18" s="23">
        <v>-4.6353594645997589</v>
      </c>
      <c r="J18" s="22">
        <v>3396.5864412699998</v>
      </c>
      <c r="K18" s="23">
        <v>3.8864636124410481</v>
      </c>
      <c r="L18" s="23">
        <v>-9.5034144539776548</v>
      </c>
      <c r="M18" s="23">
        <v>-2.965261946674417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1" customFormat="1" ht="20.100000000000001" customHeight="1">
      <c r="A19" s="35" t="s">
        <v>29</v>
      </c>
      <c r="B19" s="22">
        <v>8327.9596323700007</v>
      </c>
      <c r="C19" s="23">
        <v>2.3267673256373058</v>
      </c>
      <c r="D19" s="23">
        <v>-4.5049830507960849</v>
      </c>
      <c r="E19" s="23">
        <v>4.1644143378735095</v>
      </c>
      <c r="F19" s="22">
        <v>6106.81102809</v>
      </c>
      <c r="G19" s="23">
        <v>1.918362294499417</v>
      </c>
      <c r="H19" s="23">
        <v>-5.6820729329947852</v>
      </c>
      <c r="I19" s="23">
        <v>6.0218783678252237</v>
      </c>
      <c r="J19" s="22">
        <v>2221.1486042800002</v>
      </c>
      <c r="K19" s="23">
        <v>3.4666917942251843</v>
      </c>
      <c r="L19" s="23">
        <v>-1.1118855355629051</v>
      </c>
      <c r="M19" s="23">
        <v>-0.62243895604142097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41" customFormat="1" ht="20.100000000000001" customHeight="1">
      <c r="A20" s="35" t="s">
        <v>30</v>
      </c>
      <c r="B20" s="22">
        <v>25697.43748642</v>
      </c>
      <c r="C20" s="23">
        <v>13.483546822942259</v>
      </c>
      <c r="D20" s="23">
        <v>-10.045324160659717</v>
      </c>
      <c r="E20" s="23">
        <v>-4.0567606987033713</v>
      </c>
      <c r="F20" s="22">
        <v>17214.88110061</v>
      </c>
      <c r="G20" s="23">
        <v>12.077603834787865</v>
      </c>
      <c r="H20" s="23">
        <v>-17.908348041386901</v>
      </c>
      <c r="I20" s="23">
        <v>-5.0168390281897075</v>
      </c>
      <c r="J20" s="22">
        <v>8482.5563858099995</v>
      </c>
      <c r="K20" s="23">
        <v>16.448095145457728</v>
      </c>
      <c r="L20" s="23">
        <v>11.659951548386175</v>
      </c>
      <c r="M20" s="23">
        <v>-2.0474217974145574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41" customFormat="1" ht="20.100000000000001" customHeight="1">
      <c r="A21" s="35" t="s">
        <v>31</v>
      </c>
      <c r="B21" s="22">
        <v>12986.39262608</v>
      </c>
      <c r="C21" s="23">
        <v>17.502707409034542</v>
      </c>
      <c r="D21" s="23">
        <v>-4.6748119815105582</v>
      </c>
      <c r="E21" s="23">
        <v>0.85531113581818374</v>
      </c>
      <c r="F21" s="22">
        <v>9846.1864748999997</v>
      </c>
      <c r="G21" s="23">
        <v>15.529539680243602</v>
      </c>
      <c r="H21" s="23">
        <v>-8.066255454304823</v>
      </c>
      <c r="I21" s="23">
        <v>-0.16505102318531328</v>
      </c>
      <c r="J21" s="22">
        <v>3140.2061511799998</v>
      </c>
      <c r="K21" s="23">
        <v>24.151338945602703</v>
      </c>
      <c r="L21" s="23">
        <v>7.7936442248053055</v>
      </c>
      <c r="M21" s="23">
        <v>4.1943844411957514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41" customFormat="1" ht="26.25" customHeight="1">
      <c r="A22" s="34" t="s">
        <v>1</v>
      </c>
      <c r="B22" s="22">
        <v>951218.35268567002</v>
      </c>
      <c r="C22" s="23">
        <v>8.5102124175173941</v>
      </c>
      <c r="D22" s="23">
        <v>-1.1095466829177099</v>
      </c>
      <c r="E22" s="23">
        <v>-1.7768050471701855</v>
      </c>
      <c r="F22" s="22">
        <v>693214.33892105997</v>
      </c>
      <c r="G22" s="23">
        <v>16.218441535639855</v>
      </c>
      <c r="H22" s="23">
        <v>1.9452178632661798</v>
      </c>
      <c r="I22" s="23">
        <v>-2.0336399982373337</v>
      </c>
      <c r="J22" s="22">
        <v>258004.01376460999</v>
      </c>
      <c r="K22" s="23">
        <v>-7.9021190835917565</v>
      </c>
      <c r="L22" s="23">
        <v>-8.4780176477771221</v>
      </c>
      <c r="M22" s="23">
        <v>-1.0800144664682421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1" customFormat="1" ht="20.100000000000001" customHeight="1">
      <c r="A23" s="35" t="s">
        <v>32</v>
      </c>
      <c r="B23" s="22">
        <v>15995.590942999999</v>
      </c>
      <c r="C23" s="23">
        <v>18.414779474388965</v>
      </c>
      <c r="D23" s="23">
        <v>13.89080648119419</v>
      </c>
      <c r="E23" s="23">
        <v>4.5919868065165304</v>
      </c>
      <c r="F23" s="22">
        <v>9794.7099121800002</v>
      </c>
      <c r="G23" s="23">
        <v>15.298449572365527</v>
      </c>
      <c r="H23" s="23">
        <v>19.093010308729717</v>
      </c>
      <c r="I23" s="23">
        <v>4.3540977494746329</v>
      </c>
      <c r="J23" s="22">
        <v>6200.88103082</v>
      </c>
      <c r="K23" s="23">
        <v>23.695739496780547</v>
      </c>
      <c r="L23" s="23">
        <v>6.5397312530193403</v>
      </c>
      <c r="M23" s="23">
        <v>4.9699662610502173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22">
        <v>627.38408143000004</v>
      </c>
      <c r="C24" s="23">
        <v>-28.942498406107262</v>
      </c>
      <c r="D24" s="23">
        <v>-16.77976468908912</v>
      </c>
      <c r="E24" s="23">
        <v>-11.080781265775613</v>
      </c>
      <c r="F24" s="22">
        <v>568.54320253000003</v>
      </c>
      <c r="G24" s="23">
        <v>-29.706407840376173</v>
      </c>
      <c r="H24" s="23">
        <v>-16.166965192961271</v>
      </c>
      <c r="I24" s="23">
        <v>-10.915297853178572</v>
      </c>
      <c r="J24" s="22">
        <v>58.8408789</v>
      </c>
      <c r="K24" s="23">
        <v>-20.605689687346469</v>
      </c>
      <c r="L24" s="23">
        <v>-22.26982572975048</v>
      </c>
      <c r="M24" s="23">
        <v>-12.64863431773064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22">
        <v>61197.768676580003</v>
      </c>
      <c r="C25" s="23">
        <v>10.235956452638575</v>
      </c>
      <c r="D25" s="23">
        <v>-2.496771454488723</v>
      </c>
      <c r="E25" s="23">
        <v>0.33548335420022113</v>
      </c>
      <c r="F25" s="22">
        <v>39822.923336990003</v>
      </c>
      <c r="G25" s="23">
        <v>12.613125107731804</v>
      </c>
      <c r="H25" s="23">
        <v>-7.4723822665251731</v>
      </c>
      <c r="I25" s="23">
        <v>8.6378803041569086E-2</v>
      </c>
      <c r="J25" s="22">
        <v>21374.84533959</v>
      </c>
      <c r="K25" s="23">
        <v>6.064652707155588</v>
      </c>
      <c r="L25" s="23">
        <v>8.3592632329946071</v>
      </c>
      <c r="M25" s="23">
        <v>0.80290615728122816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22">
        <v>13837.54415908</v>
      </c>
      <c r="C26" s="23">
        <v>11.786124136452926</v>
      </c>
      <c r="D26" s="23">
        <v>-7.5612896976995927</v>
      </c>
      <c r="E26" s="23">
        <v>4.4379191413635084</v>
      </c>
      <c r="F26" s="22">
        <v>10550.96686714</v>
      </c>
      <c r="G26" s="23">
        <v>13.927521493588003</v>
      </c>
      <c r="H26" s="23">
        <v>-5.2516371786799567</v>
      </c>
      <c r="I26" s="23">
        <v>3.6306971489412234</v>
      </c>
      <c r="J26" s="22">
        <v>3286.5772919400001</v>
      </c>
      <c r="K26" s="23">
        <v>5.4246303280356472</v>
      </c>
      <c r="L26" s="23">
        <v>-14.270245359504642</v>
      </c>
      <c r="M26" s="23">
        <v>7.1165290204643128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22">
        <v>53947.952479940002</v>
      </c>
      <c r="C27" s="23">
        <v>-2.0418614252322698</v>
      </c>
      <c r="D27" s="23">
        <v>-10.902114735157383</v>
      </c>
      <c r="E27" s="23">
        <v>-2.5907095289691142</v>
      </c>
      <c r="F27" s="22">
        <v>31077.433239990001</v>
      </c>
      <c r="G27" s="23">
        <v>-1.2586552780278453</v>
      </c>
      <c r="H27" s="23">
        <v>-19.645364546320565</v>
      </c>
      <c r="I27" s="23">
        <v>-1.9372172802994641</v>
      </c>
      <c r="J27" s="22">
        <v>22870.519239950001</v>
      </c>
      <c r="K27" s="23">
        <v>-3.0864152546505039</v>
      </c>
      <c r="L27" s="23">
        <v>4.5569817372487194</v>
      </c>
      <c r="M27" s="23">
        <v>-3.4648691357558903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22">
        <v>34751.881707729997</v>
      </c>
      <c r="C28" s="23">
        <v>6.9587758128309787</v>
      </c>
      <c r="D28" s="23">
        <v>5.1763001767599235</v>
      </c>
      <c r="E28" s="23">
        <v>1.4959914626273587</v>
      </c>
      <c r="F28" s="22">
        <v>28654.924713010001</v>
      </c>
      <c r="G28" s="23">
        <v>10.374768562330388</v>
      </c>
      <c r="H28" s="23">
        <v>9.3264261530748911</v>
      </c>
      <c r="I28" s="23">
        <v>2.3841019671870356</v>
      </c>
      <c r="J28" s="22">
        <v>6096.9569947199998</v>
      </c>
      <c r="K28" s="23">
        <v>-6.6234541403954523</v>
      </c>
      <c r="L28" s="23">
        <v>-10.747373647236458</v>
      </c>
      <c r="M28" s="23">
        <v>-2.4797261854822068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22">
        <v>10145.46006931</v>
      </c>
      <c r="C29" s="23">
        <v>16.451033539013267</v>
      </c>
      <c r="D29" s="23">
        <v>-2.3557318526314361</v>
      </c>
      <c r="E29" s="23">
        <v>3.0129165635107427</v>
      </c>
      <c r="F29" s="22">
        <v>7244.8329474100001</v>
      </c>
      <c r="G29" s="23">
        <v>20.365822083123902</v>
      </c>
      <c r="H29" s="23">
        <v>-8.7653420825960353</v>
      </c>
      <c r="I29" s="23">
        <v>3.0100426678307173</v>
      </c>
      <c r="J29" s="22">
        <v>2900.6271219</v>
      </c>
      <c r="K29" s="23">
        <v>7.7019015940703781</v>
      </c>
      <c r="L29" s="23">
        <v>18.424466116553944</v>
      </c>
      <c r="M29" s="23">
        <v>3.0200953304215545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22">
        <v>18347.53102635</v>
      </c>
      <c r="C30" s="23">
        <v>29.021761632353758</v>
      </c>
      <c r="D30" s="23">
        <v>7.3012545397681805</v>
      </c>
      <c r="E30" s="23">
        <v>-1.3304138289086609</v>
      </c>
      <c r="F30" s="22">
        <v>13051.781096520001</v>
      </c>
      <c r="G30" s="23">
        <v>19.97340064376165</v>
      </c>
      <c r="H30" s="23">
        <v>1.6133157139834253</v>
      </c>
      <c r="I30" s="23">
        <v>-2.9445273426085663</v>
      </c>
      <c r="J30" s="22">
        <v>5295.7499298299999</v>
      </c>
      <c r="K30" s="23">
        <v>58.479579430195315</v>
      </c>
      <c r="L30" s="23">
        <v>24.473335781348453</v>
      </c>
      <c r="M30" s="23">
        <v>2.8867027420758262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22">
        <v>11068.251365530001</v>
      </c>
      <c r="C31" s="23">
        <v>19.528392324447069</v>
      </c>
      <c r="D31" s="23">
        <v>4.7796392418668461</v>
      </c>
      <c r="E31" s="23">
        <v>3.1365535453918341</v>
      </c>
      <c r="F31" s="22">
        <v>8848.6296796200004</v>
      </c>
      <c r="G31" s="23">
        <v>22.688121237579352</v>
      </c>
      <c r="H31" s="23">
        <v>4.575818370375913</v>
      </c>
      <c r="I31" s="23">
        <v>2.5273395479116516</v>
      </c>
      <c r="J31" s="22">
        <v>2219.62168591</v>
      </c>
      <c r="K31" s="23">
        <v>8.3990420039652633</v>
      </c>
      <c r="L31" s="23">
        <v>5.6001399054590735</v>
      </c>
      <c r="M31" s="23">
        <v>5.638921705045135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22">
        <v>56906.976305980003</v>
      </c>
      <c r="C32" s="23">
        <v>10.819847877385371</v>
      </c>
      <c r="D32" s="23">
        <v>-6.9318094124882919</v>
      </c>
      <c r="E32" s="23">
        <v>0.81993631207835449</v>
      </c>
      <c r="F32" s="22">
        <v>36560.549574179997</v>
      </c>
      <c r="G32" s="23">
        <v>12.821884422274252</v>
      </c>
      <c r="H32" s="23">
        <v>-12.055724990107208</v>
      </c>
      <c r="I32" s="23">
        <v>0.89823917269269771</v>
      </c>
      <c r="J32" s="22">
        <v>20346.426731799998</v>
      </c>
      <c r="K32" s="23">
        <v>7.3954127033256469</v>
      </c>
      <c r="L32" s="23">
        <v>3.9511849270294448</v>
      </c>
      <c r="M32" s="23">
        <v>0.67953866663042106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22">
        <v>3034.7328408499998</v>
      </c>
      <c r="C33" s="23">
        <v>-4.1595262662209365</v>
      </c>
      <c r="D33" s="23">
        <v>-16.843799260671247</v>
      </c>
      <c r="E33" s="23">
        <v>-4.5981866908210804</v>
      </c>
      <c r="F33" s="22">
        <v>2575.1686348799999</v>
      </c>
      <c r="G33" s="23">
        <v>-4.2279540522903858</v>
      </c>
      <c r="H33" s="23">
        <v>-18.302563387098047</v>
      </c>
      <c r="I33" s="23">
        <v>-5.6932447276281692</v>
      </c>
      <c r="J33" s="22">
        <v>459.56420596999999</v>
      </c>
      <c r="K33" s="23">
        <v>-3.7742747155013916</v>
      </c>
      <c r="L33" s="23">
        <v>-7.5986378772920204</v>
      </c>
      <c r="M33" s="23">
        <v>2.041222998076563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22">
        <v>16487.389731110001</v>
      </c>
      <c r="C34" s="23">
        <v>16.776948076480053</v>
      </c>
      <c r="D34" s="23">
        <v>-5.6191223754574651</v>
      </c>
      <c r="E34" s="23">
        <v>3.3165364306613441</v>
      </c>
      <c r="F34" s="22">
        <v>12734.14727478</v>
      </c>
      <c r="G34" s="23">
        <v>19.313135342200454</v>
      </c>
      <c r="H34" s="23">
        <v>-5.5820409940611029</v>
      </c>
      <c r="I34" s="23">
        <v>4.4986634871531521</v>
      </c>
      <c r="J34" s="22">
        <v>3753.2424563300001</v>
      </c>
      <c r="K34" s="23">
        <v>8.9215175728701581</v>
      </c>
      <c r="L34" s="23">
        <v>-5.7447167672373212</v>
      </c>
      <c r="M34" s="23">
        <v>-0.50228860393045238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22">
        <v>21788.07894508</v>
      </c>
      <c r="C35" s="23">
        <v>30.654842785737458</v>
      </c>
      <c r="D35" s="23">
        <v>5.6487046547371307</v>
      </c>
      <c r="E35" s="23">
        <v>1.907186176974605</v>
      </c>
      <c r="F35" s="22">
        <v>15929.32758816</v>
      </c>
      <c r="G35" s="23">
        <v>43.124739938387762</v>
      </c>
      <c r="H35" s="23">
        <v>11.818341541286557</v>
      </c>
      <c r="I35" s="23">
        <v>3.46604053354001</v>
      </c>
      <c r="J35" s="22">
        <v>5858.75135692</v>
      </c>
      <c r="K35" s="23">
        <v>5.6320282800716939</v>
      </c>
      <c r="L35" s="23">
        <v>-8.1328766561295538</v>
      </c>
      <c r="M35" s="23">
        <v>-2.1030437804900401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22">
        <v>6042.1656237699999</v>
      </c>
      <c r="C36" s="23">
        <v>15.411557019399751</v>
      </c>
      <c r="D36" s="23">
        <v>-2.5165471910743094</v>
      </c>
      <c r="E36" s="23">
        <v>1.3962498553774481</v>
      </c>
      <c r="F36" s="22">
        <v>4517.70665044</v>
      </c>
      <c r="G36" s="23">
        <v>20.699621997536724</v>
      </c>
      <c r="H36" s="23">
        <v>-3.1366849931488758</v>
      </c>
      <c r="I36" s="23">
        <v>5.1456434451578872</v>
      </c>
      <c r="J36" s="22">
        <v>1524.4589733299999</v>
      </c>
      <c r="K36" s="23">
        <v>2.1489996035187744</v>
      </c>
      <c r="L36" s="23">
        <v>-0.63124482202961474</v>
      </c>
      <c r="M36" s="23">
        <v>-8.2947025307151705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89">
        <v>12777.526595580001</v>
      </c>
      <c r="C37" s="190">
        <v>26.329225440253708</v>
      </c>
      <c r="D37" s="190">
        <v>-6.6095017734494377</v>
      </c>
      <c r="E37" s="190">
        <v>-5.3972399121610266</v>
      </c>
      <c r="F37" s="189">
        <v>10488.69935592</v>
      </c>
      <c r="G37" s="190">
        <v>21.376069367541945</v>
      </c>
      <c r="H37" s="190">
        <v>-9.1141774855473727</v>
      </c>
      <c r="I37" s="190">
        <v>-3.735587759349059</v>
      </c>
      <c r="J37" s="189">
        <v>2288.82723966</v>
      </c>
      <c r="K37" s="190">
        <v>55.387814693877289</v>
      </c>
      <c r="L37" s="190">
        <v>6.8894066996668641</v>
      </c>
      <c r="M37" s="190">
        <v>-12.331890984522346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2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1.25" customHeight="1">
      <c r="A39" s="227" t="s">
        <v>74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</row>
    <row r="40" spans="1:26" s="38" customFormat="1" ht="15">
      <c r="A40" s="39" t="s">
        <v>90</v>
      </c>
      <c r="M40" s="39"/>
    </row>
    <row r="41" spans="1:26" s="38" customFormat="1">
      <c r="M41" s="39"/>
    </row>
    <row r="42" spans="1:26" s="38" customFormat="1">
      <c r="M42" s="39"/>
    </row>
    <row r="43" spans="1:26" s="38" customFormat="1">
      <c r="M43" s="39"/>
    </row>
    <row r="44" spans="1:26" s="38" customFormat="1">
      <c r="M44" s="39"/>
    </row>
    <row r="45" spans="1:26" s="38" customFormat="1">
      <c r="M45" s="39"/>
    </row>
    <row r="47" spans="1:26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  <mergeCell ref="J7:J8"/>
    <mergeCell ref="K7:K8"/>
    <mergeCell ref="L7:L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>
      <selection activeCell="A2" sqref="A2:P2"/>
    </sheetView>
  </sheetViews>
  <sheetFormatPr defaultColWidth="9.109375" defaultRowHeight="13.8"/>
  <cols>
    <col min="1" max="1" width="20.88671875" style="24" customWidth="1"/>
    <col min="2" max="2" width="11.109375" style="11" customWidth="1"/>
    <col min="3" max="3" width="8.5546875" style="11" customWidth="1"/>
    <col min="4" max="4" width="9.109375" style="11" customWidth="1"/>
    <col min="5" max="5" width="7.5546875" style="11" customWidth="1"/>
    <col min="6" max="6" width="10.44140625" style="11" customWidth="1"/>
    <col min="7" max="7" width="7.6640625" style="11" customWidth="1"/>
    <col min="8" max="8" width="8.88671875" style="11" customWidth="1"/>
    <col min="9" max="9" width="7.5546875" style="11" customWidth="1"/>
    <col min="10" max="10" width="10.33203125" style="11" customWidth="1"/>
    <col min="11" max="11" width="9.109375" style="11"/>
    <col min="12" max="12" width="8.88671875" style="11" customWidth="1"/>
    <col min="13" max="13" width="7.5546875" style="11" customWidth="1"/>
    <col min="14" max="14" width="9.109375" style="11"/>
    <col min="15" max="15" width="10.33203125" style="38" customWidth="1"/>
    <col min="16" max="28" width="9.109375" style="38"/>
    <col min="29" max="16384" width="9.109375" style="11"/>
  </cols>
  <sheetData>
    <row r="1" spans="1:28">
      <c r="L1" s="212" t="s">
        <v>85</v>
      </c>
      <c r="M1" s="212"/>
    </row>
    <row r="2" spans="1:28" ht="16.2">
      <c r="A2" s="103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35" t="s">
        <v>98</v>
      </c>
      <c r="B3" s="235"/>
      <c r="C3" s="235"/>
      <c r="D3" s="235"/>
      <c r="E3" s="235"/>
      <c r="F3" s="235"/>
      <c r="G3" s="235"/>
      <c r="M3" s="41"/>
    </row>
    <row r="4" spans="1:28">
      <c r="A4" s="12"/>
      <c r="M4" s="41"/>
      <c r="N4" s="41"/>
    </row>
    <row r="5" spans="1:28" s="62" customFormat="1" ht="12.75" customHeight="1">
      <c r="A5" s="236" t="s">
        <v>18</v>
      </c>
      <c r="B5" s="237" t="s">
        <v>19</v>
      </c>
      <c r="C5" s="238"/>
      <c r="D5" s="238"/>
      <c r="E5" s="239"/>
      <c r="F5" s="243" t="s">
        <v>20</v>
      </c>
      <c r="G5" s="244"/>
      <c r="H5" s="244"/>
      <c r="I5" s="244"/>
      <c r="J5" s="244"/>
      <c r="K5" s="244"/>
      <c r="L5" s="244"/>
      <c r="M5" s="244"/>
      <c r="N5" s="15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2" customFormat="1" ht="12.75" customHeight="1">
      <c r="A6" s="236"/>
      <c r="B6" s="240"/>
      <c r="C6" s="241"/>
      <c r="D6" s="241"/>
      <c r="E6" s="242"/>
      <c r="F6" s="245" t="s">
        <v>6</v>
      </c>
      <c r="G6" s="246"/>
      <c r="H6" s="246"/>
      <c r="I6" s="246"/>
      <c r="J6" s="247" t="s">
        <v>7</v>
      </c>
      <c r="K6" s="248"/>
      <c r="L6" s="248"/>
      <c r="M6" s="248"/>
      <c r="N6" s="15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62" customFormat="1" ht="12.75" customHeight="1">
      <c r="A7" s="236"/>
      <c r="B7" s="228" t="s">
        <v>69</v>
      </c>
      <c r="C7" s="232" t="s">
        <v>21</v>
      </c>
      <c r="D7" s="232" t="s">
        <v>66</v>
      </c>
      <c r="E7" s="232" t="s">
        <v>64</v>
      </c>
      <c r="F7" s="228" t="s">
        <v>69</v>
      </c>
      <c r="G7" s="232" t="s">
        <v>21</v>
      </c>
      <c r="H7" s="232" t="s">
        <v>66</v>
      </c>
      <c r="I7" s="232" t="s">
        <v>64</v>
      </c>
      <c r="J7" s="228" t="s">
        <v>69</v>
      </c>
      <c r="K7" s="232" t="s">
        <v>21</v>
      </c>
      <c r="L7" s="232" t="s">
        <v>66</v>
      </c>
      <c r="M7" s="233" t="s">
        <v>64</v>
      </c>
      <c r="N7" s="1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62" customFormat="1" ht="68.400000000000006" customHeight="1">
      <c r="A8" s="236"/>
      <c r="B8" s="229"/>
      <c r="C8" s="232"/>
      <c r="D8" s="232"/>
      <c r="E8" s="232"/>
      <c r="F8" s="229"/>
      <c r="G8" s="232"/>
      <c r="H8" s="232"/>
      <c r="I8" s="232"/>
      <c r="J8" s="229"/>
      <c r="K8" s="232"/>
      <c r="L8" s="232"/>
      <c r="M8" s="233"/>
      <c r="N8" s="15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14" customFormat="1" ht="12.75" customHeigh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42">
        <v>13</v>
      </c>
      <c r="N9" s="44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14" customFormat="1">
      <c r="A10" s="30"/>
      <c r="B10" s="43"/>
      <c r="C10" s="43"/>
      <c r="D10" s="43"/>
      <c r="E10" s="43"/>
      <c r="F10" s="43"/>
      <c r="G10" s="43"/>
      <c r="H10" s="43"/>
      <c r="I10" s="43"/>
      <c r="J10" s="43"/>
      <c r="K10" s="31"/>
      <c r="L10" s="136"/>
      <c r="M10" s="136"/>
      <c r="N10" s="4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s="19" customFormat="1" ht="20.100000000000001" customHeight="1">
      <c r="A11" s="112" t="s">
        <v>19</v>
      </c>
      <c r="B11" s="16">
        <v>1266361.8770395599</v>
      </c>
      <c r="C11" s="188">
        <v>13.144297686387162</v>
      </c>
      <c r="D11" s="188">
        <v>4.3095039641938939</v>
      </c>
      <c r="E11" s="188">
        <v>0.67176982827068343</v>
      </c>
      <c r="F11" s="16">
        <v>835028.98925977002</v>
      </c>
      <c r="G11" s="188">
        <v>13.302796590586624</v>
      </c>
      <c r="H11" s="188">
        <v>4.957503775306435</v>
      </c>
      <c r="I11" s="188">
        <v>1.2613969849227544</v>
      </c>
      <c r="J11" s="16">
        <v>431332.88777978998</v>
      </c>
      <c r="K11" s="188">
        <v>12.838712191798791</v>
      </c>
      <c r="L11" s="188">
        <v>3.0774940079514295</v>
      </c>
      <c r="M11" s="188">
        <v>-0.45040887843022404</v>
      </c>
      <c r="N11" s="6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9" customFormat="1" ht="38.25" customHeight="1">
      <c r="A12" s="150" t="s">
        <v>93</v>
      </c>
      <c r="B12" s="22">
        <v>45.013949740000001</v>
      </c>
      <c r="C12" s="210">
        <v>0</v>
      </c>
      <c r="D12" s="210">
        <v>0</v>
      </c>
      <c r="E12" s="210">
        <v>0</v>
      </c>
      <c r="F12" s="22">
        <v>20.428057819999999</v>
      </c>
      <c r="G12" s="210">
        <v>0</v>
      </c>
      <c r="H12" s="210">
        <v>0</v>
      </c>
      <c r="I12" s="210">
        <v>0</v>
      </c>
      <c r="J12" s="22">
        <v>24.585891920000002</v>
      </c>
      <c r="K12" s="210">
        <v>0</v>
      </c>
      <c r="L12" s="210">
        <v>0</v>
      </c>
      <c r="M12" s="210">
        <v>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9" customFormat="1" ht="20.100000000000001" customHeight="1">
      <c r="A13" s="178" t="s">
        <v>91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9" customFormat="1" ht="20.100000000000001" customHeight="1">
      <c r="A14" s="35" t="s">
        <v>24</v>
      </c>
      <c r="B14" s="22">
        <v>27951.827793709999</v>
      </c>
      <c r="C14" s="23">
        <v>14.009371330328563</v>
      </c>
      <c r="D14" s="23">
        <v>5.4073729503912915</v>
      </c>
      <c r="E14" s="23">
        <v>1.6212166025015335</v>
      </c>
      <c r="F14" s="22">
        <v>21705.026531430001</v>
      </c>
      <c r="G14" s="23">
        <v>14.748279970522574</v>
      </c>
      <c r="H14" s="23">
        <v>6.2954780665112509</v>
      </c>
      <c r="I14" s="23">
        <v>2.1598301995052935</v>
      </c>
      <c r="J14" s="22">
        <v>6246.8012622799997</v>
      </c>
      <c r="K14" s="23">
        <v>11.514329283710453</v>
      </c>
      <c r="L14" s="23">
        <v>2.4336875450641031</v>
      </c>
      <c r="M14" s="23">
        <v>-0.20688513140468956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s="19" customFormat="1" ht="20.100000000000001" customHeight="1">
      <c r="A15" s="35" t="s">
        <v>25</v>
      </c>
      <c r="B15" s="22">
        <v>18819.99166544</v>
      </c>
      <c r="C15" s="23">
        <v>13.06838630190181</v>
      </c>
      <c r="D15" s="23">
        <v>5.5804753380659804</v>
      </c>
      <c r="E15" s="23">
        <v>0.9362825467207756</v>
      </c>
      <c r="F15" s="22">
        <v>14965.884131070001</v>
      </c>
      <c r="G15" s="23">
        <v>13.988778429573372</v>
      </c>
      <c r="H15" s="23">
        <v>6.4354424930334773</v>
      </c>
      <c r="I15" s="23">
        <v>1.2604497223447311</v>
      </c>
      <c r="J15" s="22">
        <v>3854.1075343699999</v>
      </c>
      <c r="K15" s="23">
        <v>9.6310431281999769</v>
      </c>
      <c r="L15" s="23">
        <v>2.3868362506270273</v>
      </c>
      <c r="M15" s="23">
        <v>-0.30305494146900003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s="41" customFormat="1" ht="20.100000000000001" customHeight="1">
      <c r="A16" s="35" t="s">
        <v>26</v>
      </c>
      <c r="B16" s="22">
        <v>168403.56232043999</v>
      </c>
      <c r="C16" s="23">
        <v>22.454814735768309</v>
      </c>
      <c r="D16" s="23">
        <v>5.8682527922381666</v>
      </c>
      <c r="E16" s="23">
        <v>0.73774028302251793</v>
      </c>
      <c r="F16" s="22">
        <v>98595.540123269995</v>
      </c>
      <c r="G16" s="23">
        <v>19.296504922501128</v>
      </c>
      <c r="H16" s="23">
        <v>5.3933319950991745</v>
      </c>
      <c r="I16" s="23">
        <v>1.0120077154866181</v>
      </c>
      <c r="J16" s="22">
        <v>69808.022197169994</v>
      </c>
      <c r="K16" s="23">
        <v>27.211510280166522</v>
      </c>
      <c r="L16" s="23">
        <v>6.546360387489699</v>
      </c>
      <c r="M16" s="23">
        <v>0.35289772576709311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s="41" customFormat="1" ht="20.100000000000001" customHeight="1">
      <c r="A17" s="35" t="s">
        <v>27</v>
      </c>
      <c r="B17" s="22">
        <v>33156.453628429997</v>
      </c>
      <c r="C17" s="23">
        <v>4.2296711128337279</v>
      </c>
      <c r="D17" s="23">
        <v>-1.8469718269486179E-2</v>
      </c>
      <c r="E17" s="23">
        <v>0.78947858868059484</v>
      </c>
      <c r="F17" s="22">
        <v>29698.782220199999</v>
      </c>
      <c r="G17" s="23">
        <v>6.3039810667733605</v>
      </c>
      <c r="H17" s="23">
        <v>0.87988880589924179</v>
      </c>
      <c r="I17" s="23">
        <v>0.93595562802366317</v>
      </c>
      <c r="J17" s="22">
        <v>3457.67140823</v>
      </c>
      <c r="K17" s="23">
        <v>-10.731844985138096</v>
      </c>
      <c r="L17" s="23">
        <v>-7.1225871310929989</v>
      </c>
      <c r="M17" s="23">
        <v>-0.45135609784479414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s="41" customFormat="1" ht="20.100000000000001" customHeight="1">
      <c r="A18" s="35" t="s">
        <v>28</v>
      </c>
      <c r="B18" s="22">
        <v>23016.477663850001</v>
      </c>
      <c r="C18" s="23">
        <v>11.926696511532242</v>
      </c>
      <c r="D18" s="23">
        <v>5.4433013040965363</v>
      </c>
      <c r="E18" s="23">
        <v>1.57474641025604</v>
      </c>
      <c r="F18" s="22">
        <v>18664.71216431</v>
      </c>
      <c r="G18" s="23">
        <v>12.44474773830737</v>
      </c>
      <c r="H18" s="23">
        <v>6.6091032315311935</v>
      </c>
      <c r="I18" s="23">
        <v>2.2098446807423642</v>
      </c>
      <c r="J18" s="22">
        <v>4351.7654995399998</v>
      </c>
      <c r="K18" s="23">
        <v>9.7578690152959382</v>
      </c>
      <c r="L18" s="23">
        <v>0.71941448886079229</v>
      </c>
      <c r="M18" s="23">
        <v>-1.0619927698166833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s="41" customFormat="1" ht="20.100000000000001" customHeight="1">
      <c r="A19" s="35" t="s">
        <v>29</v>
      </c>
      <c r="B19" s="22">
        <v>11467.0829767</v>
      </c>
      <c r="C19" s="23">
        <v>8.9895956780498949</v>
      </c>
      <c r="D19" s="23">
        <v>1.7777377251993158</v>
      </c>
      <c r="E19" s="23">
        <v>0.75037530560879873</v>
      </c>
      <c r="F19" s="22">
        <v>8950.7783506300002</v>
      </c>
      <c r="G19" s="23">
        <v>11.547366795450699</v>
      </c>
      <c r="H19" s="23">
        <v>2.88383045900909</v>
      </c>
      <c r="I19" s="23">
        <v>0.9150412122121736</v>
      </c>
      <c r="J19" s="22">
        <v>2516.3046260699998</v>
      </c>
      <c r="K19" s="23">
        <v>0.77033691129673798</v>
      </c>
      <c r="L19" s="23">
        <v>-1.9710957493296917</v>
      </c>
      <c r="M19" s="23">
        <v>0.16897054313602666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s="41" customFormat="1" ht="20.100000000000001" customHeight="1">
      <c r="A20" s="35" t="s">
        <v>30</v>
      </c>
      <c r="B20" s="22">
        <v>44457.903678739996</v>
      </c>
      <c r="C20" s="23">
        <v>5.7432289076135845</v>
      </c>
      <c r="D20" s="23">
        <v>2.7871846479362858</v>
      </c>
      <c r="E20" s="23">
        <v>1.3448163122432959</v>
      </c>
      <c r="F20" s="22">
        <v>32158.91196524</v>
      </c>
      <c r="G20" s="23">
        <v>6.561925046929403</v>
      </c>
      <c r="H20" s="23">
        <v>3.5175721585659403</v>
      </c>
      <c r="I20" s="23">
        <v>1.9463508329526746</v>
      </c>
      <c r="J20" s="22">
        <v>12298.9917135</v>
      </c>
      <c r="K20" s="23">
        <v>3.660814594355827</v>
      </c>
      <c r="L20" s="23">
        <v>0.9252226427748127</v>
      </c>
      <c r="M20" s="23">
        <v>-0.19501428650443131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41" customFormat="1" ht="20.100000000000001" customHeight="1">
      <c r="A21" s="35" t="s">
        <v>31</v>
      </c>
      <c r="B21" s="22">
        <v>21661.546667089999</v>
      </c>
      <c r="C21" s="23">
        <v>12.095273496096553</v>
      </c>
      <c r="D21" s="23">
        <v>4.5280279092063154</v>
      </c>
      <c r="E21" s="23">
        <v>0.73021178595864455</v>
      </c>
      <c r="F21" s="22">
        <v>15952.891383239999</v>
      </c>
      <c r="G21" s="23">
        <v>12.216160008066424</v>
      </c>
      <c r="H21" s="23">
        <v>5.8102507692176601</v>
      </c>
      <c r="I21" s="23">
        <v>0.96906831670202109</v>
      </c>
      <c r="J21" s="22">
        <v>5708.6552838500002</v>
      </c>
      <c r="K21" s="23">
        <v>11.758831743955241</v>
      </c>
      <c r="L21" s="23">
        <v>1.104210443872816</v>
      </c>
      <c r="M21" s="23">
        <v>6.8677253251635761E-2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41" customFormat="1" ht="25.5" customHeight="1">
      <c r="A22" s="34" t="s">
        <v>1</v>
      </c>
      <c r="B22" s="22">
        <v>474309.39298066002</v>
      </c>
      <c r="C22" s="23">
        <v>11.765089331346786</v>
      </c>
      <c r="D22" s="23">
        <v>3.722391104495685</v>
      </c>
      <c r="E22" s="23">
        <v>0.10147536900922205</v>
      </c>
      <c r="F22" s="22">
        <v>275750.16034722998</v>
      </c>
      <c r="G22" s="23">
        <v>11.591376371808664</v>
      </c>
      <c r="H22" s="23">
        <v>4.2667004500299441</v>
      </c>
      <c r="I22" s="23">
        <v>0.7710510327576543</v>
      </c>
      <c r="J22" s="22">
        <v>198559.23263342999</v>
      </c>
      <c r="K22" s="23">
        <v>12.007233125017251</v>
      </c>
      <c r="L22" s="23">
        <v>2.9758371849191576</v>
      </c>
      <c r="M22" s="23">
        <v>-0.813777106888395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s="41" customFormat="1" ht="20.100000000000001" customHeight="1">
      <c r="A23" s="35" t="s">
        <v>32</v>
      </c>
      <c r="B23" s="22">
        <v>16974.086705879999</v>
      </c>
      <c r="C23" s="23">
        <v>16.661710511437789</v>
      </c>
      <c r="D23" s="23">
        <v>6.5073716049463854</v>
      </c>
      <c r="E23" s="23">
        <v>2.3824400896963738</v>
      </c>
      <c r="F23" s="22">
        <v>13482.30753806</v>
      </c>
      <c r="G23" s="23">
        <v>18.992302680499677</v>
      </c>
      <c r="H23" s="23">
        <v>7.870498482538224</v>
      </c>
      <c r="I23" s="23">
        <v>2.9334607326542823</v>
      </c>
      <c r="J23" s="22">
        <v>3491.7791678200001</v>
      </c>
      <c r="K23" s="23">
        <v>8.4594726014318695</v>
      </c>
      <c r="L23" s="23">
        <v>1.5523991648182118</v>
      </c>
      <c r="M23" s="23">
        <v>0.30910681438773224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1" customFormat="1" ht="20.100000000000001" customHeight="1">
      <c r="A24" s="35" t="s">
        <v>33</v>
      </c>
      <c r="B24" s="22">
        <v>9138.5286337599991</v>
      </c>
      <c r="C24" s="23">
        <v>2.635606791406758</v>
      </c>
      <c r="D24" s="23">
        <v>1.678583310981324</v>
      </c>
      <c r="E24" s="23">
        <v>0.28622866325049756</v>
      </c>
      <c r="F24" s="22">
        <v>8531.0738437799992</v>
      </c>
      <c r="G24" s="23">
        <v>3.7556362083070098</v>
      </c>
      <c r="H24" s="23">
        <v>2.1924721968062073</v>
      </c>
      <c r="I24" s="23">
        <v>0.41729431358810132</v>
      </c>
      <c r="J24" s="22">
        <v>607.45478997999999</v>
      </c>
      <c r="K24" s="23">
        <v>-10.87586880087234</v>
      </c>
      <c r="L24" s="23">
        <v>-5.0284950407407223</v>
      </c>
      <c r="M24" s="23">
        <v>-1.5189605731947466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s="41" customFormat="1" ht="20.100000000000001" customHeight="1">
      <c r="A25" s="35" t="s">
        <v>34</v>
      </c>
      <c r="B25" s="22">
        <v>76520.899822630003</v>
      </c>
      <c r="C25" s="23">
        <v>14.465114657646367</v>
      </c>
      <c r="D25" s="23">
        <v>4.2596770017492531</v>
      </c>
      <c r="E25" s="23">
        <v>0.92366964378479111</v>
      </c>
      <c r="F25" s="22">
        <v>50913.205745929998</v>
      </c>
      <c r="G25" s="23">
        <v>15.709247875794063</v>
      </c>
      <c r="H25" s="23">
        <v>5.1029785458568568</v>
      </c>
      <c r="I25" s="23">
        <v>1.5376960729461189</v>
      </c>
      <c r="J25" s="22">
        <v>25607.694076700001</v>
      </c>
      <c r="K25" s="23">
        <v>12.069341981139019</v>
      </c>
      <c r="L25" s="23">
        <v>2.6225935135411333</v>
      </c>
      <c r="M25" s="23">
        <v>-0.27533895845391498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1" customFormat="1" ht="20.100000000000001" customHeight="1">
      <c r="A26" s="35" t="s">
        <v>35</v>
      </c>
      <c r="B26" s="22">
        <v>24107.57159191</v>
      </c>
      <c r="C26" s="23">
        <v>11.090791618768463</v>
      </c>
      <c r="D26" s="23">
        <v>6.8189843652869655</v>
      </c>
      <c r="E26" s="23">
        <v>3.7581099023938265</v>
      </c>
      <c r="F26" s="22">
        <v>18537.33371114</v>
      </c>
      <c r="G26" s="23">
        <v>13.510283170743747</v>
      </c>
      <c r="H26" s="23">
        <v>7.7659497913538047</v>
      </c>
      <c r="I26" s="23">
        <v>4.1030189794123828</v>
      </c>
      <c r="J26" s="22">
        <v>5570.2378807699997</v>
      </c>
      <c r="K26" s="23">
        <v>3.7324956022098661</v>
      </c>
      <c r="L26" s="23">
        <v>3.7839997628253457</v>
      </c>
      <c r="M26" s="23">
        <v>2.6265577172381143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s="41" customFormat="1" ht="20.100000000000001" customHeight="1">
      <c r="A27" s="35" t="s">
        <v>36</v>
      </c>
      <c r="B27" s="22">
        <v>56840.995955990002</v>
      </c>
      <c r="C27" s="23">
        <v>7.5571349151079232</v>
      </c>
      <c r="D27" s="23">
        <v>1.1667202927556843</v>
      </c>
      <c r="E27" s="23">
        <v>-0.11011592134775583</v>
      </c>
      <c r="F27" s="22">
        <v>29591.275612699999</v>
      </c>
      <c r="G27" s="23">
        <v>9.198888340116369</v>
      </c>
      <c r="H27" s="23">
        <v>1.3134901239449448</v>
      </c>
      <c r="I27" s="23">
        <v>0.45067232669360635</v>
      </c>
      <c r="J27" s="22">
        <v>27249.720343289999</v>
      </c>
      <c r="K27" s="23">
        <v>5.8293194592865092</v>
      </c>
      <c r="L27" s="23">
        <v>1.0078194679901173</v>
      </c>
      <c r="M27" s="23">
        <v>-0.71204353286712774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41" customFormat="1" ht="20.100000000000001" customHeight="1">
      <c r="A28" s="35" t="s">
        <v>37</v>
      </c>
      <c r="B28" s="22">
        <v>34524.491858649999</v>
      </c>
      <c r="C28" s="23">
        <v>14.64770483533988</v>
      </c>
      <c r="D28" s="23">
        <v>5.5244199620251351</v>
      </c>
      <c r="E28" s="23">
        <v>1.4782452733883389</v>
      </c>
      <c r="F28" s="22">
        <v>26339.593226100002</v>
      </c>
      <c r="G28" s="23">
        <v>16.898481973852327</v>
      </c>
      <c r="H28" s="23">
        <v>6.8317578676068109</v>
      </c>
      <c r="I28" s="23">
        <v>2.1610336330424502</v>
      </c>
      <c r="J28" s="22">
        <v>8184.89863255</v>
      </c>
      <c r="K28" s="23">
        <v>7.9584749227828553</v>
      </c>
      <c r="L28" s="23">
        <v>1.526247070993108</v>
      </c>
      <c r="M28" s="23">
        <v>-0.65837742538683131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s="41" customFormat="1" ht="20.100000000000001" customHeight="1">
      <c r="A29" s="20" t="s">
        <v>38</v>
      </c>
      <c r="B29" s="22">
        <v>20200.32571546</v>
      </c>
      <c r="C29" s="23">
        <v>15.315292420643175</v>
      </c>
      <c r="D29" s="23">
        <v>6.8000092357729045</v>
      </c>
      <c r="E29" s="23">
        <v>1.8614226304566301</v>
      </c>
      <c r="F29" s="22">
        <v>16108.017147910001</v>
      </c>
      <c r="G29" s="23">
        <v>17.127941480210922</v>
      </c>
      <c r="H29" s="23">
        <v>8.5964496230433838</v>
      </c>
      <c r="I29" s="23">
        <v>2.6237388973586775</v>
      </c>
      <c r="J29" s="22">
        <v>4092.3085675500001</v>
      </c>
      <c r="K29" s="23">
        <v>8.6941475452903205</v>
      </c>
      <c r="L29" s="23">
        <v>0.27101472300191176</v>
      </c>
      <c r="M29" s="23">
        <v>-1.0322847284159167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s="41" customFormat="1" ht="20.100000000000001" customHeight="1">
      <c r="A30" s="20" t="s">
        <v>39</v>
      </c>
      <c r="B30" s="22">
        <v>25482.2163951</v>
      </c>
      <c r="C30" s="23">
        <v>23.031428864959636</v>
      </c>
      <c r="D30" s="23">
        <v>7.7060461939541796</v>
      </c>
      <c r="E30" s="23">
        <v>1.7071810840705552</v>
      </c>
      <c r="F30" s="22">
        <v>20039.954482779998</v>
      </c>
      <c r="G30" s="23">
        <v>22.987033658727611</v>
      </c>
      <c r="H30" s="23">
        <v>8.0865961280478729</v>
      </c>
      <c r="I30" s="23">
        <v>1.9893313075454131</v>
      </c>
      <c r="J30" s="22">
        <v>5442.2619123200002</v>
      </c>
      <c r="K30" s="23">
        <v>23.19518129898735</v>
      </c>
      <c r="L30" s="23">
        <v>6.3275583394301265</v>
      </c>
      <c r="M30" s="23">
        <v>0.68154610841244789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s="41" customFormat="1" ht="20.100000000000001" customHeight="1">
      <c r="A31" s="20" t="s">
        <v>40</v>
      </c>
      <c r="B31" s="22">
        <v>14636.99144763</v>
      </c>
      <c r="C31" s="23">
        <v>14.795630702966946</v>
      </c>
      <c r="D31" s="23">
        <v>5.230070415110859</v>
      </c>
      <c r="E31" s="23">
        <v>0.76152101432774089</v>
      </c>
      <c r="F31" s="22">
        <v>10598.976344770001</v>
      </c>
      <c r="G31" s="23">
        <v>16.701223311653408</v>
      </c>
      <c r="H31" s="23">
        <v>6.2708179448502221</v>
      </c>
      <c r="I31" s="23">
        <v>1.1254593291683932</v>
      </c>
      <c r="J31" s="22">
        <v>4038.0151028599998</v>
      </c>
      <c r="K31" s="23">
        <v>10.077716416597454</v>
      </c>
      <c r="L31" s="23">
        <v>2.5928617519684423</v>
      </c>
      <c r="M31" s="23">
        <v>-0.18139874429006397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41" customFormat="1" ht="20.100000000000001" customHeight="1">
      <c r="A32" s="20" t="s">
        <v>41</v>
      </c>
      <c r="B32" s="22">
        <v>67844.409854109996</v>
      </c>
      <c r="C32" s="23">
        <v>11.706273503937155</v>
      </c>
      <c r="D32" s="23">
        <v>4.5595618538556693</v>
      </c>
      <c r="E32" s="23">
        <v>0.4140421794543272</v>
      </c>
      <c r="F32" s="22">
        <v>49186.440374340003</v>
      </c>
      <c r="G32" s="23">
        <v>11.977230100638735</v>
      </c>
      <c r="H32" s="23">
        <v>4.881596617212125</v>
      </c>
      <c r="I32" s="23">
        <v>0.68142173298872422</v>
      </c>
      <c r="J32" s="22">
        <v>18657.969479769999</v>
      </c>
      <c r="K32" s="23">
        <v>10.998218441809797</v>
      </c>
      <c r="L32" s="23">
        <v>3.7200109466036508</v>
      </c>
      <c r="M32" s="23">
        <v>-0.28406872096965685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s="41" customFormat="1" ht="20.100000000000001" customHeight="1">
      <c r="A33" s="20" t="s">
        <v>42</v>
      </c>
      <c r="B33" s="22">
        <v>13196.680433490001</v>
      </c>
      <c r="C33" s="23">
        <v>1.9257402062954725</v>
      </c>
      <c r="D33" s="23">
        <v>-2.898134556694643</v>
      </c>
      <c r="E33" s="23">
        <v>-3.1199920851344984</v>
      </c>
      <c r="F33" s="22">
        <v>9989.8713205099994</v>
      </c>
      <c r="G33" s="23">
        <v>3.2993721816133643</v>
      </c>
      <c r="H33" s="23">
        <v>-1.536242042052848</v>
      </c>
      <c r="I33" s="23">
        <v>-2.2193540844793489</v>
      </c>
      <c r="J33" s="22">
        <v>3206.80911298</v>
      </c>
      <c r="K33" s="23">
        <v>-2.1285561407782438</v>
      </c>
      <c r="L33" s="23">
        <v>-6.9092019975532679</v>
      </c>
      <c r="M33" s="23">
        <v>-5.8222842560612378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s="41" customFormat="1" ht="20.100000000000001" customHeight="1">
      <c r="A34" s="20" t="s">
        <v>43</v>
      </c>
      <c r="B34" s="22">
        <v>23433.914186710001</v>
      </c>
      <c r="C34" s="23">
        <v>17.094598949736877</v>
      </c>
      <c r="D34" s="23">
        <v>6.596932843938518</v>
      </c>
      <c r="E34" s="23">
        <v>2.1155662954131884</v>
      </c>
      <c r="F34" s="22">
        <v>18388.335055079999</v>
      </c>
      <c r="G34" s="23">
        <v>18.132093714081549</v>
      </c>
      <c r="H34" s="23">
        <v>7.9057952883375435</v>
      </c>
      <c r="I34" s="23">
        <v>2.7124515064167696</v>
      </c>
      <c r="J34" s="22">
        <v>5045.5791316300001</v>
      </c>
      <c r="K34" s="23">
        <v>13.462953168857595</v>
      </c>
      <c r="L34" s="23">
        <v>2.0842046850827671</v>
      </c>
      <c r="M34" s="23">
        <v>-2.255028039797935E-3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s="41" customFormat="1" ht="20.100000000000001" customHeight="1">
      <c r="A35" s="20" t="s">
        <v>44</v>
      </c>
      <c r="B35" s="22">
        <v>25278.982855239999</v>
      </c>
      <c r="C35" s="23">
        <v>15.817386100024763</v>
      </c>
      <c r="D35" s="23">
        <v>7.3888117904594708</v>
      </c>
      <c r="E35" s="23">
        <v>1.461348530546644</v>
      </c>
      <c r="F35" s="22">
        <v>19544.436216239999</v>
      </c>
      <c r="G35" s="23">
        <v>16.283682791306404</v>
      </c>
      <c r="H35" s="23">
        <v>8.3349623243774005</v>
      </c>
      <c r="I35" s="23">
        <v>1.8639577583533935</v>
      </c>
      <c r="J35" s="22">
        <v>5734.5466390000001</v>
      </c>
      <c r="K35" s="23">
        <v>14.255871173136541</v>
      </c>
      <c r="L35" s="23">
        <v>4.284707615172394</v>
      </c>
      <c r="M35" s="23">
        <v>0.11276854998246222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1" customFormat="1" ht="20.100000000000001" customHeight="1">
      <c r="A36" s="20" t="s">
        <v>45</v>
      </c>
      <c r="B36" s="22">
        <v>11256.059162379999</v>
      </c>
      <c r="C36" s="23">
        <v>10.792965216176583</v>
      </c>
      <c r="D36" s="23">
        <v>4.6393366332883232</v>
      </c>
      <c r="E36" s="23">
        <v>1.0536060959750415</v>
      </c>
      <c r="F36" s="22">
        <v>8219.5681773800006</v>
      </c>
      <c r="G36" s="23">
        <v>12.512179099396974</v>
      </c>
      <c r="H36" s="23">
        <v>5.0427449115548484</v>
      </c>
      <c r="I36" s="23">
        <v>1.5049103843164318</v>
      </c>
      <c r="J36" s="22">
        <v>3036.4909849999999</v>
      </c>
      <c r="K36" s="23">
        <v>6.3923073310809571</v>
      </c>
      <c r="L36" s="23">
        <v>3.5627246291737151</v>
      </c>
      <c r="M36" s="23">
        <v>-0.14814780163888486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1" customFormat="1" ht="20.100000000000001" customHeight="1">
      <c r="A37" s="102" t="s">
        <v>46</v>
      </c>
      <c r="B37" s="189">
        <v>23636.238002620001</v>
      </c>
      <c r="C37" s="190">
        <v>16.796915042734923</v>
      </c>
      <c r="D37" s="190">
        <v>7.278728142879757</v>
      </c>
      <c r="E37" s="190">
        <v>2.1751509054015514</v>
      </c>
      <c r="F37" s="189">
        <v>19095.479410370001</v>
      </c>
      <c r="G37" s="190">
        <v>17.230253204641045</v>
      </c>
      <c r="H37" s="190">
        <v>8.316661557723549</v>
      </c>
      <c r="I37" s="190">
        <v>2.8490342280682768</v>
      </c>
      <c r="J37" s="189">
        <v>4540.7585922500002</v>
      </c>
      <c r="K37" s="190">
        <v>15.009104035644683</v>
      </c>
      <c r="L37" s="190">
        <v>3.1231399045612136</v>
      </c>
      <c r="M37" s="190">
        <v>-0.56470185005973406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1" customFormat="1" ht="1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38" customFormat="1" ht="15">
      <c r="A39" s="39" t="s">
        <v>92</v>
      </c>
    </row>
    <row r="40" spans="1:28" s="38" customFormat="1"/>
    <row r="41" spans="1:28" s="38" customFormat="1">
      <c r="B41" s="11"/>
    </row>
    <row r="42" spans="1:28" s="38" customFormat="1"/>
    <row r="43" spans="1:28" s="38" customFormat="1"/>
    <row r="44" spans="1:28" s="38" customFormat="1"/>
  </sheetData>
  <mergeCells count="19">
    <mergeCell ref="K7:K8"/>
    <mergeCell ref="L7:L8"/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90" workbookViewId="0">
      <pane ySplit="8" topLeftCell="A9" activePane="bottomLeft" state="frozen"/>
      <selection activeCell="A2" sqref="A2:P2"/>
      <selection pane="bottomLeft" activeCell="A2" sqref="A2:P2"/>
    </sheetView>
  </sheetViews>
  <sheetFormatPr defaultRowHeight="13.8"/>
  <cols>
    <col min="1" max="1" width="18.109375" style="82" customWidth="1"/>
    <col min="2" max="2" width="7.44140625" style="26" customWidth="1"/>
    <col min="3" max="3" width="9.33203125" style="26" customWidth="1"/>
    <col min="4" max="4" width="9.109375" style="26"/>
    <col min="5" max="5" width="7.44140625" style="26" customWidth="1"/>
    <col min="6" max="6" width="8.109375" style="26" customWidth="1"/>
    <col min="7" max="8" width="7.44140625" style="26" customWidth="1"/>
    <col min="9" max="9" width="9.332031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19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2" t="s">
        <v>85</v>
      </c>
      <c r="S1" s="212"/>
    </row>
    <row r="2" spans="1:19" s="166" customFormat="1" ht="15" customHeight="1">
      <c r="A2" s="187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72" customFormat="1">
      <c r="A3" s="82" t="s">
        <v>97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73" customFormat="1" ht="12.75" customHeight="1">
      <c r="A4" s="236" t="s">
        <v>18</v>
      </c>
      <c r="B4" s="256" t="s">
        <v>19</v>
      </c>
      <c r="C4" s="237" t="s">
        <v>20</v>
      </c>
      <c r="D4" s="238"/>
      <c r="E4" s="238"/>
      <c r="F4" s="238"/>
      <c r="G4" s="239"/>
      <c r="H4" s="254" t="s">
        <v>20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</row>
    <row r="5" spans="1:19" s="73" customFormat="1" ht="12.75" customHeight="1">
      <c r="A5" s="236"/>
      <c r="B5" s="259"/>
      <c r="C5" s="240"/>
      <c r="D5" s="241"/>
      <c r="E5" s="241"/>
      <c r="F5" s="241"/>
      <c r="G5" s="242"/>
      <c r="H5" s="254" t="s">
        <v>6</v>
      </c>
      <c r="I5" s="254"/>
      <c r="J5" s="254"/>
      <c r="K5" s="254"/>
      <c r="L5" s="254"/>
      <c r="M5" s="254"/>
      <c r="N5" s="254" t="s">
        <v>7</v>
      </c>
      <c r="O5" s="254"/>
      <c r="P5" s="254"/>
      <c r="Q5" s="254"/>
      <c r="R5" s="254"/>
      <c r="S5" s="255"/>
    </row>
    <row r="6" spans="1:19" s="73" customFormat="1" ht="12.75" customHeight="1">
      <c r="A6" s="236"/>
      <c r="B6" s="259"/>
      <c r="C6" s="245"/>
      <c r="D6" s="260"/>
      <c r="E6" s="260"/>
      <c r="F6" s="260"/>
      <c r="G6" s="261"/>
      <c r="H6" s="254" t="s">
        <v>49</v>
      </c>
      <c r="I6" s="254" t="s">
        <v>20</v>
      </c>
      <c r="J6" s="254"/>
      <c r="K6" s="254"/>
      <c r="L6" s="254"/>
      <c r="M6" s="254"/>
      <c r="N6" s="254" t="s">
        <v>49</v>
      </c>
      <c r="O6" s="254" t="s">
        <v>20</v>
      </c>
      <c r="P6" s="254"/>
      <c r="Q6" s="254"/>
      <c r="R6" s="254"/>
      <c r="S6" s="255"/>
    </row>
    <row r="7" spans="1:19" s="73" customFormat="1" ht="25.5" customHeight="1">
      <c r="A7" s="236"/>
      <c r="B7" s="259"/>
      <c r="C7" s="256" t="s">
        <v>50</v>
      </c>
      <c r="D7" s="256" t="s">
        <v>51</v>
      </c>
      <c r="E7" s="243" t="s">
        <v>52</v>
      </c>
      <c r="F7" s="244"/>
      <c r="G7" s="258"/>
      <c r="H7" s="254"/>
      <c r="I7" s="254" t="s">
        <v>50</v>
      </c>
      <c r="J7" s="254" t="s">
        <v>51</v>
      </c>
      <c r="K7" s="243" t="s">
        <v>52</v>
      </c>
      <c r="L7" s="244"/>
      <c r="M7" s="258"/>
      <c r="N7" s="254"/>
      <c r="O7" s="254" t="s">
        <v>50</v>
      </c>
      <c r="P7" s="254" t="s">
        <v>51</v>
      </c>
      <c r="Q7" s="255" t="s">
        <v>52</v>
      </c>
      <c r="R7" s="262"/>
      <c r="S7" s="262"/>
    </row>
    <row r="8" spans="1:19" s="77" customFormat="1" ht="65.25" customHeight="1">
      <c r="A8" s="236"/>
      <c r="B8" s="257"/>
      <c r="C8" s="257"/>
      <c r="D8" s="257"/>
      <c r="E8" s="148" t="s">
        <v>53</v>
      </c>
      <c r="F8" s="148" t="s">
        <v>54</v>
      </c>
      <c r="G8" s="148" t="s">
        <v>55</v>
      </c>
      <c r="H8" s="254"/>
      <c r="I8" s="254"/>
      <c r="J8" s="254"/>
      <c r="K8" s="163" t="s">
        <v>53</v>
      </c>
      <c r="L8" s="175" t="s">
        <v>78</v>
      </c>
      <c r="M8" s="163" t="s">
        <v>55</v>
      </c>
      <c r="N8" s="254"/>
      <c r="O8" s="254"/>
      <c r="P8" s="254"/>
      <c r="Q8" s="163" t="s">
        <v>53</v>
      </c>
      <c r="R8" s="175" t="s">
        <v>54</v>
      </c>
      <c r="S8" s="164" t="s">
        <v>55</v>
      </c>
    </row>
    <row r="9" spans="1:19" s="77" customFormat="1" ht="12.7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19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s="33" customFormat="1">
      <c r="A11" s="112" t="s">
        <v>19</v>
      </c>
      <c r="B11" s="278">
        <v>18.893547346412799</v>
      </c>
      <c r="C11" s="278">
        <v>16.156644114579201</v>
      </c>
      <c r="D11" s="278">
        <v>19.630073246888202</v>
      </c>
      <c r="E11" s="278">
        <v>20.319610684137299</v>
      </c>
      <c r="F11" s="278">
        <v>17.874103862903802</v>
      </c>
      <c r="G11" s="278">
        <v>15.765507194672701</v>
      </c>
      <c r="H11" s="278">
        <v>20.266011356308301</v>
      </c>
      <c r="I11" s="278">
        <v>16.160525687242199</v>
      </c>
      <c r="J11" s="278">
        <v>21.5249127917008</v>
      </c>
      <c r="K11" s="278">
        <v>21.655356563199501</v>
      </c>
      <c r="L11" s="278">
        <v>20.633545161530702</v>
      </c>
      <c r="M11" s="278">
        <v>23.890200356221801</v>
      </c>
      <c r="N11" s="278">
        <v>6.1712040891970501</v>
      </c>
      <c r="O11" s="278">
        <v>12.4124425002967</v>
      </c>
      <c r="P11" s="278">
        <v>6.1570969952106296</v>
      </c>
      <c r="Q11" s="278">
        <v>6.2727011578162504</v>
      </c>
      <c r="R11" s="278">
        <v>6.0200252482989498</v>
      </c>
      <c r="S11" s="278">
        <v>6.03673652573013</v>
      </c>
    </row>
    <row r="12" spans="1:19" s="33" customFormat="1" ht="55.2">
      <c r="A12" s="150" t="s">
        <v>22</v>
      </c>
      <c r="B12" s="279" t="s">
        <v>95</v>
      </c>
      <c r="C12" s="279" t="s">
        <v>95</v>
      </c>
      <c r="D12" s="279" t="s">
        <v>95</v>
      </c>
      <c r="E12" s="279" t="s">
        <v>95</v>
      </c>
      <c r="F12" s="279" t="s">
        <v>95</v>
      </c>
      <c r="G12" s="279" t="s">
        <v>95</v>
      </c>
      <c r="H12" s="279" t="s">
        <v>95</v>
      </c>
      <c r="I12" s="279" t="s">
        <v>95</v>
      </c>
      <c r="J12" s="279" t="s">
        <v>95</v>
      </c>
      <c r="K12" s="279" t="s">
        <v>95</v>
      </c>
      <c r="L12" s="279" t="s">
        <v>95</v>
      </c>
      <c r="M12" s="279" t="s">
        <v>95</v>
      </c>
      <c r="N12" s="279" t="s">
        <v>95</v>
      </c>
      <c r="O12" s="279" t="s">
        <v>95</v>
      </c>
      <c r="P12" s="279" t="s">
        <v>95</v>
      </c>
      <c r="Q12" s="279" t="s">
        <v>95</v>
      </c>
      <c r="R12" s="279" t="s">
        <v>95</v>
      </c>
      <c r="S12" s="279" t="s">
        <v>95</v>
      </c>
    </row>
    <row r="13" spans="1:19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</row>
    <row r="14" spans="1:19" s="27" customFormat="1">
      <c r="A14" s="35" t="s">
        <v>24</v>
      </c>
      <c r="B14" s="279">
        <v>28.456294900281101</v>
      </c>
      <c r="C14" s="279">
        <v>22.696427659410201</v>
      </c>
      <c r="D14" s="279">
        <v>29.411600092067602</v>
      </c>
      <c r="E14" s="279">
        <v>31.731571700277801</v>
      </c>
      <c r="F14" s="279">
        <v>24.499022284067099</v>
      </c>
      <c r="G14" s="279">
        <v>28.4429121180445</v>
      </c>
      <c r="H14" s="279">
        <v>28.866166176904201</v>
      </c>
      <c r="I14" s="279">
        <v>22.692318961942</v>
      </c>
      <c r="J14" s="279">
        <v>29.912140046440701</v>
      </c>
      <c r="K14" s="279">
        <v>32.2734719952782</v>
      </c>
      <c r="L14" s="279">
        <v>24.973286940782199</v>
      </c>
      <c r="M14" s="279">
        <v>28.4429121180445</v>
      </c>
      <c r="N14" s="279">
        <v>6.5146964496468396</v>
      </c>
      <c r="O14" s="279">
        <v>36.592318899383898</v>
      </c>
      <c r="P14" s="279">
        <v>6.4455653465315201</v>
      </c>
      <c r="Q14" s="279">
        <v>6.8614556253047398</v>
      </c>
      <c r="R14" s="279">
        <v>5.6580211684730202</v>
      </c>
      <c r="S14" s="279" t="s">
        <v>95</v>
      </c>
    </row>
    <row r="15" spans="1:19" s="27" customFormat="1">
      <c r="A15" s="35" t="s">
        <v>25</v>
      </c>
      <c r="B15" s="279">
        <v>21.621097677280201</v>
      </c>
      <c r="C15" s="279">
        <v>22.370842328039402</v>
      </c>
      <c r="D15" s="279">
        <v>21.452990291825198</v>
      </c>
      <c r="E15" s="279">
        <v>23.503250966664499</v>
      </c>
      <c r="F15" s="279">
        <v>16.6403641896956</v>
      </c>
      <c r="G15" s="279">
        <v>17.849609542406199</v>
      </c>
      <c r="H15" s="279">
        <v>24.391869655761901</v>
      </c>
      <c r="I15" s="279">
        <v>22.368606893152698</v>
      </c>
      <c r="J15" s="279">
        <v>24.946030390390099</v>
      </c>
      <c r="K15" s="279">
        <v>26.949129954035101</v>
      </c>
      <c r="L15" s="279">
        <v>20.118641461538601</v>
      </c>
      <c r="M15" s="279">
        <v>17.849609542406199</v>
      </c>
      <c r="N15" s="279">
        <v>5.6964437378366597</v>
      </c>
      <c r="O15" s="279">
        <v>55.266779367002997</v>
      </c>
      <c r="P15" s="279">
        <v>5.6922808254004904</v>
      </c>
      <c r="Q15" s="279">
        <v>5.9444683998616599</v>
      </c>
      <c r="R15" s="279">
        <v>5.2599846082136796</v>
      </c>
      <c r="S15" s="279" t="s">
        <v>95</v>
      </c>
    </row>
    <row r="16" spans="1:19" s="27" customFormat="1">
      <c r="A16" s="35" t="s">
        <v>26</v>
      </c>
      <c r="B16" s="279">
        <v>23.979317525582601</v>
      </c>
      <c r="C16" s="279">
        <v>20.590628654919598</v>
      </c>
      <c r="D16" s="279">
        <v>24.697507829579099</v>
      </c>
      <c r="E16" s="279">
        <v>25.439252214122899</v>
      </c>
      <c r="F16" s="279">
        <v>21.998120996882601</v>
      </c>
      <c r="G16" s="279">
        <v>25.8850594902108</v>
      </c>
      <c r="H16" s="279">
        <v>25.359156845608599</v>
      </c>
      <c r="I16" s="279">
        <v>20.6275227864156</v>
      </c>
      <c r="J16" s="279">
        <v>26.454760665674801</v>
      </c>
      <c r="K16" s="279">
        <v>27.537203590272799</v>
      </c>
      <c r="L16" s="279">
        <v>22.8667435783854</v>
      </c>
      <c r="M16" s="279">
        <v>25.8850594902108</v>
      </c>
      <c r="N16" s="279">
        <v>6.3621038198784197</v>
      </c>
      <c r="O16" s="279">
        <v>8.1479509867084907</v>
      </c>
      <c r="P16" s="279">
        <v>6.3493014762133502</v>
      </c>
      <c r="Q16" s="279">
        <v>6.5930266413171399</v>
      </c>
      <c r="R16" s="279">
        <v>4.5219720960113303</v>
      </c>
      <c r="S16" s="279" t="s">
        <v>95</v>
      </c>
    </row>
    <row r="17" spans="1:19" s="27" customFormat="1">
      <c r="A17" s="35" t="s">
        <v>27</v>
      </c>
      <c r="B17" s="279">
        <v>34.370691597927603</v>
      </c>
      <c r="C17" s="279">
        <v>26.261282874567101</v>
      </c>
      <c r="D17" s="279">
        <v>35.456923468822502</v>
      </c>
      <c r="E17" s="279">
        <v>37.828004117772402</v>
      </c>
      <c r="F17" s="279">
        <v>15.064384923419</v>
      </c>
      <c r="G17" s="279">
        <v>7.4623323318836299</v>
      </c>
      <c r="H17" s="279">
        <v>34.368628467253998</v>
      </c>
      <c r="I17" s="279">
        <v>26.2367280981078</v>
      </c>
      <c r="J17" s="279">
        <v>35.456923468822502</v>
      </c>
      <c r="K17" s="279">
        <v>37.828004117772402</v>
      </c>
      <c r="L17" s="279">
        <v>15.064384923419</v>
      </c>
      <c r="M17" s="279">
        <v>7.4623323318836299</v>
      </c>
      <c r="N17" s="279">
        <v>54.403614034671101</v>
      </c>
      <c r="O17" s="279">
        <v>54.403614034671101</v>
      </c>
      <c r="P17" s="279" t="s">
        <v>95</v>
      </c>
      <c r="Q17" s="279" t="s">
        <v>95</v>
      </c>
      <c r="R17" s="279" t="s">
        <v>95</v>
      </c>
      <c r="S17" s="279" t="s">
        <v>95</v>
      </c>
    </row>
    <row r="18" spans="1:19" s="27" customFormat="1">
      <c r="A18" s="35" t="s">
        <v>28</v>
      </c>
      <c r="B18" s="279">
        <v>25.521476979670901</v>
      </c>
      <c r="C18" s="279">
        <v>21.9238239100859</v>
      </c>
      <c r="D18" s="279">
        <v>26.352233490941099</v>
      </c>
      <c r="E18" s="279">
        <v>30.089285371678201</v>
      </c>
      <c r="F18" s="279">
        <v>18.924895181694499</v>
      </c>
      <c r="G18" s="279">
        <v>28.4428371666522</v>
      </c>
      <c r="H18" s="279">
        <v>25.828583428138302</v>
      </c>
      <c r="I18" s="279">
        <v>21.988812316375501</v>
      </c>
      <c r="J18" s="279">
        <v>26.727874993481599</v>
      </c>
      <c r="K18" s="279">
        <v>30.089285371678201</v>
      </c>
      <c r="L18" s="279">
        <v>19.694137743510801</v>
      </c>
      <c r="M18" s="279">
        <v>28.4428371666522</v>
      </c>
      <c r="N18" s="279">
        <v>4.7441587568120704</v>
      </c>
      <c r="O18" s="279">
        <v>1.6536446536254099</v>
      </c>
      <c r="P18" s="279">
        <v>4.8768285351276797</v>
      </c>
      <c r="Q18" s="279" t="s">
        <v>95</v>
      </c>
      <c r="R18" s="279">
        <v>4.8768285351276797</v>
      </c>
      <c r="S18" s="279" t="s">
        <v>95</v>
      </c>
    </row>
    <row r="19" spans="1:19" s="27" customFormat="1">
      <c r="A19" s="35" t="s">
        <v>29</v>
      </c>
      <c r="B19" s="279">
        <v>28.151204541984701</v>
      </c>
      <c r="C19" s="279">
        <v>20.0667932128536</v>
      </c>
      <c r="D19" s="279">
        <v>31.069772647567401</v>
      </c>
      <c r="E19" s="279">
        <v>35.0742068133369</v>
      </c>
      <c r="F19" s="279">
        <v>21.9545295209717</v>
      </c>
      <c r="G19" s="279">
        <v>25.230584542189501</v>
      </c>
      <c r="H19" s="279">
        <v>28.559750348873301</v>
      </c>
      <c r="I19" s="279">
        <v>20.053847443244202</v>
      </c>
      <c r="J19" s="279">
        <v>31.7087092647443</v>
      </c>
      <c r="K19" s="279">
        <v>35.731461704192803</v>
      </c>
      <c r="L19" s="279">
        <v>22.542003818616301</v>
      </c>
      <c r="M19" s="279">
        <v>25.230584542189501</v>
      </c>
      <c r="N19" s="279">
        <v>7.0586761513377398</v>
      </c>
      <c r="O19" s="279">
        <v>37.036770855245699</v>
      </c>
      <c r="P19" s="279">
        <v>6.7362393526703599</v>
      </c>
      <c r="Q19" s="279">
        <v>8.0369391222181399</v>
      </c>
      <c r="R19" s="279">
        <v>4.44127971054108</v>
      </c>
      <c r="S19" s="279" t="s">
        <v>95</v>
      </c>
    </row>
    <row r="20" spans="1:19" s="27" customFormat="1">
      <c r="A20" s="35" t="s">
        <v>30</v>
      </c>
      <c r="B20" s="279">
        <v>24.4450109342486</v>
      </c>
      <c r="C20" s="279">
        <v>33.201766591354499</v>
      </c>
      <c r="D20" s="279">
        <v>23.678876205632001</v>
      </c>
      <c r="E20" s="279">
        <v>25.150347895915399</v>
      </c>
      <c r="F20" s="279">
        <v>18.7089023405549</v>
      </c>
      <c r="G20" s="279">
        <v>25.7110807042672</v>
      </c>
      <c r="H20" s="279">
        <v>25.633340858374901</v>
      </c>
      <c r="I20" s="279">
        <v>33.196314014398901</v>
      </c>
      <c r="J20" s="279">
        <v>24.925198493409301</v>
      </c>
      <c r="K20" s="279">
        <v>26.839024596430601</v>
      </c>
      <c r="L20" s="279">
        <v>18.941404200142699</v>
      </c>
      <c r="M20" s="279">
        <v>25.7110807042672</v>
      </c>
      <c r="N20" s="279">
        <v>6.0429677289620098</v>
      </c>
      <c r="O20" s="279">
        <v>48.326779407449401</v>
      </c>
      <c r="P20" s="279">
        <v>6.0227480940174596</v>
      </c>
      <c r="Q20" s="279">
        <v>6.0242634472513998</v>
      </c>
      <c r="R20" s="279">
        <v>6</v>
      </c>
      <c r="S20" s="279" t="s">
        <v>95</v>
      </c>
    </row>
    <row r="21" spans="1:19" s="27" customFormat="1">
      <c r="A21" s="35" t="s">
        <v>31</v>
      </c>
      <c r="B21" s="279">
        <v>28.223031239000299</v>
      </c>
      <c r="C21" s="279">
        <v>21.396294295009302</v>
      </c>
      <c r="D21" s="279">
        <v>29.449669589432801</v>
      </c>
      <c r="E21" s="279">
        <v>34.082687256482899</v>
      </c>
      <c r="F21" s="279">
        <v>20.159217638584199</v>
      </c>
      <c r="G21" s="279">
        <v>18.808026109343999</v>
      </c>
      <c r="H21" s="279">
        <v>28.5828175610947</v>
      </c>
      <c r="I21" s="279">
        <v>21.3840900292908</v>
      </c>
      <c r="J21" s="279">
        <v>29.901816152018</v>
      </c>
      <c r="K21" s="279">
        <v>34.150783431338198</v>
      </c>
      <c r="L21" s="279">
        <v>20.665163026588701</v>
      </c>
      <c r="M21" s="279">
        <v>21.909303323234798</v>
      </c>
      <c r="N21" s="279">
        <v>7.2096841098906896</v>
      </c>
      <c r="O21" s="279">
        <v>49.154228082744297</v>
      </c>
      <c r="P21" s="279">
        <v>7.0422277539560199</v>
      </c>
      <c r="Q21" s="279">
        <v>6.6985999999999999</v>
      </c>
      <c r="R21" s="279">
        <v>7.64037532569224</v>
      </c>
      <c r="S21" s="279">
        <v>6.0926</v>
      </c>
    </row>
    <row r="22" spans="1:19" s="27" customFormat="1" ht="27.6">
      <c r="A22" s="34" t="s">
        <v>1</v>
      </c>
      <c r="B22" s="279">
        <v>15.798571912348411</v>
      </c>
      <c r="C22" s="279">
        <v>14.189593196247735</v>
      </c>
      <c r="D22" s="279">
        <v>16.333561252812785</v>
      </c>
      <c r="E22" s="279">
        <v>16.431371046311227</v>
      </c>
      <c r="F22" s="279">
        <v>16.593175030980586</v>
      </c>
      <c r="G22" s="279">
        <v>14.269322922840757</v>
      </c>
      <c r="H22" s="279">
        <v>16.87587559746191</v>
      </c>
      <c r="I22" s="279">
        <v>14.193848425211641</v>
      </c>
      <c r="J22" s="279">
        <v>17.907165777427643</v>
      </c>
      <c r="K22" s="279">
        <v>17.368492442973224</v>
      </c>
      <c r="L22" s="279">
        <v>20.105107922853453</v>
      </c>
      <c r="M22" s="279">
        <v>23.004324089843422</v>
      </c>
      <c r="N22" s="279">
        <v>6.3456353604919098</v>
      </c>
      <c r="O22" s="279">
        <v>9.3226029528979595</v>
      </c>
      <c r="P22" s="279">
        <v>6.3392789740969704</v>
      </c>
      <c r="Q22" s="279">
        <v>6.4588888170201901</v>
      </c>
      <c r="R22" s="279">
        <v>6.25772371866156</v>
      </c>
      <c r="S22" s="279">
        <v>6.17034260513877</v>
      </c>
    </row>
    <row r="23" spans="1:19" s="27" customFormat="1">
      <c r="A23" s="35" t="s">
        <v>32</v>
      </c>
      <c r="B23" s="279">
        <v>26.5700556021418</v>
      </c>
      <c r="C23" s="279">
        <v>23.6895190534389</v>
      </c>
      <c r="D23" s="279">
        <v>27.170405130203299</v>
      </c>
      <c r="E23" s="279">
        <v>29.721824694622999</v>
      </c>
      <c r="F23" s="279">
        <v>20.348877922364501</v>
      </c>
      <c r="G23" s="279">
        <v>33.810691029283198</v>
      </c>
      <c r="H23" s="279">
        <v>26.6168446397145</v>
      </c>
      <c r="I23" s="279">
        <v>23.696245433288102</v>
      </c>
      <c r="J23" s="279">
        <v>27.226636296962202</v>
      </c>
      <c r="K23" s="279">
        <v>29.721824694622999</v>
      </c>
      <c r="L23" s="279">
        <v>20.493921492203398</v>
      </c>
      <c r="M23" s="279">
        <v>33.810691029283198</v>
      </c>
      <c r="N23" s="279">
        <v>3.3202324157911001</v>
      </c>
      <c r="O23" s="279">
        <v>10.9248401701847</v>
      </c>
      <c r="P23" s="279">
        <v>2.96</v>
      </c>
      <c r="Q23" s="279" t="s">
        <v>95</v>
      </c>
      <c r="R23" s="279">
        <v>2.96</v>
      </c>
      <c r="S23" s="279" t="s">
        <v>95</v>
      </c>
    </row>
    <row r="24" spans="1:19" s="27" customFormat="1">
      <c r="A24" s="35" t="s">
        <v>33</v>
      </c>
      <c r="B24" s="279">
        <v>37.691131276961599</v>
      </c>
      <c r="C24" s="279">
        <v>50.796728064231303</v>
      </c>
      <c r="D24" s="279">
        <v>37.677001236683203</v>
      </c>
      <c r="E24" s="279">
        <v>38.248207709972</v>
      </c>
      <c r="F24" s="279">
        <v>9.2751275301351708</v>
      </c>
      <c r="G24" s="279" t="s">
        <v>95</v>
      </c>
      <c r="H24" s="279">
        <v>37.691131276961599</v>
      </c>
      <c r="I24" s="279">
        <v>50.796728064231303</v>
      </c>
      <c r="J24" s="279">
        <v>37.677001236683203</v>
      </c>
      <c r="K24" s="279">
        <v>38.248207709972</v>
      </c>
      <c r="L24" s="279">
        <v>9.2751275301351708</v>
      </c>
      <c r="M24" s="279" t="s">
        <v>95</v>
      </c>
      <c r="N24" s="279" t="s">
        <v>95</v>
      </c>
      <c r="O24" s="279" t="s">
        <v>95</v>
      </c>
      <c r="P24" s="279" t="s">
        <v>95</v>
      </c>
      <c r="Q24" s="279" t="s">
        <v>95</v>
      </c>
      <c r="R24" s="279" t="s">
        <v>95</v>
      </c>
      <c r="S24" s="279" t="s">
        <v>95</v>
      </c>
    </row>
    <row r="25" spans="1:19" s="27" customFormat="1">
      <c r="A25" s="35" t="s">
        <v>34</v>
      </c>
      <c r="B25" s="279">
        <v>21.967467984283399</v>
      </c>
      <c r="C25" s="279">
        <v>20.0989210916497</v>
      </c>
      <c r="D25" s="279">
        <v>22.349196881373999</v>
      </c>
      <c r="E25" s="279">
        <v>25.898756448034799</v>
      </c>
      <c r="F25" s="279">
        <v>17.260222907126298</v>
      </c>
      <c r="G25" s="279">
        <v>11.337202908515399</v>
      </c>
      <c r="H25" s="279">
        <v>25.2120348878878</v>
      </c>
      <c r="I25" s="279">
        <v>20.098792815984002</v>
      </c>
      <c r="J25" s="279">
        <v>26.510849753692</v>
      </c>
      <c r="K25" s="279">
        <v>28.150515567920898</v>
      </c>
      <c r="L25" s="279">
        <v>22.718272241405799</v>
      </c>
      <c r="M25" s="279">
        <v>22.1328919046361</v>
      </c>
      <c r="N25" s="279">
        <v>5.2628793773808704</v>
      </c>
      <c r="O25" s="279">
        <v>21.057042959531401</v>
      </c>
      <c r="P25" s="279">
        <v>5.2606738638375301</v>
      </c>
      <c r="Q25" s="279">
        <v>5.0196085442538303</v>
      </c>
      <c r="R25" s="279">
        <v>5.6094316009029503</v>
      </c>
      <c r="S25" s="279">
        <v>4.5830113326311803</v>
      </c>
    </row>
    <row r="26" spans="1:19" s="27" customFormat="1">
      <c r="A26" s="35" t="s">
        <v>35</v>
      </c>
      <c r="B26" s="279">
        <v>26.0632473137101</v>
      </c>
      <c r="C26" s="279">
        <v>23.0622983523226</v>
      </c>
      <c r="D26" s="279">
        <v>26.460695054915899</v>
      </c>
      <c r="E26" s="279">
        <v>27.701166358701201</v>
      </c>
      <c r="F26" s="279">
        <v>22.255671376372899</v>
      </c>
      <c r="G26" s="279">
        <v>35.1645037188025</v>
      </c>
      <c r="H26" s="279">
        <v>27.700218296961999</v>
      </c>
      <c r="I26" s="279">
        <v>23.036119836129501</v>
      </c>
      <c r="J26" s="279">
        <v>28.3776908368744</v>
      </c>
      <c r="K26" s="279">
        <v>30.32213298253</v>
      </c>
      <c r="L26" s="279">
        <v>22.752929376655</v>
      </c>
      <c r="M26" s="279">
        <v>35.1645037188025</v>
      </c>
      <c r="N26" s="279">
        <v>7.0393726805491301</v>
      </c>
      <c r="O26" s="279">
        <v>41.027461022124903</v>
      </c>
      <c r="P26" s="279">
        <v>6.9662158167917401</v>
      </c>
      <c r="Q26" s="279">
        <v>6.9830115651251701</v>
      </c>
      <c r="R26" s="279">
        <v>6.7930464543364302</v>
      </c>
      <c r="S26" s="279" t="s">
        <v>95</v>
      </c>
    </row>
    <row r="27" spans="1:19" s="27" customFormat="1">
      <c r="A27" s="35" t="s">
        <v>36</v>
      </c>
      <c r="B27" s="279">
        <v>21.3499500407295</v>
      </c>
      <c r="C27" s="279">
        <v>20.9032915999768</v>
      </c>
      <c r="D27" s="279">
        <v>21.434031105175599</v>
      </c>
      <c r="E27" s="279">
        <v>21.760250299317601</v>
      </c>
      <c r="F27" s="279">
        <v>19.2852298463397</v>
      </c>
      <c r="G27" s="279">
        <v>27.799723468288999</v>
      </c>
      <c r="H27" s="279">
        <v>23.2772900851039</v>
      </c>
      <c r="I27" s="279">
        <v>20.8679088976006</v>
      </c>
      <c r="J27" s="279">
        <v>23.7996868915337</v>
      </c>
      <c r="K27" s="279">
        <v>24.799521672461299</v>
      </c>
      <c r="L27" s="279">
        <v>19.2882485901496</v>
      </c>
      <c r="M27" s="279">
        <v>28.019499109532699</v>
      </c>
      <c r="N27" s="279">
        <v>6.2581033861172104</v>
      </c>
      <c r="O27" s="279">
        <v>34.3205517209635</v>
      </c>
      <c r="P27" s="279">
        <v>6.1544682329470204</v>
      </c>
      <c r="Q27" s="279">
        <v>6.15498088708559</v>
      </c>
      <c r="R27" s="279">
        <v>4.75</v>
      </c>
      <c r="S27" s="279">
        <v>6.0033000000000003</v>
      </c>
    </row>
    <row r="28" spans="1:19" s="27" customFormat="1">
      <c r="A28" s="35" t="s">
        <v>37</v>
      </c>
      <c r="B28" s="279">
        <v>23.777160419865901</v>
      </c>
      <c r="C28" s="279">
        <v>22.078872825783201</v>
      </c>
      <c r="D28" s="279">
        <v>24.062139184259198</v>
      </c>
      <c r="E28" s="279">
        <v>25.940797029225099</v>
      </c>
      <c r="F28" s="279">
        <v>17.989574101257499</v>
      </c>
      <c r="G28" s="279">
        <v>33.758208079114802</v>
      </c>
      <c r="H28" s="279">
        <v>25.9419995238867</v>
      </c>
      <c r="I28" s="279">
        <v>22.1259639099775</v>
      </c>
      <c r="J28" s="279">
        <v>26.666944643962498</v>
      </c>
      <c r="K28" s="279">
        <v>27.3389619547184</v>
      </c>
      <c r="L28" s="279">
        <v>23.432583985929199</v>
      </c>
      <c r="M28" s="279">
        <v>33.758208079114802</v>
      </c>
      <c r="N28" s="279">
        <v>4.8244853440861304</v>
      </c>
      <c r="O28" s="279">
        <v>5.7184805447384903</v>
      </c>
      <c r="P28" s="279">
        <v>4.8208743132241896</v>
      </c>
      <c r="Q28" s="279">
        <v>4.6865493604765902</v>
      </c>
      <c r="R28" s="279">
        <v>4.9027635167336303</v>
      </c>
      <c r="S28" s="279" t="s">
        <v>95</v>
      </c>
    </row>
    <row r="29" spans="1:19" s="27" customFormat="1">
      <c r="A29" s="20" t="s">
        <v>38</v>
      </c>
      <c r="B29" s="279">
        <v>29.907900621100001</v>
      </c>
      <c r="C29" s="279">
        <v>27.3145930012851</v>
      </c>
      <c r="D29" s="279">
        <v>30.182855253012701</v>
      </c>
      <c r="E29" s="279">
        <v>34.6197208045159</v>
      </c>
      <c r="F29" s="279">
        <v>21.183626732151399</v>
      </c>
      <c r="G29" s="279">
        <v>19.573598734952601</v>
      </c>
      <c r="H29" s="279">
        <v>30.4063980239134</v>
      </c>
      <c r="I29" s="279">
        <v>27.390156781669901</v>
      </c>
      <c r="J29" s="279">
        <v>30.732201594698299</v>
      </c>
      <c r="K29" s="279">
        <v>35.527728576234701</v>
      </c>
      <c r="L29" s="279">
        <v>21.255361644220301</v>
      </c>
      <c r="M29" s="279">
        <v>19.573598734952601</v>
      </c>
      <c r="N29" s="279">
        <v>5.76928820616775</v>
      </c>
      <c r="O29" s="279">
        <v>6.5303490113092302</v>
      </c>
      <c r="P29" s="279">
        <v>5.7559986672555201</v>
      </c>
      <c r="Q29" s="279">
        <v>5.6374373599435703</v>
      </c>
      <c r="R29" s="279">
        <v>7.3066871369220401</v>
      </c>
      <c r="S29" s="279" t="s">
        <v>95</v>
      </c>
    </row>
    <row r="30" spans="1:19" s="27" customFormat="1">
      <c r="A30" s="20" t="s">
        <v>39</v>
      </c>
      <c r="B30" s="279">
        <v>27.794750244730899</v>
      </c>
      <c r="C30" s="279">
        <v>27.0776318555004</v>
      </c>
      <c r="D30" s="279">
        <v>27.8655705448978</v>
      </c>
      <c r="E30" s="279">
        <v>33.494986544196003</v>
      </c>
      <c r="F30" s="279">
        <v>16.027276808887098</v>
      </c>
      <c r="G30" s="279">
        <v>28.7580473154736</v>
      </c>
      <c r="H30" s="279">
        <v>31.566281999389599</v>
      </c>
      <c r="I30" s="279">
        <v>27.0606570095037</v>
      </c>
      <c r="J30" s="279">
        <v>32.098262381225197</v>
      </c>
      <c r="K30" s="279">
        <v>36.028167360697701</v>
      </c>
      <c r="L30" s="279">
        <v>21.182129827923301</v>
      </c>
      <c r="M30" s="279">
        <v>28.7693193815192</v>
      </c>
      <c r="N30" s="279">
        <v>6.3188008465300003</v>
      </c>
      <c r="O30" s="279">
        <v>55.4726173735583</v>
      </c>
      <c r="P30" s="279">
        <v>6.3011248601240801</v>
      </c>
      <c r="Q30" s="279">
        <v>6.41236227173128</v>
      </c>
      <c r="R30" s="279">
        <v>6.2440943911197504</v>
      </c>
      <c r="S30" s="279">
        <v>2.5099999999999998</v>
      </c>
    </row>
    <row r="31" spans="1:19" s="27" customFormat="1">
      <c r="A31" s="20" t="s">
        <v>40</v>
      </c>
      <c r="B31" s="279">
        <v>22.9424570515963</v>
      </c>
      <c r="C31" s="279">
        <v>20.897900590861099</v>
      </c>
      <c r="D31" s="279">
        <v>23.214467306213301</v>
      </c>
      <c r="E31" s="279">
        <v>25.738981914375</v>
      </c>
      <c r="F31" s="279">
        <v>17.8529251597339</v>
      </c>
      <c r="G31" s="279">
        <v>27.500467131255601</v>
      </c>
      <c r="H31" s="279">
        <v>23.655033513084099</v>
      </c>
      <c r="I31" s="279">
        <v>20.883188170433598</v>
      </c>
      <c r="J31" s="279">
        <v>24.041486150148899</v>
      </c>
      <c r="K31" s="279">
        <v>25.976655166210701</v>
      </c>
      <c r="L31" s="279">
        <v>19.412136813894602</v>
      </c>
      <c r="M31" s="279">
        <v>27.500467131255601</v>
      </c>
      <c r="N31" s="279">
        <v>6.2214038910926899</v>
      </c>
      <c r="O31" s="279">
        <v>49.739784017161298</v>
      </c>
      <c r="P31" s="279">
        <v>6.1575709113641803</v>
      </c>
      <c r="Q31" s="279">
        <v>4.9577949610028904</v>
      </c>
      <c r="R31" s="279">
        <v>6.3875363201194402</v>
      </c>
      <c r="S31" s="279" t="s">
        <v>95</v>
      </c>
    </row>
    <row r="32" spans="1:19" s="27" customFormat="1">
      <c r="A32" s="20" t="s">
        <v>41</v>
      </c>
      <c r="B32" s="279">
        <v>22.043658200909999</v>
      </c>
      <c r="C32" s="279">
        <v>21.136160125166001</v>
      </c>
      <c r="D32" s="279">
        <v>22.1482557684926</v>
      </c>
      <c r="E32" s="279">
        <v>25.386979362867301</v>
      </c>
      <c r="F32" s="279">
        <v>16.7516664096559</v>
      </c>
      <c r="G32" s="279">
        <v>17.434659128591299</v>
      </c>
      <c r="H32" s="279">
        <v>23.414039726936299</v>
      </c>
      <c r="I32" s="279">
        <v>21.125673090057798</v>
      </c>
      <c r="J32" s="279">
        <v>23.703365164720399</v>
      </c>
      <c r="K32" s="279">
        <v>26.501467691539499</v>
      </c>
      <c r="L32" s="279">
        <v>18.396845382419201</v>
      </c>
      <c r="M32" s="279">
        <v>27.665050302581701</v>
      </c>
      <c r="N32" s="279">
        <v>6.2344271839070204</v>
      </c>
      <c r="O32" s="279">
        <v>39.565096444627301</v>
      </c>
      <c r="P32" s="279">
        <v>6.2098494721647404</v>
      </c>
      <c r="Q32" s="279">
        <v>6.3128252320089198</v>
      </c>
      <c r="R32" s="279">
        <v>5.96626717710995</v>
      </c>
      <c r="S32" s="279">
        <v>7.5</v>
      </c>
    </row>
    <row r="33" spans="1:19" s="27" customFormat="1">
      <c r="A33" s="20" t="s">
        <v>42</v>
      </c>
      <c r="B33" s="279">
        <v>33.5715930811959</v>
      </c>
      <c r="C33" s="279">
        <v>36.5735084634304</v>
      </c>
      <c r="D33" s="279">
        <v>33.447973042817097</v>
      </c>
      <c r="E33" s="279">
        <v>38.0004861976632</v>
      </c>
      <c r="F33" s="279">
        <v>12.5629191011085</v>
      </c>
      <c r="G33" s="279">
        <v>30.781426010811298</v>
      </c>
      <c r="H33" s="279">
        <v>36.065480806668397</v>
      </c>
      <c r="I33" s="279">
        <v>36.981605334712398</v>
      </c>
      <c r="J33" s="279">
        <v>36.025585415716101</v>
      </c>
      <c r="K33" s="279">
        <v>38.0004861976632</v>
      </c>
      <c r="L33" s="279">
        <v>19.8063472222832</v>
      </c>
      <c r="M33" s="279">
        <v>30.781426010811298</v>
      </c>
      <c r="N33" s="279">
        <v>4.10546581353021</v>
      </c>
      <c r="O33" s="279">
        <v>21.9979601378596</v>
      </c>
      <c r="P33" s="279">
        <v>3.855</v>
      </c>
      <c r="Q33" s="279" t="s">
        <v>95</v>
      </c>
      <c r="R33" s="279">
        <v>3.855</v>
      </c>
      <c r="S33" s="279" t="s">
        <v>95</v>
      </c>
    </row>
    <row r="34" spans="1:19" s="27" customFormat="1">
      <c r="A34" s="20" t="s">
        <v>43</v>
      </c>
      <c r="B34" s="279">
        <v>24.597229603876801</v>
      </c>
      <c r="C34" s="279">
        <v>22.608384239130199</v>
      </c>
      <c r="D34" s="279">
        <v>24.8462733511106</v>
      </c>
      <c r="E34" s="279">
        <v>30.019815549314199</v>
      </c>
      <c r="F34" s="279">
        <v>15.957236919776401</v>
      </c>
      <c r="G34" s="279">
        <v>21.8832646815567</v>
      </c>
      <c r="H34" s="279">
        <v>27.2152436690718</v>
      </c>
      <c r="I34" s="279">
        <v>22.6037768750742</v>
      </c>
      <c r="J34" s="279">
        <v>27.8887175071191</v>
      </c>
      <c r="K34" s="279">
        <v>31.545109559590699</v>
      </c>
      <c r="L34" s="279">
        <v>20.008093631140401</v>
      </c>
      <c r="M34" s="279">
        <v>21.8832646815567</v>
      </c>
      <c r="N34" s="279">
        <v>6.5893508130198999</v>
      </c>
      <c r="O34" s="279">
        <v>41.366006155821097</v>
      </c>
      <c r="P34" s="279">
        <v>6.5818617535842998</v>
      </c>
      <c r="Q34" s="279">
        <v>6.7801839910222901</v>
      </c>
      <c r="R34" s="279">
        <v>6.5097367975243996</v>
      </c>
      <c r="S34" s="279" t="s">
        <v>95</v>
      </c>
    </row>
    <row r="35" spans="1:19" s="27" customFormat="1">
      <c r="A35" s="20" t="s">
        <v>44</v>
      </c>
      <c r="B35" s="279">
        <v>23.650211043885999</v>
      </c>
      <c r="C35" s="279">
        <v>22.110787748333799</v>
      </c>
      <c r="D35" s="279">
        <v>23.893284826802699</v>
      </c>
      <c r="E35" s="279">
        <v>25.067233220352499</v>
      </c>
      <c r="F35" s="279">
        <v>19.5695943358443</v>
      </c>
      <c r="G35" s="279">
        <v>27.7287825966893</v>
      </c>
      <c r="H35" s="279">
        <v>27.369488140903499</v>
      </c>
      <c r="I35" s="279">
        <v>22.0946125274995</v>
      </c>
      <c r="J35" s="279">
        <v>28.402972839398799</v>
      </c>
      <c r="K35" s="279">
        <v>31.5733936313847</v>
      </c>
      <c r="L35" s="279">
        <v>20.154278025058399</v>
      </c>
      <c r="M35" s="279">
        <v>27.7287825966893</v>
      </c>
      <c r="N35" s="279">
        <v>5.2699235264158997</v>
      </c>
      <c r="O35" s="279">
        <v>41.994555097623298</v>
      </c>
      <c r="P35" s="279">
        <v>5.24572012263289</v>
      </c>
      <c r="Q35" s="279">
        <v>5.1544864529002403</v>
      </c>
      <c r="R35" s="279">
        <v>6.9369021191651603</v>
      </c>
      <c r="S35" s="279" t="s">
        <v>95</v>
      </c>
    </row>
    <row r="36" spans="1:19" s="27" customFormat="1">
      <c r="A36" s="20" t="s">
        <v>45</v>
      </c>
      <c r="B36" s="279">
        <v>27.639441143607701</v>
      </c>
      <c r="C36" s="279">
        <v>22.171099859604499</v>
      </c>
      <c r="D36" s="279">
        <v>28.471465763640101</v>
      </c>
      <c r="E36" s="279">
        <v>34.7511473937817</v>
      </c>
      <c r="F36" s="279">
        <v>19.627460715083298</v>
      </c>
      <c r="G36" s="279">
        <v>18.833615737586999</v>
      </c>
      <c r="H36" s="279">
        <v>27.720322056877201</v>
      </c>
      <c r="I36" s="279">
        <v>22.160452917731899</v>
      </c>
      <c r="J36" s="279">
        <v>28.569536375430499</v>
      </c>
      <c r="K36" s="279">
        <v>34.963518948608296</v>
      </c>
      <c r="L36" s="279">
        <v>19.627460715083298</v>
      </c>
      <c r="M36" s="279">
        <v>18.833615737586999</v>
      </c>
      <c r="N36" s="279">
        <v>5.3685427731463404</v>
      </c>
      <c r="O36" s="279">
        <v>59.640357214252198</v>
      </c>
      <c r="P36" s="279">
        <v>4.8</v>
      </c>
      <c r="Q36" s="279">
        <v>4.8</v>
      </c>
      <c r="R36" s="279" t="s">
        <v>95</v>
      </c>
      <c r="S36" s="279" t="s">
        <v>95</v>
      </c>
    </row>
    <row r="37" spans="1:19" s="80" customFormat="1" ht="15" customHeight="1">
      <c r="A37" s="152" t="s">
        <v>46</v>
      </c>
      <c r="B37" s="280">
        <v>27.762140790451301</v>
      </c>
      <c r="C37" s="280">
        <v>22.493069118262799</v>
      </c>
      <c r="D37" s="280">
        <v>28.632401383995699</v>
      </c>
      <c r="E37" s="280">
        <v>32.489680159308897</v>
      </c>
      <c r="F37" s="280">
        <v>19.448595860907499</v>
      </c>
      <c r="G37" s="280">
        <v>27.339375585193999</v>
      </c>
      <c r="H37" s="280">
        <v>27.892056947764701</v>
      </c>
      <c r="I37" s="280">
        <v>22.482230859961799</v>
      </c>
      <c r="J37" s="280">
        <v>28.791900109442501</v>
      </c>
      <c r="K37" s="280">
        <v>32.637190822760402</v>
      </c>
      <c r="L37" s="280">
        <v>19.5982183228761</v>
      </c>
      <c r="M37" s="280">
        <v>27.339375585193999</v>
      </c>
      <c r="N37" s="280">
        <v>7.6245046984284697</v>
      </c>
      <c r="O37" s="280">
        <v>51.766069799704802</v>
      </c>
      <c r="P37" s="280">
        <v>7.26024201245108</v>
      </c>
      <c r="Q37" s="280">
        <v>7.0481319588008997</v>
      </c>
      <c r="R37" s="280">
        <v>7.5</v>
      </c>
      <c r="S37" s="280" t="s">
        <v>95</v>
      </c>
    </row>
    <row r="38" spans="1:19" s="80" customFormat="1" ht="15" customHeight="1">
      <c r="A38" s="253" t="s">
        <v>94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19" s="80" customFormat="1" ht="39" customHeight="1">
      <c r="A39" s="253" t="s">
        <v>63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</row>
    <row r="40" spans="1:19">
      <c r="A40" s="81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</sheetData>
  <mergeCells count="22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Q7:S7"/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showGridLines="0" zoomScaleNormal="100" zoomScaleSheetLayoutView="100" workbookViewId="0">
      <pane ySplit="8" topLeftCell="A9" activePane="bottomLeft" state="frozen"/>
      <selection activeCell="A2" sqref="A2:P2"/>
      <selection pane="bottomLeft" activeCell="A2" sqref="A2:P2"/>
    </sheetView>
  </sheetViews>
  <sheetFormatPr defaultRowHeight="13.8"/>
  <cols>
    <col min="1" max="1" width="18.109375" style="82" customWidth="1"/>
    <col min="2" max="2" width="7.44140625" style="26" customWidth="1"/>
    <col min="3" max="3" width="8.6640625" style="26" customWidth="1"/>
    <col min="4" max="4" width="9.109375" style="26"/>
    <col min="5" max="5" width="7.44140625" style="26" customWidth="1"/>
    <col min="6" max="6" width="7.88671875" style="26" customWidth="1"/>
    <col min="7" max="8" width="7.44140625" style="26" customWidth="1"/>
    <col min="9" max="9" width="8.441406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58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2" t="s">
        <v>85</v>
      </c>
      <c r="S1" s="212"/>
      <c r="T1" s="167"/>
    </row>
    <row r="2" spans="1:58" ht="15" customHeight="1">
      <c r="A2" s="187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27"/>
    </row>
    <row r="3" spans="1:58" s="72" customFormat="1">
      <c r="A3" s="82" t="s">
        <v>97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57"/>
    </row>
    <row r="4" spans="1:58" s="73" customFormat="1" ht="12.75" customHeight="1">
      <c r="A4" s="236" t="s">
        <v>18</v>
      </c>
      <c r="B4" s="256" t="s">
        <v>19</v>
      </c>
      <c r="C4" s="237" t="s">
        <v>20</v>
      </c>
      <c r="D4" s="238"/>
      <c r="E4" s="238"/>
      <c r="F4" s="238"/>
      <c r="G4" s="239"/>
      <c r="H4" s="254" t="s">
        <v>20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T4" s="156"/>
    </row>
    <row r="5" spans="1:58" s="73" customFormat="1" ht="12.75" customHeight="1">
      <c r="A5" s="236"/>
      <c r="B5" s="259"/>
      <c r="C5" s="240"/>
      <c r="D5" s="241"/>
      <c r="E5" s="241"/>
      <c r="F5" s="241"/>
      <c r="G5" s="242"/>
      <c r="H5" s="254" t="s">
        <v>6</v>
      </c>
      <c r="I5" s="254"/>
      <c r="J5" s="254"/>
      <c r="K5" s="254"/>
      <c r="L5" s="254"/>
      <c r="M5" s="254"/>
      <c r="N5" s="254" t="s">
        <v>7</v>
      </c>
      <c r="O5" s="254"/>
      <c r="P5" s="254"/>
      <c r="Q5" s="254"/>
      <c r="R5" s="254"/>
      <c r="S5" s="255"/>
      <c r="T5" s="156"/>
    </row>
    <row r="6" spans="1:58" s="73" customFormat="1" ht="12.75" customHeight="1">
      <c r="A6" s="236"/>
      <c r="B6" s="259"/>
      <c r="C6" s="245"/>
      <c r="D6" s="260"/>
      <c r="E6" s="260"/>
      <c r="F6" s="260"/>
      <c r="G6" s="261"/>
      <c r="H6" s="254" t="s">
        <v>49</v>
      </c>
      <c r="I6" s="254" t="s">
        <v>20</v>
      </c>
      <c r="J6" s="254"/>
      <c r="K6" s="254"/>
      <c r="L6" s="254"/>
      <c r="M6" s="254"/>
      <c r="N6" s="254" t="s">
        <v>49</v>
      </c>
      <c r="O6" s="254" t="s">
        <v>20</v>
      </c>
      <c r="P6" s="254"/>
      <c r="Q6" s="254"/>
      <c r="R6" s="254"/>
      <c r="S6" s="255"/>
      <c r="T6" s="156"/>
    </row>
    <row r="7" spans="1:58" s="73" customFormat="1" ht="25.5" customHeight="1">
      <c r="A7" s="236"/>
      <c r="B7" s="259"/>
      <c r="C7" s="256" t="s">
        <v>50</v>
      </c>
      <c r="D7" s="256" t="s">
        <v>51</v>
      </c>
      <c r="E7" s="243" t="s">
        <v>52</v>
      </c>
      <c r="F7" s="244"/>
      <c r="G7" s="258"/>
      <c r="H7" s="254"/>
      <c r="I7" s="254" t="s">
        <v>50</v>
      </c>
      <c r="J7" s="254" t="s">
        <v>51</v>
      </c>
      <c r="K7" s="243" t="s">
        <v>52</v>
      </c>
      <c r="L7" s="244"/>
      <c r="M7" s="258"/>
      <c r="N7" s="254"/>
      <c r="O7" s="254" t="s">
        <v>50</v>
      </c>
      <c r="P7" s="254" t="s">
        <v>51</v>
      </c>
      <c r="Q7" s="243" t="s">
        <v>52</v>
      </c>
      <c r="R7" s="244"/>
      <c r="S7" s="244"/>
      <c r="T7" s="156"/>
    </row>
    <row r="8" spans="1:58" s="77" customFormat="1" ht="56.4">
      <c r="A8" s="236"/>
      <c r="B8" s="257"/>
      <c r="C8" s="257"/>
      <c r="D8" s="257"/>
      <c r="E8" s="148" t="s">
        <v>53</v>
      </c>
      <c r="F8" s="148" t="s">
        <v>54</v>
      </c>
      <c r="G8" s="148" t="s">
        <v>55</v>
      </c>
      <c r="H8" s="254"/>
      <c r="I8" s="254"/>
      <c r="J8" s="254"/>
      <c r="K8" s="163" t="s">
        <v>53</v>
      </c>
      <c r="L8" s="175" t="s">
        <v>78</v>
      </c>
      <c r="M8" s="163" t="s">
        <v>55</v>
      </c>
      <c r="N8" s="254"/>
      <c r="O8" s="254"/>
      <c r="P8" s="254"/>
      <c r="Q8" s="163" t="s">
        <v>53</v>
      </c>
      <c r="R8" s="175" t="s">
        <v>70</v>
      </c>
      <c r="S8" s="164" t="s">
        <v>55</v>
      </c>
      <c r="T8" s="78"/>
    </row>
    <row r="9" spans="1:58" s="77" customFormat="1" ht="10.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  <c r="T9" s="78"/>
    </row>
    <row r="10" spans="1:58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278">
        <v>14.460100000000001</v>
      </c>
      <c r="C11" s="278">
        <v>17.465399999999999</v>
      </c>
      <c r="D11" s="278">
        <v>13.889099999999999</v>
      </c>
      <c r="E11" s="278">
        <v>13.633100000000001</v>
      </c>
      <c r="F11" s="278">
        <v>15.431100000000001</v>
      </c>
      <c r="G11" s="278">
        <v>9.8424999999999994</v>
      </c>
      <c r="H11" s="278">
        <v>15.8155</v>
      </c>
      <c r="I11" s="278">
        <v>17.470099999999999</v>
      </c>
      <c r="J11" s="278">
        <v>15.4383</v>
      </c>
      <c r="K11" s="278">
        <v>14.6525</v>
      </c>
      <c r="L11" s="278">
        <v>18.162500000000001</v>
      </c>
      <c r="M11" s="278">
        <v>17.412199999999999</v>
      </c>
      <c r="N11" s="278">
        <v>6.1604999999999999</v>
      </c>
      <c r="O11" s="278">
        <v>5.8658000000000001</v>
      </c>
      <c r="P11" s="278">
        <v>6.1605999999999996</v>
      </c>
      <c r="Q11" s="278">
        <v>6.2727000000000004</v>
      </c>
      <c r="R11" s="278">
        <v>6.0308000000000002</v>
      </c>
      <c r="S11" s="278">
        <v>6.0350000000000001</v>
      </c>
    </row>
    <row r="12" spans="1:58" s="33" customFormat="1" ht="55.2">
      <c r="A12" s="150" t="s">
        <v>22</v>
      </c>
      <c r="B12" s="279" t="s">
        <v>99</v>
      </c>
      <c r="C12" s="279" t="s">
        <v>99</v>
      </c>
      <c r="D12" s="279" t="s">
        <v>99</v>
      </c>
      <c r="E12" s="279" t="s">
        <v>99</v>
      </c>
      <c r="F12" s="279" t="s">
        <v>99</v>
      </c>
      <c r="G12" s="279" t="s">
        <v>99</v>
      </c>
      <c r="H12" s="279" t="s">
        <v>99</v>
      </c>
      <c r="I12" s="279" t="s">
        <v>99</v>
      </c>
      <c r="J12" s="279" t="s">
        <v>99</v>
      </c>
      <c r="K12" s="279" t="s">
        <v>99</v>
      </c>
      <c r="L12" s="279" t="s">
        <v>99</v>
      </c>
      <c r="M12" s="279" t="s">
        <v>99</v>
      </c>
      <c r="N12" s="279" t="s">
        <v>99</v>
      </c>
      <c r="O12" s="279" t="s">
        <v>99</v>
      </c>
      <c r="P12" s="279" t="s">
        <v>99</v>
      </c>
      <c r="Q12" s="279" t="s">
        <v>99</v>
      </c>
      <c r="R12" s="279" t="s">
        <v>99</v>
      </c>
      <c r="S12" s="279" t="s">
        <v>99</v>
      </c>
    </row>
    <row r="13" spans="1:58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</row>
    <row r="14" spans="1:58" s="27" customFormat="1">
      <c r="A14" s="35" t="s">
        <v>24</v>
      </c>
      <c r="B14" s="279">
        <v>18.211500000000001</v>
      </c>
      <c r="C14" s="279">
        <v>19.111899999999999</v>
      </c>
      <c r="D14" s="279">
        <v>17.921199999999999</v>
      </c>
      <c r="E14" s="279">
        <v>16.834499999999998</v>
      </c>
      <c r="F14" s="279">
        <v>18.712299999999999</v>
      </c>
      <c r="G14" s="279">
        <v>20.7774</v>
      </c>
      <c r="H14" s="279">
        <v>18.673999999999999</v>
      </c>
      <c r="I14" s="279">
        <v>19.111899999999999</v>
      </c>
      <c r="J14" s="279">
        <v>18.525500000000001</v>
      </c>
      <c r="K14" s="279">
        <v>17.596800000000002</v>
      </c>
      <c r="L14" s="279">
        <v>19.177099999999999</v>
      </c>
      <c r="M14" s="279">
        <v>20.7774</v>
      </c>
      <c r="N14" s="279">
        <v>6.4455999999999998</v>
      </c>
      <c r="O14" s="279">
        <v>0</v>
      </c>
      <c r="P14" s="279">
        <v>6.4455999999999998</v>
      </c>
      <c r="Q14" s="279">
        <v>6.8615000000000004</v>
      </c>
      <c r="R14" s="279">
        <v>5.6580000000000004</v>
      </c>
      <c r="S14" s="279">
        <v>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 s="27" customFormat="1">
      <c r="A15" s="35" t="s">
        <v>25</v>
      </c>
      <c r="B15" s="279">
        <v>15.8277</v>
      </c>
      <c r="C15" s="279">
        <v>21.119399999999999</v>
      </c>
      <c r="D15" s="279">
        <v>14.139900000000001</v>
      </c>
      <c r="E15" s="279">
        <v>13.002800000000001</v>
      </c>
      <c r="F15" s="279">
        <v>15.9253</v>
      </c>
      <c r="G15" s="279">
        <v>19.259899999999998</v>
      </c>
      <c r="H15" s="279">
        <v>18.198799999999999</v>
      </c>
      <c r="I15" s="279">
        <v>21.119399999999999</v>
      </c>
      <c r="J15" s="279">
        <v>16.955300000000001</v>
      </c>
      <c r="K15" s="279">
        <v>15.749599999999999</v>
      </c>
      <c r="L15" s="279">
        <v>18.7043</v>
      </c>
      <c r="M15" s="279">
        <v>19.259899999999998</v>
      </c>
      <c r="N15" s="279">
        <v>5.7354000000000003</v>
      </c>
      <c r="O15" s="279">
        <v>0</v>
      </c>
      <c r="P15" s="279">
        <v>5.7354000000000003</v>
      </c>
      <c r="Q15" s="279">
        <v>5.9444999999999997</v>
      </c>
      <c r="R15" s="279">
        <v>5.2717000000000001</v>
      </c>
      <c r="S15" s="279"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279">
        <v>16.218299999999999</v>
      </c>
      <c r="C16" s="279">
        <v>16.793800000000001</v>
      </c>
      <c r="D16" s="279">
        <v>16.034400000000002</v>
      </c>
      <c r="E16" s="279">
        <v>15.7079</v>
      </c>
      <c r="F16" s="279">
        <v>16.843299999999999</v>
      </c>
      <c r="G16" s="279">
        <v>17.886299999999999</v>
      </c>
      <c r="H16" s="279">
        <v>17.531300000000002</v>
      </c>
      <c r="I16" s="279">
        <v>16.829000000000001</v>
      </c>
      <c r="J16" s="279">
        <v>17.7957</v>
      </c>
      <c r="K16" s="279">
        <v>17.904199999999999</v>
      </c>
      <c r="L16" s="279">
        <v>17.554600000000001</v>
      </c>
      <c r="M16" s="279">
        <v>17.886299999999999</v>
      </c>
      <c r="N16" s="279">
        <v>6.3817000000000004</v>
      </c>
      <c r="O16" s="279">
        <v>5.6971999999999996</v>
      </c>
      <c r="P16" s="279">
        <v>6.3861999999999997</v>
      </c>
      <c r="Q16" s="279">
        <v>6.593</v>
      </c>
      <c r="R16" s="279">
        <v>4.4760999999999997</v>
      </c>
      <c r="S16" s="279">
        <v>0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279">
        <v>17.463799999999999</v>
      </c>
      <c r="C17" s="279">
        <v>17.6556</v>
      </c>
      <c r="D17" s="279">
        <v>17.292400000000001</v>
      </c>
      <c r="E17" s="279">
        <v>20.346299999999999</v>
      </c>
      <c r="F17" s="279">
        <v>16.227</v>
      </c>
      <c r="G17" s="279">
        <v>0</v>
      </c>
      <c r="H17" s="279">
        <v>17.463799999999999</v>
      </c>
      <c r="I17" s="279">
        <v>17.6556</v>
      </c>
      <c r="J17" s="279">
        <v>17.292400000000001</v>
      </c>
      <c r="K17" s="279">
        <v>20.346299999999999</v>
      </c>
      <c r="L17" s="279">
        <v>16.227</v>
      </c>
      <c r="M17" s="279">
        <v>0</v>
      </c>
      <c r="N17" s="279">
        <v>0</v>
      </c>
      <c r="O17" s="279">
        <v>0</v>
      </c>
      <c r="P17" s="279">
        <v>0</v>
      </c>
      <c r="Q17" s="279">
        <v>0</v>
      </c>
      <c r="R17" s="279">
        <v>0</v>
      </c>
      <c r="S17" s="279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279">
        <v>17.1922</v>
      </c>
      <c r="C18" s="279">
        <v>19.2469</v>
      </c>
      <c r="D18" s="279">
        <v>16.398800000000001</v>
      </c>
      <c r="E18" s="279">
        <v>15.669</v>
      </c>
      <c r="F18" s="279">
        <v>16.957599999999999</v>
      </c>
      <c r="G18" s="279">
        <v>16.8307</v>
      </c>
      <c r="H18" s="279">
        <v>17.4909</v>
      </c>
      <c r="I18" s="279">
        <v>19.2469</v>
      </c>
      <c r="J18" s="279">
        <v>16.789899999999999</v>
      </c>
      <c r="K18" s="279">
        <v>15.669</v>
      </c>
      <c r="L18" s="279">
        <v>17.7195</v>
      </c>
      <c r="M18" s="279">
        <v>16.8307</v>
      </c>
      <c r="N18" s="279">
        <v>4.8768000000000002</v>
      </c>
      <c r="O18" s="279">
        <v>0</v>
      </c>
      <c r="P18" s="279">
        <v>4.8768000000000002</v>
      </c>
      <c r="Q18" s="279">
        <v>0</v>
      </c>
      <c r="R18" s="279">
        <v>4.8768000000000002</v>
      </c>
      <c r="S18" s="279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279">
        <v>18.0167</v>
      </c>
      <c r="C19" s="279">
        <v>17.626799999999999</v>
      </c>
      <c r="D19" s="279">
        <v>18.395399999999999</v>
      </c>
      <c r="E19" s="279">
        <v>18.229800000000001</v>
      </c>
      <c r="F19" s="279">
        <v>18.488499999999998</v>
      </c>
      <c r="G19" s="279">
        <v>0</v>
      </c>
      <c r="H19" s="279">
        <v>18.468900000000001</v>
      </c>
      <c r="I19" s="279">
        <v>17.626799999999999</v>
      </c>
      <c r="J19" s="279">
        <v>19.353999999999999</v>
      </c>
      <c r="K19" s="279">
        <v>19.816700000000001</v>
      </c>
      <c r="L19" s="279">
        <v>19.1188</v>
      </c>
      <c r="M19" s="279">
        <v>0</v>
      </c>
      <c r="N19" s="279">
        <v>6.7362000000000002</v>
      </c>
      <c r="O19" s="279">
        <v>0</v>
      </c>
      <c r="P19" s="279">
        <v>6.7362000000000002</v>
      </c>
      <c r="Q19" s="279">
        <v>8.0368999999999993</v>
      </c>
      <c r="R19" s="279">
        <v>4.4413</v>
      </c>
      <c r="S19" s="279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279">
        <v>17.017900000000001</v>
      </c>
      <c r="C20" s="279">
        <v>19.756399999999999</v>
      </c>
      <c r="D20" s="279">
        <v>16.8551</v>
      </c>
      <c r="E20" s="279">
        <v>16.514199999999999</v>
      </c>
      <c r="F20" s="279">
        <v>17.631900000000002</v>
      </c>
      <c r="G20" s="279">
        <v>13.035</v>
      </c>
      <c r="H20" s="279">
        <v>18.185700000000001</v>
      </c>
      <c r="I20" s="279">
        <v>19.756399999999999</v>
      </c>
      <c r="J20" s="279">
        <v>18.081800000000001</v>
      </c>
      <c r="K20" s="279">
        <v>18.2135</v>
      </c>
      <c r="L20" s="279">
        <v>17.872699999999998</v>
      </c>
      <c r="M20" s="279">
        <v>13.035</v>
      </c>
      <c r="N20" s="279">
        <v>6.0227000000000004</v>
      </c>
      <c r="O20" s="279">
        <v>0</v>
      </c>
      <c r="P20" s="279">
        <v>6.0227000000000004</v>
      </c>
      <c r="Q20" s="279">
        <v>6.0243000000000002</v>
      </c>
      <c r="R20" s="279">
        <v>6</v>
      </c>
      <c r="S20" s="279"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279">
        <v>17.664100000000001</v>
      </c>
      <c r="C21" s="279">
        <v>18.215699999999998</v>
      </c>
      <c r="D21" s="279">
        <v>17.441199999999998</v>
      </c>
      <c r="E21" s="279">
        <v>17.128499999999999</v>
      </c>
      <c r="F21" s="279">
        <v>17.891500000000001</v>
      </c>
      <c r="G21" s="279">
        <v>8.7388999999999992</v>
      </c>
      <c r="H21" s="279">
        <v>18.071200000000001</v>
      </c>
      <c r="I21" s="279">
        <v>18.215699999999998</v>
      </c>
      <c r="J21" s="279">
        <v>18.009499999999999</v>
      </c>
      <c r="K21" s="279">
        <v>17.266400000000001</v>
      </c>
      <c r="L21" s="279">
        <v>18.3934</v>
      </c>
      <c r="M21" s="279">
        <v>20.295500000000001</v>
      </c>
      <c r="N21" s="279">
        <v>7.0422000000000002</v>
      </c>
      <c r="O21" s="279">
        <v>0</v>
      </c>
      <c r="P21" s="279">
        <v>7.0422000000000002</v>
      </c>
      <c r="Q21" s="279">
        <v>6.6985999999999999</v>
      </c>
      <c r="R21" s="279">
        <v>7.6403999999999996</v>
      </c>
      <c r="S21" s="279">
        <v>6.0926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279">
        <v>13.622400000000001</v>
      </c>
      <c r="C22" s="279">
        <v>17.1172</v>
      </c>
      <c r="D22" s="279">
        <v>13.0626</v>
      </c>
      <c r="E22" s="279">
        <v>12.9953</v>
      </c>
      <c r="F22" s="279">
        <v>14.6166</v>
      </c>
      <c r="G22" s="279">
        <v>9.6242000000000001</v>
      </c>
      <c r="H22" s="279">
        <v>14.8101</v>
      </c>
      <c r="I22" s="279">
        <v>17.119399999999999</v>
      </c>
      <c r="J22" s="279">
        <v>14.368499999999999</v>
      </c>
      <c r="K22" s="279">
        <v>13.7338</v>
      </c>
      <c r="L22" s="279">
        <v>18.4039</v>
      </c>
      <c r="M22" s="279">
        <v>17.1143</v>
      </c>
      <c r="N22" s="279">
        <v>6.3391000000000002</v>
      </c>
      <c r="O22" s="279">
        <v>6.2835999999999999</v>
      </c>
      <c r="P22" s="279">
        <v>6.3391000000000002</v>
      </c>
      <c r="Q22" s="279">
        <v>6.4588999999999999</v>
      </c>
      <c r="R22" s="279">
        <v>6.2584</v>
      </c>
      <c r="S22" s="279">
        <v>6.1684000000000001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279">
        <v>18.385400000000001</v>
      </c>
      <c r="C23" s="279">
        <v>21.555399999999999</v>
      </c>
      <c r="D23" s="279">
        <v>17.2194</v>
      </c>
      <c r="E23" s="279">
        <v>16.760000000000002</v>
      </c>
      <c r="F23" s="279">
        <v>17.7087</v>
      </c>
      <c r="G23" s="279">
        <v>20.335000000000001</v>
      </c>
      <c r="H23" s="279">
        <v>18.4375</v>
      </c>
      <c r="I23" s="279">
        <v>21.555399999999999</v>
      </c>
      <c r="J23" s="279">
        <v>17.285399999999999</v>
      </c>
      <c r="K23" s="279">
        <v>16.760000000000002</v>
      </c>
      <c r="L23" s="279">
        <v>17.854199999999999</v>
      </c>
      <c r="M23" s="279">
        <v>20.335000000000001</v>
      </c>
      <c r="N23" s="279">
        <v>2.96</v>
      </c>
      <c r="O23" s="279">
        <v>0</v>
      </c>
      <c r="P23" s="279">
        <v>2.96</v>
      </c>
      <c r="Q23" s="279">
        <v>0</v>
      </c>
      <c r="R23" s="279">
        <v>2.96</v>
      </c>
      <c r="S23" s="279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279">
        <v>33.700000000000003</v>
      </c>
      <c r="C24" s="279">
        <v>33.700000000000003</v>
      </c>
      <c r="D24" s="279">
        <v>0</v>
      </c>
      <c r="E24" s="279">
        <v>0</v>
      </c>
      <c r="F24" s="279">
        <v>0</v>
      </c>
      <c r="G24" s="279">
        <v>0</v>
      </c>
      <c r="H24" s="279">
        <v>33.700000000000003</v>
      </c>
      <c r="I24" s="279">
        <v>33.700000000000003</v>
      </c>
      <c r="J24" s="279">
        <v>0</v>
      </c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279">
        <v>14.879</v>
      </c>
      <c r="C25" s="279">
        <v>17.0761</v>
      </c>
      <c r="D25" s="279">
        <v>14.3079</v>
      </c>
      <c r="E25" s="279">
        <v>15.8163</v>
      </c>
      <c r="F25" s="279">
        <v>13.335599999999999</v>
      </c>
      <c r="G25" s="279">
        <v>6.9878</v>
      </c>
      <c r="H25" s="279">
        <v>17.663</v>
      </c>
      <c r="I25" s="279">
        <v>17.0761</v>
      </c>
      <c r="J25" s="279">
        <v>17.875699999999998</v>
      </c>
      <c r="K25" s="279">
        <v>17.930399999999999</v>
      </c>
      <c r="L25" s="279">
        <v>17.8048</v>
      </c>
      <c r="M25" s="279">
        <v>17.2941</v>
      </c>
      <c r="N25" s="279">
        <v>5.2606999999999999</v>
      </c>
      <c r="O25" s="279">
        <v>0</v>
      </c>
      <c r="P25" s="279">
        <v>5.2606999999999999</v>
      </c>
      <c r="Q25" s="279">
        <v>5.0195999999999996</v>
      </c>
      <c r="R25" s="279">
        <v>5.6093999999999999</v>
      </c>
      <c r="S25" s="279">
        <v>4.5830000000000002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279">
        <v>16.832599999999999</v>
      </c>
      <c r="C26" s="279">
        <v>17.742100000000001</v>
      </c>
      <c r="D26" s="279">
        <v>16.664400000000001</v>
      </c>
      <c r="E26" s="279">
        <v>15.8848</v>
      </c>
      <c r="F26" s="279">
        <v>17.923500000000001</v>
      </c>
      <c r="G26" s="279">
        <v>20.663699999999999</v>
      </c>
      <c r="H26" s="279">
        <v>18.4148</v>
      </c>
      <c r="I26" s="279">
        <v>17.742100000000001</v>
      </c>
      <c r="J26" s="279">
        <v>18.563600000000001</v>
      </c>
      <c r="K26" s="279">
        <v>18.710100000000001</v>
      </c>
      <c r="L26" s="279">
        <v>18.3658</v>
      </c>
      <c r="M26" s="279">
        <v>20.663699999999999</v>
      </c>
      <c r="N26" s="279">
        <v>6.9661999999999997</v>
      </c>
      <c r="O26" s="279">
        <v>0</v>
      </c>
      <c r="P26" s="279">
        <v>6.9661999999999997</v>
      </c>
      <c r="Q26" s="279">
        <v>6.9829999999999997</v>
      </c>
      <c r="R26" s="279">
        <v>6.7930000000000001</v>
      </c>
      <c r="S26" s="279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279">
        <v>16.1416</v>
      </c>
      <c r="C27" s="279">
        <v>17.160399999999999</v>
      </c>
      <c r="D27" s="279">
        <v>15.9261</v>
      </c>
      <c r="E27" s="279">
        <v>15.579700000000001</v>
      </c>
      <c r="F27" s="279">
        <v>17.301300000000001</v>
      </c>
      <c r="G27" s="279">
        <v>19.2867</v>
      </c>
      <c r="H27" s="279">
        <v>17.900700000000001</v>
      </c>
      <c r="I27" s="279">
        <v>17.160399999999999</v>
      </c>
      <c r="J27" s="279">
        <v>18.092099999999999</v>
      </c>
      <c r="K27" s="279">
        <v>18.3142</v>
      </c>
      <c r="L27" s="279">
        <v>17.304400000000001</v>
      </c>
      <c r="M27" s="279">
        <v>19.703099999999999</v>
      </c>
      <c r="N27" s="279">
        <v>6.1544999999999996</v>
      </c>
      <c r="O27" s="279">
        <v>0</v>
      </c>
      <c r="P27" s="279">
        <v>6.1544999999999996</v>
      </c>
      <c r="Q27" s="279">
        <v>6.1550000000000002</v>
      </c>
      <c r="R27" s="279">
        <v>4.75</v>
      </c>
      <c r="S27" s="279">
        <v>6.0033000000000003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279">
        <v>15.311199999999999</v>
      </c>
      <c r="C28" s="279">
        <v>18.715699999999998</v>
      </c>
      <c r="D28" s="279">
        <v>14.4846</v>
      </c>
      <c r="E28" s="279">
        <v>14.7326</v>
      </c>
      <c r="F28" s="279">
        <v>13.9605</v>
      </c>
      <c r="G28" s="279">
        <v>19.885400000000001</v>
      </c>
      <c r="H28" s="279">
        <v>17.381799999999998</v>
      </c>
      <c r="I28" s="279">
        <v>18.715699999999998</v>
      </c>
      <c r="J28" s="279">
        <v>16.974499999999999</v>
      </c>
      <c r="K28" s="279">
        <v>16.114799999999999</v>
      </c>
      <c r="L28" s="279">
        <v>19.054300000000001</v>
      </c>
      <c r="M28" s="279">
        <v>19.885400000000001</v>
      </c>
      <c r="N28" s="279">
        <v>4.8209</v>
      </c>
      <c r="O28" s="279">
        <v>0</v>
      </c>
      <c r="P28" s="279">
        <v>4.8209</v>
      </c>
      <c r="Q28" s="279">
        <v>4.6864999999999997</v>
      </c>
      <c r="R28" s="279">
        <v>4.9028</v>
      </c>
      <c r="S28" s="279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279">
        <v>18.319600000000001</v>
      </c>
      <c r="C29" s="279">
        <v>20.127400000000002</v>
      </c>
      <c r="D29" s="279">
        <v>17.948499999999999</v>
      </c>
      <c r="E29" s="279">
        <v>14.7469</v>
      </c>
      <c r="F29" s="279">
        <v>19.150700000000001</v>
      </c>
      <c r="G29" s="279">
        <v>21.133800000000001</v>
      </c>
      <c r="H29" s="279">
        <v>18.9893</v>
      </c>
      <c r="I29" s="279">
        <v>20.127400000000002</v>
      </c>
      <c r="J29" s="279">
        <v>18.740500000000001</v>
      </c>
      <c r="K29" s="279">
        <v>17.071100000000001</v>
      </c>
      <c r="L29" s="279">
        <v>19.223600000000001</v>
      </c>
      <c r="M29" s="279">
        <v>21.133800000000001</v>
      </c>
      <c r="N29" s="279">
        <v>5.7560000000000002</v>
      </c>
      <c r="O29" s="279">
        <v>0</v>
      </c>
      <c r="P29" s="279">
        <v>5.7560000000000002</v>
      </c>
      <c r="Q29" s="279">
        <v>5.6374000000000004</v>
      </c>
      <c r="R29" s="279">
        <v>7.3067000000000002</v>
      </c>
      <c r="S29" s="279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279">
        <v>14.198499999999999</v>
      </c>
      <c r="C30" s="279">
        <v>18.762499999999999</v>
      </c>
      <c r="D30" s="279">
        <v>13.465299999999999</v>
      </c>
      <c r="E30" s="279">
        <v>11.459</v>
      </c>
      <c r="F30" s="279">
        <v>13.9458</v>
      </c>
      <c r="G30" s="279">
        <v>20.552499999999998</v>
      </c>
      <c r="H30" s="279">
        <v>18.5581</v>
      </c>
      <c r="I30" s="279">
        <v>18.762499999999999</v>
      </c>
      <c r="J30" s="279">
        <v>18.502099999999999</v>
      </c>
      <c r="K30" s="279">
        <v>16.8245</v>
      </c>
      <c r="L30" s="279">
        <v>18.878399999999999</v>
      </c>
      <c r="M30" s="279">
        <v>20.573799999999999</v>
      </c>
      <c r="N30" s="279">
        <v>6.3010999999999999</v>
      </c>
      <c r="O30" s="279">
        <v>0</v>
      </c>
      <c r="P30" s="279">
        <v>6.3010999999999999</v>
      </c>
      <c r="Q30" s="279">
        <v>6.4123999999999999</v>
      </c>
      <c r="R30" s="279">
        <v>6.2441000000000004</v>
      </c>
      <c r="S30" s="279">
        <v>2.5099999999999998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279">
        <v>16.2121</v>
      </c>
      <c r="C31" s="279">
        <v>17.825500000000002</v>
      </c>
      <c r="D31" s="279">
        <v>15.9308</v>
      </c>
      <c r="E31" s="279">
        <v>15.273099999999999</v>
      </c>
      <c r="F31" s="279">
        <v>16.701799999999999</v>
      </c>
      <c r="G31" s="279">
        <v>21.0562</v>
      </c>
      <c r="H31" s="279">
        <v>16.848800000000001</v>
      </c>
      <c r="I31" s="279">
        <v>17.825500000000002</v>
      </c>
      <c r="J31" s="279">
        <v>16.665700000000001</v>
      </c>
      <c r="K31" s="279">
        <v>15.49</v>
      </c>
      <c r="L31" s="279">
        <v>18.242000000000001</v>
      </c>
      <c r="M31" s="279">
        <v>21.0562</v>
      </c>
      <c r="N31" s="279">
        <v>6.1576000000000004</v>
      </c>
      <c r="O31" s="279">
        <v>0</v>
      </c>
      <c r="P31" s="279">
        <v>6.1576000000000004</v>
      </c>
      <c r="Q31" s="279">
        <v>4.9577999999999998</v>
      </c>
      <c r="R31" s="279">
        <v>6.3875000000000002</v>
      </c>
      <c r="S31" s="279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279">
        <v>15.978400000000001</v>
      </c>
      <c r="C32" s="279">
        <v>17.135999999999999</v>
      </c>
      <c r="D32" s="279">
        <v>15.818199999999999</v>
      </c>
      <c r="E32" s="279">
        <v>15.607100000000001</v>
      </c>
      <c r="F32" s="279">
        <v>16.185500000000001</v>
      </c>
      <c r="G32" s="279">
        <v>8.0047999999999995</v>
      </c>
      <c r="H32" s="279">
        <v>17.207000000000001</v>
      </c>
      <c r="I32" s="279">
        <v>17.135999999999999</v>
      </c>
      <c r="J32" s="279">
        <v>17.2182</v>
      </c>
      <c r="K32" s="279">
        <v>16.629799999999999</v>
      </c>
      <c r="L32" s="279">
        <v>17.843399999999999</v>
      </c>
      <c r="M32" s="279">
        <v>14.665900000000001</v>
      </c>
      <c r="N32" s="279">
        <v>6.2098000000000004</v>
      </c>
      <c r="O32" s="279">
        <v>0</v>
      </c>
      <c r="P32" s="279">
        <v>6.2098000000000004</v>
      </c>
      <c r="Q32" s="279">
        <v>6.3128000000000002</v>
      </c>
      <c r="R32" s="279">
        <v>5.9663000000000004</v>
      </c>
      <c r="S32" s="279">
        <v>7.5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279">
        <v>13.0405</v>
      </c>
      <c r="C33" s="279">
        <v>21.3551</v>
      </c>
      <c r="D33" s="279">
        <v>12.375299999999999</v>
      </c>
      <c r="E33" s="279">
        <v>17.1739</v>
      </c>
      <c r="F33" s="279">
        <v>11.244899999999999</v>
      </c>
      <c r="G33" s="279">
        <v>0</v>
      </c>
      <c r="H33" s="279">
        <v>18.561</v>
      </c>
      <c r="I33" s="279">
        <v>21.3551</v>
      </c>
      <c r="J33" s="279">
        <v>18.184999999999999</v>
      </c>
      <c r="K33" s="279">
        <v>17.1739</v>
      </c>
      <c r="L33" s="279">
        <v>18.662199999999999</v>
      </c>
      <c r="M33" s="279">
        <v>0</v>
      </c>
      <c r="N33" s="279">
        <v>3.855</v>
      </c>
      <c r="O33" s="279">
        <v>0</v>
      </c>
      <c r="P33" s="279">
        <v>3.855</v>
      </c>
      <c r="Q33" s="279">
        <v>0</v>
      </c>
      <c r="R33" s="279">
        <v>3.855</v>
      </c>
      <c r="S33" s="279"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279">
        <v>15.418100000000001</v>
      </c>
      <c r="C34" s="279">
        <v>18.998100000000001</v>
      </c>
      <c r="D34" s="279">
        <v>14.6995</v>
      </c>
      <c r="E34" s="279">
        <v>14.904999999999999</v>
      </c>
      <c r="F34" s="279">
        <v>14.353899999999999</v>
      </c>
      <c r="G34" s="279">
        <v>18.660799999999998</v>
      </c>
      <c r="H34" s="279">
        <v>18.007999999999999</v>
      </c>
      <c r="I34" s="279">
        <v>18.998100000000001</v>
      </c>
      <c r="J34" s="279">
        <v>17.7349</v>
      </c>
      <c r="K34" s="279">
        <v>16.763400000000001</v>
      </c>
      <c r="L34" s="279">
        <v>18.471900000000002</v>
      </c>
      <c r="M34" s="279">
        <v>18.660799999999998</v>
      </c>
      <c r="N34" s="279">
        <v>6.5819000000000001</v>
      </c>
      <c r="O34" s="279">
        <v>0</v>
      </c>
      <c r="P34" s="279">
        <v>6.5819000000000001</v>
      </c>
      <c r="Q34" s="279">
        <v>6.7801999999999998</v>
      </c>
      <c r="R34" s="279">
        <v>6.5096999999999996</v>
      </c>
      <c r="S34" s="279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279">
        <v>14.3423</v>
      </c>
      <c r="C35" s="279">
        <v>19.171399999999998</v>
      </c>
      <c r="D35" s="279">
        <v>13.141400000000001</v>
      </c>
      <c r="E35" s="279">
        <v>10.94</v>
      </c>
      <c r="F35" s="279">
        <v>17.2288</v>
      </c>
      <c r="G35" s="279">
        <v>20.252199999999998</v>
      </c>
      <c r="H35" s="279">
        <v>17.9953</v>
      </c>
      <c r="I35" s="279">
        <v>19.171399999999998</v>
      </c>
      <c r="J35" s="279">
        <v>17.539899999999999</v>
      </c>
      <c r="K35" s="279">
        <v>17.224599999999999</v>
      </c>
      <c r="L35" s="279">
        <v>17.8078</v>
      </c>
      <c r="M35" s="279">
        <v>20.252199999999998</v>
      </c>
      <c r="N35" s="279">
        <v>5.2457000000000003</v>
      </c>
      <c r="O35" s="279">
        <v>0</v>
      </c>
      <c r="P35" s="279">
        <v>5.2457000000000003</v>
      </c>
      <c r="Q35" s="279">
        <v>5.1544999999999996</v>
      </c>
      <c r="R35" s="279">
        <v>6.9368999999999996</v>
      </c>
      <c r="S35" s="279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279">
        <v>17.8081</v>
      </c>
      <c r="C36" s="279">
        <v>17.4587</v>
      </c>
      <c r="D36" s="279">
        <v>17.904800000000002</v>
      </c>
      <c r="E36" s="279">
        <v>19.0518</v>
      </c>
      <c r="F36" s="279">
        <v>17.498799999999999</v>
      </c>
      <c r="G36" s="279">
        <v>19.227</v>
      </c>
      <c r="H36" s="279">
        <v>17.900400000000001</v>
      </c>
      <c r="I36" s="279">
        <v>17.4587</v>
      </c>
      <c r="J36" s="279">
        <v>18.023700000000002</v>
      </c>
      <c r="K36" s="279">
        <v>19.591799999999999</v>
      </c>
      <c r="L36" s="279">
        <v>17.498799999999999</v>
      </c>
      <c r="M36" s="279">
        <v>19.227</v>
      </c>
      <c r="N36" s="279">
        <v>4.8</v>
      </c>
      <c r="O36" s="279">
        <v>0</v>
      </c>
      <c r="P36" s="279">
        <v>4.8</v>
      </c>
      <c r="Q36" s="279">
        <v>4.8</v>
      </c>
      <c r="R36" s="279">
        <v>0</v>
      </c>
      <c r="S36" s="279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80" customFormat="1" ht="15" customHeight="1">
      <c r="A37" s="152" t="s">
        <v>46</v>
      </c>
      <c r="B37" s="280">
        <v>17.4651</v>
      </c>
      <c r="C37" s="280">
        <v>17.712900000000001</v>
      </c>
      <c r="D37" s="280">
        <v>17.389700000000001</v>
      </c>
      <c r="E37" s="280">
        <v>17.109500000000001</v>
      </c>
      <c r="F37" s="280">
        <v>17.527799999999999</v>
      </c>
      <c r="G37" s="280">
        <v>20.144300000000001</v>
      </c>
      <c r="H37" s="280">
        <v>17.602499999999999</v>
      </c>
      <c r="I37" s="280">
        <v>17.712900000000001</v>
      </c>
      <c r="J37" s="280">
        <v>17.568300000000001</v>
      </c>
      <c r="K37" s="280">
        <v>17.331299999999999</v>
      </c>
      <c r="L37" s="280">
        <v>17.675999999999998</v>
      </c>
      <c r="M37" s="280">
        <v>20.144300000000001</v>
      </c>
      <c r="N37" s="280">
        <v>7.2602000000000002</v>
      </c>
      <c r="O37" s="280">
        <v>0</v>
      </c>
      <c r="P37" s="280">
        <v>7.2602000000000002</v>
      </c>
      <c r="Q37" s="280">
        <v>7.0480999999999998</v>
      </c>
      <c r="R37" s="280">
        <v>7.5</v>
      </c>
      <c r="S37" s="280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13.95" customHeight="1">
      <c r="A38" s="253" t="s">
        <v>94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58" ht="29.25" customHeight="1">
      <c r="A39" s="263" t="s">
        <v>79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176"/>
    </row>
  </sheetData>
  <mergeCells count="22">
    <mergeCell ref="A39:R39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  <mergeCell ref="E7:G7"/>
    <mergeCell ref="Q7:S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F41"/>
  <sheetViews>
    <sheetView showGridLines="0" topLeftCell="A13" zoomScaleNormal="100" zoomScaleSheetLayoutView="100" workbookViewId="0">
      <selection activeCell="A2" sqref="A2:P2"/>
    </sheetView>
  </sheetViews>
  <sheetFormatPr defaultRowHeight="13.8"/>
  <cols>
    <col min="1" max="1" width="17.88671875" style="86" customWidth="1"/>
    <col min="2" max="2" width="7.5546875" style="87" customWidth="1"/>
    <col min="3" max="3" width="8.5546875" style="87" customWidth="1"/>
    <col min="4" max="4" width="9.109375" style="87" customWidth="1"/>
    <col min="5" max="5" width="6.88671875" style="87" customWidth="1"/>
    <col min="6" max="6" width="9.6640625" style="87" customWidth="1"/>
    <col min="7" max="8" width="6.88671875" style="87" customWidth="1"/>
    <col min="9" max="9" width="8.44140625" style="87" customWidth="1"/>
    <col min="10" max="10" width="9.44140625" style="87" customWidth="1"/>
    <col min="11" max="11" width="6.88671875" style="87" customWidth="1"/>
    <col min="12" max="12" width="9.6640625" style="87" customWidth="1"/>
    <col min="13" max="14" width="6.88671875" style="87" customWidth="1"/>
    <col min="15" max="15" width="8.109375" style="87" customWidth="1"/>
    <col min="16" max="16" width="9.44140625" style="87" customWidth="1"/>
    <col min="17" max="17" width="6.88671875" style="87" customWidth="1"/>
    <col min="18" max="18" width="9.6640625" style="87" customWidth="1"/>
    <col min="19" max="19" width="6.88671875" style="87" customWidth="1"/>
    <col min="20" max="237" width="9.109375" style="87"/>
    <col min="238" max="238" width="3" style="87" bestFit="1" customWidth="1"/>
    <col min="239" max="239" width="17.88671875" style="87" customWidth="1"/>
    <col min="240" max="240" width="7.5546875" style="87" customWidth="1"/>
    <col min="241" max="241" width="6.88671875" style="87" customWidth="1"/>
    <col min="242" max="242" width="9.44140625" style="87" customWidth="1"/>
    <col min="243" max="243" width="6.88671875" style="87" customWidth="1"/>
    <col min="244" max="244" width="9.6640625" style="87" customWidth="1"/>
    <col min="245" max="247" width="6.88671875" style="87" customWidth="1"/>
    <col min="248" max="248" width="9.44140625" style="87" customWidth="1"/>
    <col min="249" max="249" width="6.88671875" style="87" customWidth="1"/>
    <col min="250" max="250" width="9.6640625" style="87" customWidth="1"/>
    <col min="251" max="253" width="6.88671875" style="87" customWidth="1"/>
    <col min="254" max="254" width="9.44140625" style="87" customWidth="1"/>
    <col min="255" max="255" width="6.88671875" style="87" customWidth="1"/>
    <col min="256" max="256" width="9.6640625" style="87" customWidth="1"/>
    <col min="257" max="257" width="6.88671875" style="87" customWidth="1"/>
    <col min="258" max="493" width="9.109375" style="87"/>
    <col min="494" max="494" width="3" style="87" bestFit="1" customWidth="1"/>
    <col min="495" max="495" width="17.88671875" style="87" customWidth="1"/>
    <col min="496" max="496" width="7.5546875" style="87" customWidth="1"/>
    <col min="497" max="497" width="6.88671875" style="87" customWidth="1"/>
    <col min="498" max="498" width="9.44140625" style="87" customWidth="1"/>
    <col min="499" max="499" width="6.88671875" style="87" customWidth="1"/>
    <col min="500" max="500" width="9.6640625" style="87" customWidth="1"/>
    <col min="501" max="503" width="6.88671875" style="87" customWidth="1"/>
    <col min="504" max="504" width="9.44140625" style="87" customWidth="1"/>
    <col min="505" max="505" width="6.88671875" style="87" customWidth="1"/>
    <col min="506" max="506" width="9.6640625" style="87" customWidth="1"/>
    <col min="507" max="509" width="6.88671875" style="87" customWidth="1"/>
    <col min="510" max="510" width="9.44140625" style="87" customWidth="1"/>
    <col min="511" max="511" width="6.88671875" style="87" customWidth="1"/>
    <col min="512" max="512" width="9.6640625" style="87" customWidth="1"/>
    <col min="513" max="513" width="6.88671875" style="87" customWidth="1"/>
    <col min="514" max="749" width="9.109375" style="87"/>
    <col min="750" max="750" width="3" style="87" bestFit="1" customWidth="1"/>
    <col min="751" max="751" width="17.88671875" style="87" customWidth="1"/>
    <col min="752" max="752" width="7.5546875" style="87" customWidth="1"/>
    <col min="753" max="753" width="6.88671875" style="87" customWidth="1"/>
    <col min="754" max="754" width="9.44140625" style="87" customWidth="1"/>
    <col min="755" max="755" width="6.88671875" style="87" customWidth="1"/>
    <col min="756" max="756" width="9.6640625" style="87" customWidth="1"/>
    <col min="757" max="759" width="6.88671875" style="87" customWidth="1"/>
    <col min="760" max="760" width="9.44140625" style="87" customWidth="1"/>
    <col min="761" max="761" width="6.88671875" style="87" customWidth="1"/>
    <col min="762" max="762" width="9.6640625" style="87" customWidth="1"/>
    <col min="763" max="765" width="6.88671875" style="87" customWidth="1"/>
    <col min="766" max="766" width="9.44140625" style="87" customWidth="1"/>
    <col min="767" max="767" width="6.88671875" style="87" customWidth="1"/>
    <col min="768" max="768" width="9.6640625" style="87" customWidth="1"/>
    <col min="769" max="769" width="6.88671875" style="87" customWidth="1"/>
    <col min="770" max="1005" width="9.109375" style="87"/>
    <col min="1006" max="1006" width="3" style="87" bestFit="1" customWidth="1"/>
    <col min="1007" max="1007" width="17.88671875" style="87" customWidth="1"/>
    <col min="1008" max="1008" width="7.5546875" style="87" customWidth="1"/>
    <col min="1009" max="1009" width="6.88671875" style="87" customWidth="1"/>
    <col min="1010" max="1010" width="9.44140625" style="87" customWidth="1"/>
    <col min="1011" max="1011" width="6.88671875" style="87" customWidth="1"/>
    <col min="1012" max="1012" width="9.6640625" style="87" customWidth="1"/>
    <col min="1013" max="1015" width="6.88671875" style="87" customWidth="1"/>
    <col min="1016" max="1016" width="9.44140625" style="87" customWidth="1"/>
    <col min="1017" max="1017" width="6.88671875" style="87" customWidth="1"/>
    <col min="1018" max="1018" width="9.6640625" style="87" customWidth="1"/>
    <col min="1019" max="1021" width="6.88671875" style="87" customWidth="1"/>
    <col min="1022" max="1022" width="9.44140625" style="87" customWidth="1"/>
    <col min="1023" max="1023" width="6.88671875" style="87" customWidth="1"/>
    <col min="1024" max="1024" width="9.6640625" style="87" customWidth="1"/>
    <col min="1025" max="1025" width="6.88671875" style="87" customWidth="1"/>
    <col min="1026" max="1261" width="9.109375" style="87"/>
    <col min="1262" max="1262" width="3" style="87" bestFit="1" customWidth="1"/>
    <col min="1263" max="1263" width="17.88671875" style="87" customWidth="1"/>
    <col min="1264" max="1264" width="7.5546875" style="87" customWidth="1"/>
    <col min="1265" max="1265" width="6.88671875" style="87" customWidth="1"/>
    <col min="1266" max="1266" width="9.44140625" style="87" customWidth="1"/>
    <col min="1267" max="1267" width="6.88671875" style="87" customWidth="1"/>
    <col min="1268" max="1268" width="9.6640625" style="87" customWidth="1"/>
    <col min="1269" max="1271" width="6.88671875" style="87" customWidth="1"/>
    <col min="1272" max="1272" width="9.44140625" style="87" customWidth="1"/>
    <col min="1273" max="1273" width="6.88671875" style="87" customWidth="1"/>
    <col min="1274" max="1274" width="9.6640625" style="87" customWidth="1"/>
    <col min="1275" max="1277" width="6.88671875" style="87" customWidth="1"/>
    <col min="1278" max="1278" width="9.44140625" style="87" customWidth="1"/>
    <col min="1279" max="1279" width="6.88671875" style="87" customWidth="1"/>
    <col min="1280" max="1280" width="9.6640625" style="87" customWidth="1"/>
    <col min="1281" max="1281" width="6.88671875" style="87" customWidth="1"/>
    <col min="1282" max="1517" width="9.109375" style="87"/>
    <col min="1518" max="1518" width="3" style="87" bestFit="1" customWidth="1"/>
    <col min="1519" max="1519" width="17.88671875" style="87" customWidth="1"/>
    <col min="1520" max="1520" width="7.5546875" style="87" customWidth="1"/>
    <col min="1521" max="1521" width="6.88671875" style="87" customWidth="1"/>
    <col min="1522" max="1522" width="9.44140625" style="87" customWidth="1"/>
    <col min="1523" max="1523" width="6.88671875" style="87" customWidth="1"/>
    <col min="1524" max="1524" width="9.6640625" style="87" customWidth="1"/>
    <col min="1525" max="1527" width="6.88671875" style="87" customWidth="1"/>
    <col min="1528" max="1528" width="9.44140625" style="87" customWidth="1"/>
    <col min="1529" max="1529" width="6.88671875" style="87" customWidth="1"/>
    <col min="1530" max="1530" width="9.6640625" style="87" customWidth="1"/>
    <col min="1531" max="1533" width="6.88671875" style="87" customWidth="1"/>
    <col min="1534" max="1534" width="9.44140625" style="87" customWidth="1"/>
    <col min="1535" max="1535" width="6.88671875" style="87" customWidth="1"/>
    <col min="1536" max="1536" width="9.6640625" style="87" customWidth="1"/>
    <col min="1537" max="1537" width="6.88671875" style="87" customWidth="1"/>
    <col min="1538" max="1773" width="9.109375" style="87"/>
    <col min="1774" max="1774" width="3" style="87" bestFit="1" customWidth="1"/>
    <col min="1775" max="1775" width="17.88671875" style="87" customWidth="1"/>
    <col min="1776" max="1776" width="7.5546875" style="87" customWidth="1"/>
    <col min="1777" max="1777" width="6.88671875" style="87" customWidth="1"/>
    <col min="1778" max="1778" width="9.44140625" style="87" customWidth="1"/>
    <col min="1779" max="1779" width="6.88671875" style="87" customWidth="1"/>
    <col min="1780" max="1780" width="9.6640625" style="87" customWidth="1"/>
    <col min="1781" max="1783" width="6.88671875" style="87" customWidth="1"/>
    <col min="1784" max="1784" width="9.44140625" style="87" customWidth="1"/>
    <col min="1785" max="1785" width="6.88671875" style="87" customWidth="1"/>
    <col min="1786" max="1786" width="9.6640625" style="87" customWidth="1"/>
    <col min="1787" max="1789" width="6.88671875" style="87" customWidth="1"/>
    <col min="1790" max="1790" width="9.44140625" style="87" customWidth="1"/>
    <col min="1791" max="1791" width="6.88671875" style="87" customWidth="1"/>
    <col min="1792" max="1792" width="9.6640625" style="87" customWidth="1"/>
    <col min="1793" max="1793" width="6.88671875" style="87" customWidth="1"/>
    <col min="1794" max="2029" width="9.109375" style="87"/>
    <col min="2030" max="2030" width="3" style="87" bestFit="1" customWidth="1"/>
    <col min="2031" max="2031" width="17.88671875" style="87" customWidth="1"/>
    <col min="2032" max="2032" width="7.5546875" style="87" customWidth="1"/>
    <col min="2033" max="2033" width="6.88671875" style="87" customWidth="1"/>
    <col min="2034" max="2034" width="9.44140625" style="87" customWidth="1"/>
    <col min="2035" max="2035" width="6.88671875" style="87" customWidth="1"/>
    <col min="2036" max="2036" width="9.6640625" style="87" customWidth="1"/>
    <col min="2037" max="2039" width="6.88671875" style="87" customWidth="1"/>
    <col min="2040" max="2040" width="9.44140625" style="87" customWidth="1"/>
    <col min="2041" max="2041" width="6.88671875" style="87" customWidth="1"/>
    <col min="2042" max="2042" width="9.6640625" style="87" customWidth="1"/>
    <col min="2043" max="2045" width="6.88671875" style="87" customWidth="1"/>
    <col min="2046" max="2046" width="9.44140625" style="87" customWidth="1"/>
    <col min="2047" max="2047" width="6.88671875" style="87" customWidth="1"/>
    <col min="2048" max="2048" width="9.6640625" style="87" customWidth="1"/>
    <col min="2049" max="2049" width="6.88671875" style="87" customWidth="1"/>
    <col min="2050" max="2285" width="9.109375" style="87"/>
    <col min="2286" max="2286" width="3" style="87" bestFit="1" customWidth="1"/>
    <col min="2287" max="2287" width="17.88671875" style="87" customWidth="1"/>
    <col min="2288" max="2288" width="7.5546875" style="87" customWidth="1"/>
    <col min="2289" max="2289" width="6.88671875" style="87" customWidth="1"/>
    <col min="2290" max="2290" width="9.44140625" style="87" customWidth="1"/>
    <col min="2291" max="2291" width="6.88671875" style="87" customWidth="1"/>
    <col min="2292" max="2292" width="9.6640625" style="87" customWidth="1"/>
    <col min="2293" max="2295" width="6.88671875" style="87" customWidth="1"/>
    <col min="2296" max="2296" width="9.44140625" style="87" customWidth="1"/>
    <col min="2297" max="2297" width="6.88671875" style="87" customWidth="1"/>
    <col min="2298" max="2298" width="9.6640625" style="87" customWidth="1"/>
    <col min="2299" max="2301" width="6.88671875" style="87" customWidth="1"/>
    <col min="2302" max="2302" width="9.44140625" style="87" customWidth="1"/>
    <col min="2303" max="2303" width="6.88671875" style="87" customWidth="1"/>
    <col min="2304" max="2304" width="9.6640625" style="87" customWidth="1"/>
    <col min="2305" max="2305" width="6.88671875" style="87" customWidth="1"/>
    <col min="2306" max="2541" width="9.109375" style="87"/>
    <col min="2542" max="2542" width="3" style="87" bestFit="1" customWidth="1"/>
    <col min="2543" max="2543" width="17.88671875" style="87" customWidth="1"/>
    <col min="2544" max="2544" width="7.5546875" style="87" customWidth="1"/>
    <col min="2545" max="2545" width="6.88671875" style="87" customWidth="1"/>
    <col min="2546" max="2546" width="9.44140625" style="87" customWidth="1"/>
    <col min="2547" max="2547" width="6.88671875" style="87" customWidth="1"/>
    <col min="2548" max="2548" width="9.6640625" style="87" customWidth="1"/>
    <col min="2549" max="2551" width="6.88671875" style="87" customWidth="1"/>
    <col min="2552" max="2552" width="9.44140625" style="87" customWidth="1"/>
    <col min="2553" max="2553" width="6.88671875" style="87" customWidth="1"/>
    <col min="2554" max="2554" width="9.6640625" style="87" customWidth="1"/>
    <col min="2555" max="2557" width="6.88671875" style="87" customWidth="1"/>
    <col min="2558" max="2558" width="9.44140625" style="87" customWidth="1"/>
    <col min="2559" max="2559" width="6.88671875" style="87" customWidth="1"/>
    <col min="2560" max="2560" width="9.6640625" style="87" customWidth="1"/>
    <col min="2561" max="2561" width="6.88671875" style="87" customWidth="1"/>
    <col min="2562" max="2797" width="9.109375" style="87"/>
    <col min="2798" max="2798" width="3" style="87" bestFit="1" customWidth="1"/>
    <col min="2799" max="2799" width="17.88671875" style="87" customWidth="1"/>
    <col min="2800" max="2800" width="7.5546875" style="87" customWidth="1"/>
    <col min="2801" max="2801" width="6.88671875" style="87" customWidth="1"/>
    <col min="2802" max="2802" width="9.44140625" style="87" customWidth="1"/>
    <col min="2803" max="2803" width="6.88671875" style="87" customWidth="1"/>
    <col min="2804" max="2804" width="9.6640625" style="87" customWidth="1"/>
    <col min="2805" max="2807" width="6.88671875" style="87" customWidth="1"/>
    <col min="2808" max="2808" width="9.44140625" style="87" customWidth="1"/>
    <col min="2809" max="2809" width="6.88671875" style="87" customWidth="1"/>
    <col min="2810" max="2810" width="9.6640625" style="87" customWidth="1"/>
    <col min="2811" max="2813" width="6.88671875" style="87" customWidth="1"/>
    <col min="2814" max="2814" width="9.44140625" style="87" customWidth="1"/>
    <col min="2815" max="2815" width="6.88671875" style="87" customWidth="1"/>
    <col min="2816" max="2816" width="9.6640625" style="87" customWidth="1"/>
    <col min="2817" max="2817" width="6.88671875" style="87" customWidth="1"/>
    <col min="2818" max="3053" width="9.109375" style="87"/>
    <col min="3054" max="3054" width="3" style="87" bestFit="1" customWidth="1"/>
    <col min="3055" max="3055" width="17.88671875" style="87" customWidth="1"/>
    <col min="3056" max="3056" width="7.5546875" style="87" customWidth="1"/>
    <col min="3057" max="3057" width="6.88671875" style="87" customWidth="1"/>
    <col min="3058" max="3058" width="9.44140625" style="87" customWidth="1"/>
    <col min="3059" max="3059" width="6.88671875" style="87" customWidth="1"/>
    <col min="3060" max="3060" width="9.6640625" style="87" customWidth="1"/>
    <col min="3061" max="3063" width="6.88671875" style="87" customWidth="1"/>
    <col min="3064" max="3064" width="9.44140625" style="87" customWidth="1"/>
    <col min="3065" max="3065" width="6.88671875" style="87" customWidth="1"/>
    <col min="3066" max="3066" width="9.6640625" style="87" customWidth="1"/>
    <col min="3067" max="3069" width="6.88671875" style="87" customWidth="1"/>
    <col min="3070" max="3070" width="9.44140625" style="87" customWidth="1"/>
    <col min="3071" max="3071" width="6.88671875" style="87" customWidth="1"/>
    <col min="3072" max="3072" width="9.6640625" style="87" customWidth="1"/>
    <col min="3073" max="3073" width="6.88671875" style="87" customWidth="1"/>
    <col min="3074" max="3309" width="9.109375" style="87"/>
    <col min="3310" max="3310" width="3" style="87" bestFit="1" customWidth="1"/>
    <col min="3311" max="3311" width="17.88671875" style="87" customWidth="1"/>
    <col min="3312" max="3312" width="7.5546875" style="87" customWidth="1"/>
    <col min="3313" max="3313" width="6.88671875" style="87" customWidth="1"/>
    <col min="3314" max="3314" width="9.44140625" style="87" customWidth="1"/>
    <col min="3315" max="3315" width="6.88671875" style="87" customWidth="1"/>
    <col min="3316" max="3316" width="9.6640625" style="87" customWidth="1"/>
    <col min="3317" max="3319" width="6.88671875" style="87" customWidth="1"/>
    <col min="3320" max="3320" width="9.44140625" style="87" customWidth="1"/>
    <col min="3321" max="3321" width="6.88671875" style="87" customWidth="1"/>
    <col min="3322" max="3322" width="9.6640625" style="87" customWidth="1"/>
    <col min="3323" max="3325" width="6.88671875" style="87" customWidth="1"/>
    <col min="3326" max="3326" width="9.44140625" style="87" customWidth="1"/>
    <col min="3327" max="3327" width="6.88671875" style="87" customWidth="1"/>
    <col min="3328" max="3328" width="9.6640625" style="87" customWidth="1"/>
    <col min="3329" max="3329" width="6.88671875" style="87" customWidth="1"/>
    <col min="3330" max="3565" width="9.109375" style="87"/>
    <col min="3566" max="3566" width="3" style="87" bestFit="1" customWidth="1"/>
    <col min="3567" max="3567" width="17.88671875" style="87" customWidth="1"/>
    <col min="3568" max="3568" width="7.5546875" style="87" customWidth="1"/>
    <col min="3569" max="3569" width="6.88671875" style="87" customWidth="1"/>
    <col min="3570" max="3570" width="9.44140625" style="87" customWidth="1"/>
    <col min="3571" max="3571" width="6.88671875" style="87" customWidth="1"/>
    <col min="3572" max="3572" width="9.6640625" style="87" customWidth="1"/>
    <col min="3573" max="3575" width="6.88671875" style="87" customWidth="1"/>
    <col min="3576" max="3576" width="9.44140625" style="87" customWidth="1"/>
    <col min="3577" max="3577" width="6.88671875" style="87" customWidth="1"/>
    <col min="3578" max="3578" width="9.6640625" style="87" customWidth="1"/>
    <col min="3579" max="3581" width="6.88671875" style="87" customWidth="1"/>
    <col min="3582" max="3582" width="9.44140625" style="87" customWidth="1"/>
    <col min="3583" max="3583" width="6.88671875" style="87" customWidth="1"/>
    <col min="3584" max="3584" width="9.6640625" style="87" customWidth="1"/>
    <col min="3585" max="3585" width="6.88671875" style="87" customWidth="1"/>
    <col min="3586" max="3821" width="9.109375" style="87"/>
    <col min="3822" max="3822" width="3" style="87" bestFit="1" customWidth="1"/>
    <col min="3823" max="3823" width="17.88671875" style="87" customWidth="1"/>
    <col min="3824" max="3824" width="7.5546875" style="87" customWidth="1"/>
    <col min="3825" max="3825" width="6.88671875" style="87" customWidth="1"/>
    <col min="3826" max="3826" width="9.44140625" style="87" customWidth="1"/>
    <col min="3827" max="3827" width="6.88671875" style="87" customWidth="1"/>
    <col min="3828" max="3828" width="9.6640625" style="87" customWidth="1"/>
    <col min="3829" max="3831" width="6.88671875" style="87" customWidth="1"/>
    <col min="3832" max="3832" width="9.44140625" style="87" customWidth="1"/>
    <col min="3833" max="3833" width="6.88671875" style="87" customWidth="1"/>
    <col min="3834" max="3834" width="9.6640625" style="87" customWidth="1"/>
    <col min="3835" max="3837" width="6.88671875" style="87" customWidth="1"/>
    <col min="3838" max="3838" width="9.44140625" style="87" customWidth="1"/>
    <col min="3839" max="3839" width="6.88671875" style="87" customWidth="1"/>
    <col min="3840" max="3840" width="9.6640625" style="87" customWidth="1"/>
    <col min="3841" max="3841" width="6.88671875" style="87" customWidth="1"/>
    <col min="3842" max="4077" width="9.109375" style="87"/>
    <col min="4078" max="4078" width="3" style="87" bestFit="1" customWidth="1"/>
    <col min="4079" max="4079" width="17.88671875" style="87" customWidth="1"/>
    <col min="4080" max="4080" width="7.5546875" style="87" customWidth="1"/>
    <col min="4081" max="4081" width="6.88671875" style="87" customWidth="1"/>
    <col min="4082" max="4082" width="9.44140625" style="87" customWidth="1"/>
    <col min="4083" max="4083" width="6.88671875" style="87" customWidth="1"/>
    <col min="4084" max="4084" width="9.6640625" style="87" customWidth="1"/>
    <col min="4085" max="4087" width="6.88671875" style="87" customWidth="1"/>
    <col min="4088" max="4088" width="9.44140625" style="87" customWidth="1"/>
    <col min="4089" max="4089" width="6.88671875" style="87" customWidth="1"/>
    <col min="4090" max="4090" width="9.6640625" style="87" customWidth="1"/>
    <col min="4091" max="4093" width="6.88671875" style="87" customWidth="1"/>
    <col min="4094" max="4094" width="9.44140625" style="87" customWidth="1"/>
    <col min="4095" max="4095" width="6.88671875" style="87" customWidth="1"/>
    <col min="4096" max="4096" width="9.6640625" style="87" customWidth="1"/>
    <col min="4097" max="4097" width="6.88671875" style="87" customWidth="1"/>
    <col min="4098" max="4333" width="9.109375" style="87"/>
    <col min="4334" max="4334" width="3" style="87" bestFit="1" customWidth="1"/>
    <col min="4335" max="4335" width="17.88671875" style="87" customWidth="1"/>
    <col min="4336" max="4336" width="7.5546875" style="87" customWidth="1"/>
    <col min="4337" max="4337" width="6.88671875" style="87" customWidth="1"/>
    <col min="4338" max="4338" width="9.44140625" style="87" customWidth="1"/>
    <col min="4339" max="4339" width="6.88671875" style="87" customWidth="1"/>
    <col min="4340" max="4340" width="9.6640625" style="87" customWidth="1"/>
    <col min="4341" max="4343" width="6.88671875" style="87" customWidth="1"/>
    <col min="4344" max="4344" width="9.44140625" style="87" customWidth="1"/>
    <col min="4345" max="4345" width="6.88671875" style="87" customWidth="1"/>
    <col min="4346" max="4346" width="9.6640625" style="87" customWidth="1"/>
    <col min="4347" max="4349" width="6.88671875" style="87" customWidth="1"/>
    <col min="4350" max="4350" width="9.44140625" style="87" customWidth="1"/>
    <col min="4351" max="4351" width="6.88671875" style="87" customWidth="1"/>
    <col min="4352" max="4352" width="9.6640625" style="87" customWidth="1"/>
    <col min="4353" max="4353" width="6.88671875" style="87" customWidth="1"/>
    <col min="4354" max="4589" width="9.109375" style="87"/>
    <col min="4590" max="4590" width="3" style="87" bestFit="1" customWidth="1"/>
    <col min="4591" max="4591" width="17.88671875" style="87" customWidth="1"/>
    <col min="4592" max="4592" width="7.5546875" style="87" customWidth="1"/>
    <col min="4593" max="4593" width="6.88671875" style="87" customWidth="1"/>
    <col min="4594" max="4594" width="9.44140625" style="87" customWidth="1"/>
    <col min="4595" max="4595" width="6.88671875" style="87" customWidth="1"/>
    <col min="4596" max="4596" width="9.6640625" style="87" customWidth="1"/>
    <col min="4597" max="4599" width="6.88671875" style="87" customWidth="1"/>
    <col min="4600" max="4600" width="9.44140625" style="87" customWidth="1"/>
    <col min="4601" max="4601" width="6.88671875" style="87" customWidth="1"/>
    <col min="4602" max="4602" width="9.6640625" style="87" customWidth="1"/>
    <col min="4603" max="4605" width="6.88671875" style="87" customWidth="1"/>
    <col min="4606" max="4606" width="9.44140625" style="87" customWidth="1"/>
    <col min="4607" max="4607" width="6.88671875" style="87" customWidth="1"/>
    <col min="4608" max="4608" width="9.6640625" style="87" customWidth="1"/>
    <col min="4609" max="4609" width="6.88671875" style="87" customWidth="1"/>
    <col min="4610" max="4845" width="9.109375" style="87"/>
    <col min="4846" max="4846" width="3" style="87" bestFit="1" customWidth="1"/>
    <col min="4847" max="4847" width="17.88671875" style="87" customWidth="1"/>
    <col min="4848" max="4848" width="7.5546875" style="87" customWidth="1"/>
    <col min="4849" max="4849" width="6.88671875" style="87" customWidth="1"/>
    <col min="4850" max="4850" width="9.44140625" style="87" customWidth="1"/>
    <col min="4851" max="4851" width="6.88671875" style="87" customWidth="1"/>
    <col min="4852" max="4852" width="9.6640625" style="87" customWidth="1"/>
    <col min="4853" max="4855" width="6.88671875" style="87" customWidth="1"/>
    <col min="4856" max="4856" width="9.44140625" style="87" customWidth="1"/>
    <col min="4857" max="4857" width="6.88671875" style="87" customWidth="1"/>
    <col min="4858" max="4858" width="9.6640625" style="87" customWidth="1"/>
    <col min="4859" max="4861" width="6.88671875" style="87" customWidth="1"/>
    <col min="4862" max="4862" width="9.44140625" style="87" customWidth="1"/>
    <col min="4863" max="4863" width="6.88671875" style="87" customWidth="1"/>
    <col min="4864" max="4864" width="9.6640625" style="87" customWidth="1"/>
    <col min="4865" max="4865" width="6.88671875" style="87" customWidth="1"/>
    <col min="4866" max="5101" width="9.109375" style="87"/>
    <col min="5102" max="5102" width="3" style="87" bestFit="1" customWidth="1"/>
    <col min="5103" max="5103" width="17.88671875" style="87" customWidth="1"/>
    <col min="5104" max="5104" width="7.5546875" style="87" customWidth="1"/>
    <col min="5105" max="5105" width="6.88671875" style="87" customWidth="1"/>
    <col min="5106" max="5106" width="9.44140625" style="87" customWidth="1"/>
    <col min="5107" max="5107" width="6.88671875" style="87" customWidth="1"/>
    <col min="5108" max="5108" width="9.6640625" style="87" customWidth="1"/>
    <col min="5109" max="5111" width="6.88671875" style="87" customWidth="1"/>
    <col min="5112" max="5112" width="9.44140625" style="87" customWidth="1"/>
    <col min="5113" max="5113" width="6.88671875" style="87" customWidth="1"/>
    <col min="5114" max="5114" width="9.6640625" style="87" customWidth="1"/>
    <col min="5115" max="5117" width="6.88671875" style="87" customWidth="1"/>
    <col min="5118" max="5118" width="9.44140625" style="87" customWidth="1"/>
    <col min="5119" max="5119" width="6.88671875" style="87" customWidth="1"/>
    <col min="5120" max="5120" width="9.6640625" style="87" customWidth="1"/>
    <col min="5121" max="5121" width="6.88671875" style="87" customWidth="1"/>
    <col min="5122" max="5357" width="9.109375" style="87"/>
    <col min="5358" max="5358" width="3" style="87" bestFit="1" customWidth="1"/>
    <col min="5359" max="5359" width="17.88671875" style="87" customWidth="1"/>
    <col min="5360" max="5360" width="7.5546875" style="87" customWidth="1"/>
    <col min="5361" max="5361" width="6.88671875" style="87" customWidth="1"/>
    <col min="5362" max="5362" width="9.44140625" style="87" customWidth="1"/>
    <col min="5363" max="5363" width="6.88671875" style="87" customWidth="1"/>
    <col min="5364" max="5364" width="9.6640625" style="87" customWidth="1"/>
    <col min="5365" max="5367" width="6.88671875" style="87" customWidth="1"/>
    <col min="5368" max="5368" width="9.44140625" style="87" customWidth="1"/>
    <col min="5369" max="5369" width="6.88671875" style="87" customWidth="1"/>
    <col min="5370" max="5370" width="9.6640625" style="87" customWidth="1"/>
    <col min="5371" max="5373" width="6.88671875" style="87" customWidth="1"/>
    <col min="5374" max="5374" width="9.44140625" style="87" customWidth="1"/>
    <col min="5375" max="5375" width="6.88671875" style="87" customWidth="1"/>
    <col min="5376" max="5376" width="9.6640625" style="87" customWidth="1"/>
    <col min="5377" max="5377" width="6.88671875" style="87" customWidth="1"/>
    <col min="5378" max="5613" width="9.109375" style="87"/>
    <col min="5614" max="5614" width="3" style="87" bestFit="1" customWidth="1"/>
    <col min="5615" max="5615" width="17.88671875" style="87" customWidth="1"/>
    <col min="5616" max="5616" width="7.5546875" style="87" customWidth="1"/>
    <col min="5617" max="5617" width="6.88671875" style="87" customWidth="1"/>
    <col min="5618" max="5618" width="9.44140625" style="87" customWidth="1"/>
    <col min="5619" max="5619" width="6.88671875" style="87" customWidth="1"/>
    <col min="5620" max="5620" width="9.6640625" style="87" customWidth="1"/>
    <col min="5621" max="5623" width="6.88671875" style="87" customWidth="1"/>
    <col min="5624" max="5624" width="9.44140625" style="87" customWidth="1"/>
    <col min="5625" max="5625" width="6.88671875" style="87" customWidth="1"/>
    <col min="5626" max="5626" width="9.6640625" style="87" customWidth="1"/>
    <col min="5627" max="5629" width="6.88671875" style="87" customWidth="1"/>
    <col min="5630" max="5630" width="9.44140625" style="87" customWidth="1"/>
    <col min="5631" max="5631" width="6.88671875" style="87" customWidth="1"/>
    <col min="5632" max="5632" width="9.6640625" style="87" customWidth="1"/>
    <col min="5633" max="5633" width="6.88671875" style="87" customWidth="1"/>
    <col min="5634" max="5869" width="9.109375" style="87"/>
    <col min="5870" max="5870" width="3" style="87" bestFit="1" customWidth="1"/>
    <col min="5871" max="5871" width="17.88671875" style="87" customWidth="1"/>
    <col min="5872" max="5872" width="7.5546875" style="87" customWidth="1"/>
    <col min="5873" max="5873" width="6.88671875" style="87" customWidth="1"/>
    <col min="5874" max="5874" width="9.44140625" style="87" customWidth="1"/>
    <col min="5875" max="5875" width="6.88671875" style="87" customWidth="1"/>
    <col min="5876" max="5876" width="9.6640625" style="87" customWidth="1"/>
    <col min="5877" max="5879" width="6.88671875" style="87" customWidth="1"/>
    <col min="5880" max="5880" width="9.44140625" style="87" customWidth="1"/>
    <col min="5881" max="5881" width="6.88671875" style="87" customWidth="1"/>
    <col min="5882" max="5882" width="9.6640625" style="87" customWidth="1"/>
    <col min="5883" max="5885" width="6.88671875" style="87" customWidth="1"/>
    <col min="5886" max="5886" width="9.44140625" style="87" customWidth="1"/>
    <col min="5887" max="5887" width="6.88671875" style="87" customWidth="1"/>
    <col min="5888" max="5888" width="9.6640625" style="87" customWidth="1"/>
    <col min="5889" max="5889" width="6.88671875" style="87" customWidth="1"/>
    <col min="5890" max="6125" width="9.109375" style="87"/>
    <col min="6126" max="6126" width="3" style="87" bestFit="1" customWidth="1"/>
    <col min="6127" max="6127" width="17.88671875" style="87" customWidth="1"/>
    <col min="6128" max="6128" width="7.5546875" style="87" customWidth="1"/>
    <col min="6129" max="6129" width="6.88671875" style="87" customWidth="1"/>
    <col min="6130" max="6130" width="9.44140625" style="87" customWidth="1"/>
    <col min="6131" max="6131" width="6.88671875" style="87" customWidth="1"/>
    <col min="6132" max="6132" width="9.6640625" style="87" customWidth="1"/>
    <col min="6133" max="6135" width="6.88671875" style="87" customWidth="1"/>
    <col min="6136" max="6136" width="9.44140625" style="87" customWidth="1"/>
    <col min="6137" max="6137" width="6.88671875" style="87" customWidth="1"/>
    <col min="6138" max="6138" width="9.6640625" style="87" customWidth="1"/>
    <col min="6139" max="6141" width="6.88671875" style="87" customWidth="1"/>
    <col min="6142" max="6142" width="9.44140625" style="87" customWidth="1"/>
    <col min="6143" max="6143" width="6.88671875" style="87" customWidth="1"/>
    <col min="6144" max="6144" width="9.6640625" style="87" customWidth="1"/>
    <col min="6145" max="6145" width="6.88671875" style="87" customWidth="1"/>
    <col min="6146" max="6381" width="9.109375" style="87"/>
    <col min="6382" max="6382" width="3" style="87" bestFit="1" customWidth="1"/>
    <col min="6383" max="6383" width="17.88671875" style="87" customWidth="1"/>
    <col min="6384" max="6384" width="7.5546875" style="87" customWidth="1"/>
    <col min="6385" max="6385" width="6.88671875" style="87" customWidth="1"/>
    <col min="6386" max="6386" width="9.44140625" style="87" customWidth="1"/>
    <col min="6387" max="6387" width="6.88671875" style="87" customWidth="1"/>
    <col min="6388" max="6388" width="9.6640625" style="87" customWidth="1"/>
    <col min="6389" max="6391" width="6.88671875" style="87" customWidth="1"/>
    <col min="6392" max="6392" width="9.44140625" style="87" customWidth="1"/>
    <col min="6393" max="6393" width="6.88671875" style="87" customWidth="1"/>
    <col min="6394" max="6394" width="9.6640625" style="87" customWidth="1"/>
    <col min="6395" max="6397" width="6.88671875" style="87" customWidth="1"/>
    <col min="6398" max="6398" width="9.44140625" style="87" customWidth="1"/>
    <col min="6399" max="6399" width="6.88671875" style="87" customWidth="1"/>
    <col min="6400" max="6400" width="9.6640625" style="87" customWidth="1"/>
    <col min="6401" max="6401" width="6.88671875" style="87" customWidth="1"/>
    <col min="6402" max="6637" width="9.109375" style="87"/>
    <col min="6638" max="6638" width="3" style="87" bestFit="1" customWidth="1"/>
    <col min="6639" max="6639" width="17.88671875" style="87" customWidth="1"/>
    <col min="6640" max="6640" width="7.5546875" style="87" customWidth="1"/>
    <col min="6641" max="6641" width="6.88671875" style="87" customWidth="1"/>
    <col min="6642" max="6642" width="9.44140625" style="87" customWidth="1"/>
    <col min="6643" max="6643" width="6.88671875" style="87" customWidth="1"/>
    <col min="6644" max="6644" width="9.6640625" style="87" customWidth="1"/>
    <col min="6645" max="6647" width="6.88671875" style="87" customWidth="1"/>
    <col min="6648" max="6648" width="9.44140625" style="87" customWidth="1"/>
    <col min="6649" max="6649" width="6.88671875" style="87" customWidth="1"/>
    <col min="6650" max="6650" width="9.6640625" style="87" customWidth="1"/>
    <col min="6651" max="6653" width="6.88671875" style="87" customWidth="1"/>
    <col min="6654" max="6654" width="9.44140625" style="87" customWidth="1"/>
    <col min="6655" max="6655" width="6.88671875" style="87" customWidth="1"/>
    <col min="6656" max="6656" width="9.6640625" style="87" customWidth="1"/>
    <col min="6657" max="6657" width="6.88671875" style="87" customWidth="1"/>
    <col min="6658" max="6893" width="9.109375" style="87"/>
    <col min="6894" max="6894" width="3" style="87" bestFit="1" customWidth="1"/>
    <col min="6895" max="6895" width="17.88671875" style="87" customWidth="1"/>
    <col min="6896" max="6896" width="7.5546875" style="87" customWidth="1"/>
    <col min="6897" max="6897" width="6.88671875" style="87" customWidth="1"/>
    <col min="6898" max="6898" width="9.44140625" style="87" customWidth="1"/>
    <col min="6899" max="6899" width="6.88671875" style="87" customWidth="1"/>
    <col min="6900" max="6900" width="9.6640625" style="87" customWidth="1"/>
    <col min="6901" max="6903" width="6.88671875" style="87" customWidth="1"/>
    <col min="6904" max="6904" width="9.44140625" style="87" customWidth="1"/>
    <col min="6905" max="6905" width="6.88671875" style="87" customWidth="1"/>
    <col min="6906" max="6906" width="9.6640625" style="87" customWidth="1"/>
    <col min="6907" max="6909" width="6.88671875" style="87" customWidth="1"/>
    <col min="6910" max="6910" width="9.44140625" style="87" customWidth="1"/>
    <col min="6911" max="6911" width="6.88671875" style="87" customWidth="1"/>
    <col min="6912" max="6912" width="9.6640625" style="87" customWidth="1"/>
    <col min="6913" max="6913" width="6.88671875" style="87" customWidth="1"/>
    <col min="6914" max="7149" width="9.109375" style="87"/>
    <col min="7150" max="7150" width="3" style="87" bestFit="1" customWidth="1"/>
    <col min="7151" max="7151" width="17.88671875" style="87" customWidth="1"/>
    <col min="7152" max="7152" width="7.5546875" style="87" customWidth="1"/>
    <col min="7153" max="7153" width="6.88671875" style="87" customWidth="1"/>
    <col min="7154" max="7154" width="9.44140625" style="87" customWidth="1"/>
    <col min="7155" max="7155" width="6.88671875" style="87" customWidth="1"/>
    <col min="7156" max="7156" width="9.6640625" style="87" customWidth="1"/>
    <col min="7157" max="7159" width="6.88671875" style="87" customWidth="1"/>
    <col min="7160" max="7160" width="9.44140625" style="87" customWidth="1"/>
    <col min="7161" max="7161" width="6.88671875" style="87" customWidth="1"/>
    <col min="7162" max="7162" width="9.6640625" style="87" customWidth="1"/>
    <col min="7163" max="7165" width="6.88671875" style="87" customWidth="1"/>
    <col min="7166" max="7166" width="9.44140625" style="87" customWidth="1"/>
    <col min="7167" max="7167" width="6.88671875" style="87" customWidth="1"/>
    <col min="7168" max="7168" width="9.6640625" style="87" customWidth="1"/>
    <col min="7169" max="7169" width="6.88671875" style="87" customWidth="1"/>
    <col min="7170" max="7405" width="9.109375" style="87"/>
    <col min="7406" max="7406" width="3" style="87" bestFit="1" customWidth="1"/>
    <col min="7407" max="7407" width="17.88671875" style="87" customWidth="1"/>
    <col min="7408" max="7408" width="7.5546875" style="87" customWidth="1"/>
    <col min="7409" max="7409" width="6.88671875" style="87" customWidth="1"/>
    <col min="7410" max="7410" width="9.44140625" style="87" customWidth="1"/>
    <col min="7411" max="7411" width="6.88671875" style="87" customWidth="1"/>
    <col min="7412" max="7412" width="9.6640625" style="87" customWidth="1"/>
    <col min="7413" max="7415" width="6.88671875" style="87" customWidth="1"/>
    <col min="7416" max="7416" width="9.44140625" style="87" customWidth="1"/>
    <col min="7417" max="7417" width="6.88671875" style="87" customWidth="1"/>
    <col min="7418" max="7418" width="9.6640625" style="87" customWidth="1"/>
    <col min="7419" max="7421" width="6.88671875" style="87" customWidth="1"/>
    <col min="7422" max="7422" width="9.44140625" style="87" customWidth="1"/>
    <col min="7423" max="7423" width="6.88671875" style="87" customWidth="1"/>
    <col min="7424" max="7424" width="9.6640625" style="87" customWidth="1"/>
    <col min="7425" max="7425" width="6.88671875" style="87" customWidth="1"/>
    <col min="7426" max="7661" width="9.109375" style="87"/>
    <col min="7662" max="7662" width="3" style="87" bestFit="1" customWidth="1"/>
    <col min="7663" max="7663" width="17.88671875" style="87" customWidth="1"/>
    <col min="7664" max="7664" width="7.5546875" style="87" customWidth="1"/>
    <col min="7665" max="7665" width="6.88671875" style="87" customWidth="1"/>
    <col min="7666" max="7666" width="9.44140625" style="87" customWidth="1"/>
    <col min="7667" max="7667" width="6.88671875" style="87" customWidth="1"/>
    <col min="7668" max="7668" width="9.6640625" style="87" customWidth="1"/>
    <col min="7669" max="7671" width="6.88671875" style="87" customWidth="1"/>
    <col min="7672" max="7672" width="9.44140625" style="87" customWidth="1"/>
    <col min="7673" max="7673" width="6.88671875" style="87" customWidth="1"/>
    <col min="7674" max="7674" width="9.6640625" style="87" customWidth="1"/>
    <col min="7675" max="7677" width="6.88671875" style="87" customWidth="1"/>
    <col min="7678" max="7678" width="9.44140625" style="87" customWidth="1"/>
    <col min="7679" max="7679" width="6.88671875" style="87" customWidth="1"/>
    <col min="7680" max="7680" width="9.6640625" style="87" customWidth="1"/>
    <col min="7681" max="7681" width="6.88671875" style="87" customWidth="1"/>
    <col min="7682" max="7917" width="9.109375" style="87"/>
    <col min="7918" max="7918" width="3" style="87" bestFit="1" customWidth="1"/>
    <col min="7919" max="7919" width="17.88671875" style="87" customWidth="1"/>
    <col min="7920" max="7920" width="7.5546875" style="87" customWidth="1"/>
    <col min="7921" max="7921" width="6.88671875" style="87" customWidth="1"/>
    <col min="7922" max="7922" width="9.44140625" style="87" customWidth="1"/>
    <col min="7923" max="7923" width="6.88671875" style="87" customWidth="1"/>
    <col min="7924" max="7924" width="9.6640625" style="87" customWidth="1"/>
    <col min="7925" max="7927" width="6.88671875" style="87" customWidth="1"/>
    <col min="7928" max="7928" width="9.44140625" style="87" customWidth="1"/>
    <col min="7929" max="7929" width="6.88671875" style="87" customWidth="1"/>
    <col min="7930" max="7930" width="9.6640625" style="87" customWidth="1"/>
    <col min="7931" max="7933" width="6.88671875" style="87" customWidth="1"/>
    <col min="7934" max="7934" width="9.44140625" style="87" customWidth="1"/>
    <col min="7935" max="7935" width="6.88671875" style="87" customWidth="1"/>
    <col min="7936" max="7936" width="9.6640625" style="87" customWidth="1"/>
    <col min="7937" max="7937" width="6.88671875" style="87" customWidth="1"/>
    <col min="7938" max="8173" width="9.109375" style="87"/>
    <col min="8174" max="8174" width="3" style="87" bestFit="1" customWidth="1"/>
    <col min="8175" max="8175" width="17.88671875" style="87" customWidth="1"/>
    <col min="8176" max="8176" width="7.5546875" style="87" customWidth="1"/>
    <col min="8177" max="8177" width="6.88671875" style="87" customWidth="1"/>
    <col min="8178" max="8178" width="9.44140625" style="87" customWidth="1"/>
    <col min="8179" max="8179" width="6.88671875" style="87" customWidth="1"/>
    <col min="8180" max="8180" width="9.6640625" style="87" customWidth="1"/>
    <col min="8181" max="8183" width="6.88671875" style="87" customWidth="1"/>
    <col min="8184" max="8184" width="9.44140625" style="87" customWidth="1"/>
    <col min="8185" max="8185" width="6.88671875" style="87" customWidth="1"/>
    <col min="8186" max="8186" width="9.6640625" style="87" customWidth="1"/>
    <col min="8187" max="8189" width="6.88671875" style="87" customWidth="1"/>
    <col min="8190" max="8190" width="9.44140625" style="87" customWidth="1"/>
    <col min="8191" max="8191" width="6.88671875" style="87" customWidth="1"/>
    <col min="8192" max="8192" width="9.6640625" style="87" customWidth="1"/>
    <col min="8193" max="8193" width="6.88671875" style="87" customWidth="1"/>
    <col min="8194" max="8429" width="9.109375" style="87"/>
    <col min="8430" max="8430" width="3" style="87" bestFit="1" customWidth="1"/>
    <col min="8431" max="8431" width="17.88671875" style="87" customWidth="1"/>
    <col min="8432" max="8432" width="7.5546875" style="87" customWidth="1"/>
    <col min="8433" max="8433" width="6.88671875" style="87" customWidth="1"/>
    <col min="8434" max="8434" width="9.44140625" style="87" customWidth="1"/>
    <col min="8435" max="8435" width="6.88671875" style="87" customWidth="1"/>
    <col min="8436" max="8436" width="9.6640625" style="87" customWidth="1"/>
    <col min="8437" max="8439" width="6.88671875" style="87" customWidth="1"/>
    <col min="8440" max="8440" width="9.44140625" style="87" customWidth="1"/>
    <col min="8441" max="8441" width="6.88671875" style="87" customWidth="1"/>
    <col min="8442" max="8442" width="9.6640625" style="87" customWidth="1"/>
    <col min="8443" max="8445" width="6.88671875" style="87" customWidth="1"/>
    <col min="8446" max="8446" width="9.44140625" style="87" customWidth="1"/>
    <col min="8447" max="8447" width="6.88671875" style="87" customWidth="1"/>
    <col min="8448" max="8448" width="9.6640625" style="87" customWidth="1"/>
    <col min="8449" max="8449" width="6.88671875" style="87" customWidth="1"/>
    <col min="8450" max="8685" width="9.109375" style="87"/>
    <col min="8686" max="8686" width="3" style="87" bestFit="1" customWidth="1"/>
    <col min="8687" max="8687" width="17.88671875" style="87" customWidth="1"/>
    <col min="8688" max="8688" width="7.5546875" style="87" customWidth="1"/>
    <col min="8689" max="8689" width="6.88671875" style="87" customWidth="1"/>
    <col min="8690" max="8690" width="9.44140625" style="87" customWidth="1"/>
    <col min="8691" max="8691" width="6.88671875" style="87" customWidth="1"/>
    <col min="8692" max="8692" width="9.6640625" style="87" customWidth="1"/>
    <col min="8693" max="8695" width="6.88671875" style="87" customWidth="1"/>
    <col min="8696" max="8696" width="9.44140625" style="87" customWidth="1"/>
    <col min="8697" max="8697" width="6.88671875" style="87" customWidth="1"/>
    <col min="8698" max="8698" width="9.6640625" style="87" customWidth="1"/>
    <col min="8699" max="8701" width="6.88671875" style="87" customWidth="1"/>
    <col min="8702" max="8702" width="9.44140625" style="87" customWidth="1"/>
    <col min="8703" max="8703" width="6.88671875" style="87" customWidth="1"/>
    <col min="8704" max="8704" width="9.6640625" style="87" customWidth="1"/>
    <col min="8705" max="8705" width="6.88671875" style="87" customWidth="1"/>
    <col min="8706" max="8941" width="9.109375" style="87"/>
    <col min="8942" max="8942" width="3" style="87" bestFit="1" customWidth="1"/>
    <col min="8943" max="8943" width="17.88671875" style="87" customWidth="1"/>
    <col min="8944" max="8944" width="7.5546875" style="87" customWidth="1"/>
    <col min="8945" max="8945" width="6.88671875" style="87" customWidth="1"/>
    <col min="8946" max="8946" width="9.44140625" style="87" customWidth="1"/>
    <col min="8947" max="8947" width="6.88671875" style="87" customWidth="1"/>
    <col min="8948" max="8948" width="9.6640625" style="87" customWidth="1"/>
    <col min="8949" max="8951" width="6.88671875" style="87" customWidth="1"/>
    <col min="8952" max="8952" width="9.44140625" style="87" customWidth="1"/>
    <col min="8953" max="8953" width="6.88671875" style="87" customWidth="1"/>
    <col min="8954" max="8954" width="9.6640625" style="87" customWidth="1"/>
    <col min="8955" max="8957" width="6.88671875" style="87" customWidth="1"/>
    <col min="8958" max="8958" width="9.44140625" style="87" customWidth="1"/>
    <col min="8959" max="8959" width="6.88671875" style="87" customWidth="1"/>
    <col min="8960" max="8960" width="9.6640625" style="87" customWidth="1"/>
    <col min="8961" max="8961" width="6.88671875" style="87" customWidth="1"/>
    <col min="8962" max="9197" width="9.109375" style="87"/>
    <col min="9198" max="9198" width="3" style="87" bestFit="1" customWidth="1"/>
    <col min="9199" max="9199" width="17.88671875" style="87" customWidth="1"/>
    <col min="9200" max="9200" width="7.5546875" style="87" customWidth="1"/>
    <col min="9201" max="9201" width="6.88671875" style="87" customWidth="1"/>
    <col min="9202" max="9202" width="9.44140625" style="87" customWidth="1"/>
    <col min="9203" max="9203" width="6.88671875" style="87" customWidth="1"/>
    <col min="9204" max="9204" width="9.6640625" style="87" customWidth="1"/>
    <col min="9205" max="9207" width="6.88671875" style="87" customWidth="1"/>
    <col min="9208" max="9208" width="9.44140625" style="87" customWidth="1"/>
    <col min="9209" max="9209" width="6.88671875" style="87" customWidth="1"/>
    <col min="9210" max="9210" width="9.6640625" style="87" customWidth="1"/>
    <col min="9211" max="9213" width="6.88671875" style="87" customWidth="1"/>
    <col min="9214" max="9214" width="9.44140625" style="87" customWidth="1"/>
    <col min="9215" max="9215" width="6.88671875" style="87" customWidth="1"/>
    <col min="9216" max="9216" width="9.6640625" style="87" customWidth="1"/>
    <col min="9217" max="9217" width="6.88671875" style="87" customWidth="1"/>
    <col min="9218" max="9453" width="9.109375" style="87"/>
    <col min="9454" max="9454" width="3" style="87" bestFit="1" customWidth="1"/>
    <col min="9455" max="9455" width="17.88671875" style="87" customWidth="1"/>
    <col min="9456" max="9456" width="7.5546875" style="87" customWidth="1"/>
    <col min="9457" max="9457" width="6.88671875" style="87" customWidth="1"/>
    <col min="9458" max="9458" width="9.44140625" style="87" customWidth="1"/>
    <col min="9459" max="9459" width="6.88671875" style="87" customWidth="1"/>
    <col min="9460" max="9460" width="9.6640625" style="87" customWidth="1"/>
    <col min="9461" max="9463" width="6.88671875" style="87" customWidth="1"/>
    <col min="9464" max="9464" width="9.44140625" style="87" customWidth="1"/>
    <col min="9465" max="9465" width="6.88671875" style="87" customWidth="1"/>
    <col min="9466" max="9466" width="9.6640625" style="87" customWidth="1"/>
    <col min="9467" max="9469" width="6.88671875" style="87" customWidth="1"/>
    <col min="9470" max="9470" width="9.44140625" style="87" customWidth="1"/>
    <col min="9471" max="9471" width="6.88671875" style="87" customWidth="1"/>
    <col min="9472" max="9472" width="9.6640625" style="87" customWidth="1"/>
    <col min="9473" max="9473" width="6.88671875" style="87" customWidth="1"/>
    <col min="9474" max="9709" width="9.109375" style="87"/>
    <col min="9710" max="9710" width="3" style="87" bestFit="1" customWidth="1"/>
    <col min="9711" max="9711" width="17.88671875" style="87" customWidth="1"/>
    <col min="9712" max="9712" width="7.5546875" style="87" customWidth="1"/>
    <col min="9713" max="9713" width="6.88671875" style="87" customWidth="1"/>
    <col min="9714" max="9714" width="9.44140625" style="87" customWidth="1"/>
    <col min="9715" max="9715" width="6.88671875" style="87" customWidth="1"/>
    <col min="9716" max="9716" width="9.6640625" style="87" customWidth="1"/>
    <col min="9717" max="9719" width="6.88671875" style="87" customWidth="1"/>
    <col min="9720" max="9720" width="9.44140625" style="87" customWidth="1"/>
    <col min="9721" max="9721" width="6.88671875" style="87" customWidth="1"/>
    <col min="9722" max="9722" width="9.6640625" style="87" customWidth="1"/>
    <col min="9723" max="9725" width="6.88671875" style="87" customWidth="1"/>
    <col min="9726" max="9726" width="9.44140625" style="87" customWidth="1"/>
    <col min="9727" max="9727" width="6.88671875" style="87" customWidth="1"/>
    <col min="9728" max="9728" width="9.6640625" style="87" customWidth="1"/>
    <col min="9729" max="9729" width="6.88671875" style="87" customWidth="1"/>
    <col min="9730" max="9965" width="9.109375" style="87"/>
    <col min="9966" max="9966" width="3" style="87" bestFit="1" customWidth="1"/>
    <col min="9967" max="9967" width="17.88671875" style="87" customWidth="1"/>
    <col min="9968" max="9968" width="7.5546875" style="87" customWidth="1"/>
    <col min="9969" max="9969" width="6.88671875" style="87" customWidth="1"/>
    <col min="9970" max="9970" width="9.44140625" style="87" customWidth="1"/>
    <col min="9971" max="9971" width="6.88671875" style="87" customWidth="1"/>
    <col min="9972" max="9972" width="9.6640625" style="87" customWidth="1"/>
    <col min="9973" max="9975" width="6.88671875" style="87" customWidth="1"/>
    <col min="9976" max="9976" width="9.44140625" style="87" customWidth="1"/>
    <col min="9977" max="9977" width="6.88671875" style="87" customWidth="1"/>
    <col min="9978" max="9978" width="9.6640625" style="87" customWidth="1"/>
    <col min="9979" max="9981" width="6.88671875" style="87" customWidth="1"/>
    <col min="9982" max="9982" width="9.44140625" style="87" customWidth="1"/>
    <col min="9983" max="9983" width="6.88671875" style="87" customWidth="1"/>
    <col min="9984" max="9984" width="9.6640625" style="87" customWidth="1"/>
    <col min="9985" max="9985" width="6.88671875" style="87" customWidth="1"/>
    <col min="9986" max="10221" width="9.109375" style="87"/>
    <col min="10222" max="10222" width="3" style="87" bestFit="1" customWidth="1"/>
    <col min="10223" max="10223" width="17.88671875" style="87" customWidth="1"/>
    <col min="10224" max="10224" width="7.5546875" style="87" customWidth="1"/>
    <col min="10225" max="10225" width="6.88671875" style="87" customWidth="1"/>
    <col min="10226" max="10226" width="9.44140625" style="87" customWidth="1"/>
    <col min="10227" max="10227" width="6.88671875" style="87" customWidth="1"/>
    <col min="10228" max="10228" width="9.6640625" style="87" customWidth="1"/>
    <col min="10229" max="10231" width="6.88671875" style="87" customWidth="1"/>
    <col min="10232" max="10232" width="9.44140625" style="87" customWidth="1"/>
    <col min="10233" max="10233" width="6.88671875" style="87" customWidth="1"/>
    <col min="10234" max="10234" width="9.6640625" style="87" customWidth="1"/>
    <col min="10235" max="10237" width="6.88671875" style="87" customWidth="1"/>
    <col min="10238" max="10238" width="9.44140625" style="87" customWidth="1"/>
    <col min="10239" max="10239" width="6.88671875" style="87" customWidth="1"/>
    <col min="10240" max="10240" width="9.6640625" style="87" customWidth="1"/>
    <col min="10241" max="10241" width="6.88671875" style="87" customWidth="1"/>
    <col min="10242" max="10477" width="9.109375" style="87"/>
    <col min="10478" max="10478" width="3" style="87" bestFit="1" customWidth="1"/>
    <col min="10479" max="10479" width="17.88671875" style="87" customWidth="1"/>
    <col min="10480" max="10480" width="7.5546875" style="87" customWidth="1"/>
    <col min="10481" max="10481" width="6.88671875" style="87" customWidth="1"/>
    <col min="10482" max="10482" width="9.44140625" style="87" customWidth="1"/>
    <col min="10483" max="10483" width="6.88671875" style="87" customWidth="1"/>
    <col min="10484" max="10484" width="9.6640625" style="87" customWidth="1"/>
    <col min="10485" max="10487" width="6.88671875" style="87" customWidth="1"/>
    <col min="10488" max="10488" width="9.44140625" style="87" customWidth="1"/>
    <col min="10489" max="10489" width="6.88671875" style="87" customWidth="1"/>
    <col min="10490" max="10490" width="9.6640625" style="87" customWidth="1"/>
    <col min="10491" max="10493" width="6.88671875" style="87" customWidth="1"/>
    <col min="10494" max="10494" width="9.44140625" style="87" customWidth="1"/>
    <col min="10495" max="10495" width="6.88671875" style="87" customWidth="1"/>
    <col min="10496" max="10496" width="9.6640625" style="87" customWidth="1"/>
    <col min="10497" max="10497" width="6.88671875" style="87" customWidth="1"/>
    <col min="10498" max="10733" width="9.109375" style="87"/>
    <col min="10734" max="10734" width="3" style="87" bestFit="1" customWidth="1"/>
    <col min="10735" max="10735" width="17.88671875" style="87" customWidth="1"/>
    <col min="10736" max="10736" width="7.5546875" style="87" customWidth="1"/>
    <col min="10737" max="10737" width="6.88671875" style="87" customWidth="1"/>
    <col min="10738" max="10738" width="9.44140625" style="87" customWidth="1"/>
    <col min="10739" max="10739" width="6.88671875" style="87" customWidth="1"/>
    <col min="10740" max="10740" width="9.6640625" style="87" customWidth="1"/>
    <col min="10741" max="10743" width="6.88671875" style="87" customWidth="1"/>
    <col min="10744" max="10744" width="9.44140625" style="87" customWidth="1"/>
    <col min="10745" max="10745" width="6.88671875" style="87" customWidth="1"/>
    <col min="10746" max="10746" width="9.6640625" style="87" customWidth="1"/>
    <col min="10747" max="10749" width="6.88671875" style="87" customWidth="1"/>
    <col min="10750" max="10750" width="9.44140625" style="87" customWidth="1"/>
    <col min="10751" max="10751" width="6.88671875" style="87" customWidth="1"/>
    <col min="10752" max="10752" width="9.6640625" style="87" customWidth="1"/>
    <col min="10753" max="10753" width="6.88671875" style="87" customWidth="1"/>
    <col min="10754" max="10989" width="9.109375" style="87"/>
    <col min="10990" max="10990" width="3" style="87" bestFit="1" customWidth="1"/>
    <col min="10991" max="10991" width="17.88671875" style="87" customWidth="1"/>
    <col min="10992" max="10992" width="7.5546875" style="87" customWidth="1"/>
    <col min="10993" max="10993" width="6.88671875" style="87" customWidth="1"/>
    <col min="10994" max="10994" width="9.44140625" style="87" customWidth="1"/>
    <col min="10995" max="10995" width="6.88671875" style="87" customWidth="1"/>
    <col min="10996" max="10996" width="9.6640625" style="87" customWidth="1"/>
    <col min="10997" max="10999" width="6.88671875" style="87" customWidth="1"/>
    <col min="11000" max="11000" width="9.44140625" style="87" customWidth="1"/>
    <col min="11001" max="11001" width="6.88671875" style="87" customWidth="1"/>
    <col min="11002" max="11002" width="9.6640625" style="87" customWidth="1"/>
    <col min="11003" max="11005" width="6.88671875" style="87" customWidth="1"/>
    <col min="11006" max="11006" width="9.44140625" style="87" customWidth="1"/>
    <col min="11007" max="11007" width="6.88671875" style="87" customWidth="1"/>
    <col min="11008" max="11008" width="9.6640625" style="87" customWidth="1"/>
    <col min="11009" max="11009" width="6.88671875" style="87" customWidth="1"/>
    <col min="11010" max="11245" width="9.109375" style="87"/>
    <col min="11246" max="11246" width="3" style="87" bestFit="1" customWidth="1"/>
    <col min="11247" max="11247" width="17.88671875" style="87" customWidth="1"/>
    <col min="11248" max="11248" width="7.5546875" style="87" customWidth="1"/>
    <col min="11249" max="11249" width="6.88671875" style="87" customWidth="1"/>
    <col min="11250" max="11250" width="9.44140625" style="87" customWidth="1"/>
    <col min="11251" max="11251" width="6.88671875" style="87" customWidth="1"/>
    <col min="11252" max="11252" width="9.6640625" style="87" customWidth="1"/>
    <col min="11253" max="11255" width="6.88671875" style="87" customWidth="1"/>
    <col min="11256" max="11256" width="9.44140625" style="87" customWidth="1"/>
    <col min="11257" max="11257" width="6.88671875" style="87" customWidth="1"/>
    <col min="11258" max="11258" width="9.6640625" style="87" customWidth="1"/>
    <col min="11259" max="11261" width="6.88671875" style="87" customWidth="1"/>
    <col min="11262" max="11262" width="9.44140625" style="87" customWidth="1"/>
    <col min="11263" max="11263" width="6.88671875" style="87" customWidth="1"/>
    <col min="11264" max="11264" width="9.6640625" style="87" customWidth="1"/>
    <col min="11265" max="11265" width="6.88671875" style="87" customWidth="1"/>
    <col min="11266" max="11501" width="9.109375" style="87"/>
    <col min="11502" max="11502" width="3" style="87" bestFit="1" customWidth="1"/>
    <col min="11503" max="11503" width="17.88671875" style="87" customWidth="1"/>
    <col min="11504" max="11504" width="7.5546875" style="87" customWidth="1"/>
    <col min="11505" max="11505" width="6.88671875" style="87" customWidth="1"/>
    <col min="11506" max="11506" width="9.44140625" style="87" customWidth="1"/>
    <col min="11507" max="11507" width="6.88671875" style="87" customWidth="1"/>
    <col min="11508" max="11508" width="9.6640625" style="87" customWidth="1"/>
    <col min="11509" max="11511" width="6.88671875" style="87" customWidth="1"/>
    <col min="11512" max="11512" width="9.44140625" style="87" customWidth="1"/>
    <col min="11513" max="11513" width="6.88671875" style="87" customWidth="1"/>
    <col min="11514" max="11514" width="9.6640625" style="87" customWidth="1"/>
    <col min="11515" max="11517" width="6.88671875" style="87" customWidth="1"/>
    <col min="11518" max="11518" width="9.44140625" style="87" customWidth="1"/>
    <col min="11519" max="11519" width="6.88671875" style="87" customWidth="1"/>
    <col min="11520" max="11520" width="9.6640625" style="87" customWidth="1"/>
    <col min="11521" max="11521" width="6.88671875" style="87" customWidth="1"/>
    <col min="11522" max="11757" width="9.109375" style="87"/>
    <col min="11758" max="11758" width="3" style="87" bestFit="1" customWidth="1"/>
    <col min="11759" max="11759" width="17.88671875" style="87" customWidth="1"/>
    <col min="11760" max="11760" width="7.5546875" style="87" customWidth="1"/>
    <col min="11761" max="11761" width="6.88671875" style="87" customWidth="1"/>
    <col min="11762" max="11762" width="9.44140625" style="87" customWidth="1"/>
    <col min="11763" max="11763" width="6.88671875" style="87" customWidth="1"/>
    <col min="11764" max="11764" width="9.6640625" style="87" customWidth="1"/>
    <col min="11765" max="11767" width="6.88671875" style="87" customWidth="1"/>
    <col min="11768" max="11768" width="9.44140625" style="87" customWidth="1"/>
    <col min="11769" max="11769" width="6.88671875" style="87" customWidth="1"/>
    <col min="11770" max="11770" width="9.6640625" style="87" customWidth="1"/>
    <col min="11771" max="11773" width="6.88671875" style="87" customWidth="1"/>
    <col min="11774" max="11774" width="9.44140625" style="87" customWidth="1"/>
    <col min="11775" max="11775" width="6.88671875" style="87" customWidth="1"/>
    <col min="11776" max="11776" width="9.6640625" style="87" customWidth="1"/>
    <col min="11777" max="11777" width="6.88671875" style="87" customWidth="1"/>
    <col min="11778" max="12013" width="9.109375" style="87"/>
    <col min="12014" max="12014" width="3" style="87" bestFit="1" customWidth="1"/>
    <col min="12015" max="12015" width="17.88671875" style="87" customWidth="1"/>
    <col min="12016" max="12016" width="7.5546875" style="87" customWidth="1"/>
    <col min="12017" max="12017" width="6.88671875" style="87" customWidth="1"/>
    <col min="12018" max="12018" width="9.44140625" style="87" customWidth="1"/>
    <col min="12019" max="12019" width="6.88671875" style="87" customWidth="1"/>
    <col min="12020" max="12020" width="9.6640625" style="87" customWidth="1"/>
    <col min="12021" max="12023" width="6.88671875" style="87" customWidth="1"/>
    <col min="12024" max="12024" width="9.44140625" style="87" customWidth="1"/>
    <col min="12025" max="12025" width="6.88671875" style="87" customWidth="1"/>
    <col min="12026" max="12026" width="9.6640625" style="87" customWidth="1"/>
    <col min="12027" max="12029" width="6.88671875" style="87" customWidth="1"/>
    <col min="12030" max="12030" width="9.44140625" style="87" customWidth="1"/>
    <col min="12031" max="12031" width="6.88671875" style="87" customWidth="1"/>
    <col min="12032" max="12032" width="9.6640625" style="87" customWidth="1"/>
    <col min="12033" max="12033" width="6.88671875" style="87" customWidth="1"/>
    <col min="12034" max="12269" width="9.109375" style="87"/>
    <col min="12270" max="12270" width="3" style="87" bestFit="1" customWidth="1"/>
    <col min="12271" max="12271" width="17.88671875" style="87" customWidth="1"/>
    <col min="12272" max="12272" width="7.5546875" style="87" customWidth="1"/>
    <col min="12273" max="12273" width="6.88671875" style="87" customWidth="1"/>
    <col min="12274" max="12274" width="9.44140625" style="87" customWidth="1"/>
    <col min="12275" max="12275" width="6.88671875" style="87" customWidth="1"/>
    <col min="12276" max="12276" width="9.6640625" style="87" customWidth="1"/>
    <col min="12277" max="12279" width="6.88671875" style="87" customWidth="1"/>
    <col min="12280" max="12280" width="9.44140625" style="87" customWidth="1"/>
    <col min="12281" max="12281" width="6.88671875" style="87" customWidth="1"/>
    <col min="12282" max="12282" width="9.6640625" style="87" customWidth="1"/>
    <col min="12283" max="12285" width="6.88671875" style="87" customWidth="1"/>
    <col min="12286" max="12286" width="9.44140625" style="87" customWidth="1"/>
    <col min="12287" max="12287" width="6.88671875" style="87" customWidth="1"/>
    <col min="12288" max="12288" width="9.6640625" style="87" customWidth="1"/>
    <col min="12289" max="12289" width="6.88671875" style="87" customWidth="1"/>
    <col min="12290" max="12525" width="9.109375" style="87"/>
    <col min="12526" max="12526" width="3" style="87" bestFit="1" customWidth="1"/>
    <col min="12527" max="12527" width="17.88671875" style="87" customWidth="1"/>
    <col min="12528" max="12528" width="7.5546875" style="87" customWidth="1"/>
    <col min="12529" max="12529" width="6.88671875" style="87" customWidth="1"/>
    <col min="12530" max="12530" width="9.44140625" style="87" customWidth="1"/>
    <col min="12531" max="12531" width="6.88671875" style="87" customWidth="1"/>
    <col min="12532" max="12532" width="9.6640625" style="87" customWidth="1"/>
    <col min="12533" max="12535" width="6.88671875" style="87" customWidth="1"/>
    <col min="12536" max="12536" width="9.44140625" style="87" customWidth="1"/>
    <col min="12537" max="12537" width="6.88671875" style="87" customWidth="1"/>
    <col min="12538" max="12538" width="9.6640625" style="87" customWidth="1"/>
    <col min="12539" max="12541" width="6.88671875" style="87" customWidth="1"/>
    <col min="12542" max="12542" width="9.44140625" style="87" customWidth="1"/>
    <col min="12543" max="12543" width="6.88671875" style="87" customWidth="1"/>
    <col min="12544" max="12544" width="9.6640625" style="87" customWidth="1"/>
    <col min="12545" max="12545" width="6.88671875" style="87" customWidth="1"/>
    <col min="12546" max="12781" width="9.109375" style="87"/>
    <col min="12782" max="12782" width="3" style="87" bestFit="1" customWidth="1"/>
    <col min="12783" max="12783" width="17.88671875" style="87" customWidth="1"/>
    <col min="12784" max="12784" width="7.5546875" style="87" customWidth="1"/>
    <col min="12785" max="12785" width="6.88671875" style="87" customWidth="1"/>
    <col min="12786" max="12786" width="9.44140625" style="87" customWidth="1"/>
    <col min="12787" max="12787" width="6.88671875" style="87" customWidth="1"/>
    <col min="12788" max="12788" width="9.6640625" style="87" customWidth="1"/>
    <col min="12789" max="12791" width="6.88671875" style="87" customWidth="1"/>
    <col min="12792" max="12792" width="9.44140625" style="87" customWidth="1"/>
    <col min="12793" max="12793" width="6.88671875" style="87" customWidth="1"/>
    <col min="12794" max="12794" width="9.6640625" style="87" customWidth="1"/>
    <col min="12795" max="12797" width="6.88671875" style="87" customWidth="1"/>
    <col min="12798" max="12798" width="9.44140625" style="87" customWidth="1"/>
    <col min="12799" max="12799" width="6.88671875" style="87" customWidth="1"/>
    <col min="12800" max="12800" width="9.6640625" style="87" customWidth="1"/>
    <col min="12801" max="12801" width="6.88671875" style="87" customWidth="1"/>
    <col min="12802" max="13037" width="9.109375" style="87"/>
    <col min="13038" max="13038" width="3" style="87" bestFit="1" customWidth="1"/>
    <col min="13039" max="13039" width="17.88671875" style="87" customWidth="1"/>
    <col min="13040" max="13040" width="7.5546875" style="87" customWidth="1"/>
    <col min="13041" max="13041" width="6.88671875" style="87" customWidth="1"/>
    <col min="13042" max="13042" width="9.44140625" style="87" customWidth="1"/>
    <col min="13043" max="13043" width="6.88671875" style="87" customWidth="1"/>
    <col min="13044" max="13044" width="9.6640625" style="87" customWidth="1"/>
    <col min="13045" max="13047" width="6.88671875" style="87" customWidth="1"/>
    <col min="13048" max="13048" width="9.44140625" style="87" customWidth="1"/>
    <col min="13049" max="13049" width="6.88671875" style="87" customWidth="1"/>
    <col min="13050" max="13050" width="9.6640625" style="87" customWidth="1"/>
    <col min="13051" max="13053" width="6.88671875" style="87" customWidth="1"/>
    <col min="13054" max="13054" width="9.44140625" style="87" customWidth="1"/>
    <col min="13055" max="13055" width="6.88671875" style="87" customWidth="1"/>
    <col min="13056" max="13056" width="9.6640625" style="87" customWidth="1"/>
    <col min="13057" max="13057" width="6.88671875" style="87" customWidth="1"/>
    <col min="13058" max="13293" width="9.109375" style="87"/>
    <col min="13294" max="13294" width="3" style="87" bestFit="1" customWidth="1"/>
    <col min="13295" max="13295" width="17.88671875" style="87" customWidth="1"/>
    <col min="13296" max="13296" width="7.5546875" style="87" customWidth="1"/>
    <col min="13297" max="13297" width="6.88671875" style="87" customWidth="1"/>
    <col min="13298" max="13298" width="9.44140625" style="87" customWidth="1"/>
    <col min="13299" max="13299" width="6.88671875" style="87" customWidth="1"/>
    <col min="13300" max="13300" width="9.6640625" style="87" customWidth="1"/>
    <col min="13301" max="13303" width="6.88671875" style="87" customWidth="1"/>
    <col min="13304" max="13304" width="9.44140625" style="87" customWidth="1"/>
    <col min="13305" max="13305" width="6.88671875" style="87" customWidth="1"/>
    <col min="13306" max="13306" width="9.6640625" style="87" customWidth="1"/>
    <col min="13307" max="13309" width="6.88671875" style="87" customWidth="1"/>
    <col min="13310" max="13310" width="9.44140625" style="87" customWidth="1"/>
    <col min="13311" max="13311" width="6.88671875" style="87" customWidth="1"/>
    <col min="13312" max="13312" width="9.6640625" style="87" customWidth="1"/>
    <col min="13313" max="13313" width="6.88671875" style="87" customWidth="1"/>
    <col min="13314" max="13549" width="9.109375" style="87"/>
    <col min="13550" max="13550" width="3" style="87" bestFit="1" customWidth="1"/>
    <col min="13551" max="13551" width="17.88671875" style="87" customWidth="1"/>
    <col min="13552" max="13552" width="7.5546875" style="87" customWidth="1"/>
    <col min="13553" max="13553" width="6.88671875" style="87" customWidth="1"/>
    <col min="13554" max="13554" width="9.44140625" style="87" customWidth="1"/>
    <col min="13555" max="13555" width="6.88671875" style="87" customWidth="1"/>
    <col min="13556" max="13556" width="9.6640625" style="87" customWidth="1"/>
    <col min="13557" max="13559" width="6.88671875" style="87" customWidth="1"/>
    <col min="13560" max="13560" width="9.44140625" style="87" customWidth="1"/>
    <col min="13561" max="13561" width="6.88671875" style="87" customWidth="1"/>
    <col min="13562" max="13562" width="9.6640625" style="87" customWidth="1"/>
    <col min="13563" max="13565" width="6.88671875" style="87" customWidth="1"/>
    <col min="13566" max="13566" width="9.44140625" style="87" customWidth="1"/>
    <col min="13567" max="13567" width="6.88671875" style="87" customWidth="1"/>
    <col min="13568" max="13568" width="9.6640625" style="87" customWidth="1"/>
    <col min="13569" max="13569" width="6.88671875" style="87" customWidth="1"/>
    <col min="13570" max="13805" width="9.109375" style="87"/>
    <col min="13806" max="13806" width="3" style="87" bestFit="1" customWidth="1"/>
    <col min="13807" max="13807" width="17.88671875" style="87" customWidth="1"/>
    <col min="13808" max="13808" width="7.5546875" style="87" customWidth="1"/>
    <col min="13809" max="13809" width="6.88671875" style="87" customWidth="1"/>
    <col min="13810" max="13810" width="9.44140625" style="87" customWidth="1"/>
    <col min="13811" max="13811" width="6.88671875" style="87" customWidth="1"/>
    <col min="13812" max="13812" width="9.6640625" style="87" customWidth="1"/>
    <col min="13813" max="13815" width="6.88671875" style="87" customWidth="1"/>
    <col min="13816" max="13816" width="9.44140625" style="87" customWidth="1"/>
    <col min="13817" max="13817" width="6.88671875" style="87" customWidth="1"/>
    <col min="13818" max="13818" width="9.6640625" style="87" customWidth="1"/>
    <col min="13819" max="13821" width="6.88671875" style="87" customWidth="1"/>
    <col min="13822" max="13822" width="9.44140625" style="87" customWidth="1"/>
    <col min="13823" max="13823" width="6.88671875" style="87" customWidth="1"/>
    <col min="13824" max="13824" width="9.6640625" style="87" customWidth="1"/>
    <col min="13825" max="13825" width="6.88671875" style="87" customWidth="1"/>
    <col min="13826" max="14061" width="9.109375" style="87"/>
    <col min="14062" max="14062" width="3" style="87" bestFit="1" customWidth="1"/>
    <col min="14063" max="14063" width="17.88671875" style="87" customWidth="1"/>
    <col min="14064" max="14064" width="7.5546875" style="87" customWidth="1"/>
    <col min="14065" max="14065" width="6.88671875" style="87" customWidth="1"/>
    <col min="14066" max="14066" width="9.44140625" style="87" customWidth="1"/>
    <col min="14067" max="14067" width="6.88671875" style="87" customWidth="1"/>
    <col min="14068" max="14068" width="9.6640625" style="87" customWidth="1"/>
    <col min="14069" max="14071" width="6.88671875" style="87" customWidth="1"/>
    <col min="14072" max="14072" width="9.44140625" style="87" customWidth="1"/>
    <col min="14073" max="14073" width="6.88671875" style="87" customWidth="1"/>
    <col min="14074" max="14074" width="9.6640625" style="87" customWidth="1"/>
    <col min="14075" max="14077" width="6.88671875" style="87" customWidth="1"/>
    <col min="14078" max="14078" width="9.44140625" style="87" customWidth="1"/>
    <col min="14079" max="14079" width="6.88671875" style="87" customWidth="1"/>
    <col min="14080" max="14080" width="9.6640625" style="87" customWidth="1"/>
    <col min="14081" max="14081" width="6.88671875" style="87" customWidth="1"/>
    <col min="14082" max="14317" width="9.109375" style="87"/>
    <col min="14318" max="14318" width="3" style="87" bestFit="1" customWidth="1"/>
    <col min="14319" max="14319" width="17.88671875" style="87" customWidth="1"/>
    <col min="14320" max="14320" width="7.5546875" style="87" customWidth="1"/>
    <col min="14321" max="14321" width="6.88671875" style="87" customWidth="1"/>
    <col min="14322" max="14322" width="9.44140625" style="87" customWidth="1"/>
    <col min="14323" max="14323" width="6.88671875" style="87" customWidth="1"/>
    <col min="14324" max="14324" width="9.6640625" style="87" customWidth="1"/>
    <col min="14325" max="14327" width="6.88671875" style="87" customWidth="1"/>
    <col min="14328" max="14328" width="9.44140625" style="87" customWidth="1"/>
    <col min="14329" max="14329" width="6.88671875" style="87" customWidth="1"/>
    <col min="14330" max="14330" width="9.6640625" style="87" customWidth="1"/>
    <col min="14331" max="14333" width="6.88671875" style="87" customWidth="1"/>
    <col min="14334" max="14334" width="9.44140625" style="87" customWidth="1"/>
    <col min="14335" max="14335" width="6.88671875" style="87" customWidth="1"/>
    <col min="14336" max="14336" width="9.6640625" style="87" customWidth="1"/>
    <col min="14337" max="14337" width="6.88671875" style="87" customWidth="1"/>
    <col min="14338" max="14573" width="9.109375" style="87"/>
    <col min="14574" max="14574" width="3" style="87" bestFit="1" customWidth="1"/>
    <col min="14575" max="14575" width="17.88671875" style="87" customWidth="1"/>
    <col min="14576" max="14576" width="7.5546875" style="87" customWidth="1"/>
    <col min="14577" max="14577" width="6.88671875" style="87" customWidth="1"/>
    <col min="14578" max="14578" width="9.44140625" style="87" customWidth="1"/>
    <col min="14579" max="14579" width="6.88671875" style="87" customWidth="1"/>
    <col min="14580" max="14580" width="9.6640625" style="87" customWidth="1"/>
    <col min="14581" max="14583" width="6.88671875" style="87" customWidth="1"/>
    <col min="14584" max="14584" width="9.44140625" style="87" customWidth="1"/>
    <col min="14585" max="14585" width="6.88671875" style="87" customWidth="1"/>
    <col min="14586" max="14586" width="9.6640625" style="87" customWidth="1"/>
    <col min="14587" max="14589" width="6.88671875" style="87" customWidth="1"/>
    <col min="14590" max="14590" width="9.44140625" style="87" customWidth="1"/>
    <col min="14591" max="14591" width="6.88671875" style="87" customWidth="1"/>
    <col min="14592" max="14592" width="9.6640625" style="87" customWidth="1"/>
    <col min="14593" max="14593" width="6.88671875" style="87" customWidth="1"/>
    <col min="14594" max="14829" width="9.109375" style="87"/>
    <col min="14830" max="14830" width="3" style="87" bestFit="1" customWidth="1"/>
    <col min="14831" max="14831" width="17.88671875" style="87" customWidth="1"/>
    <col min="14832" max="14832" width="7.5546875" style="87" customWidth="1"/>
    <col min="14833" max="14833" width="6.88671875" style="87" customWidth="1"/>
    <col min="14834" max="14834" width="9.44140625" style="87" customWidth="1"/>
    <col min="14835" max="14835" width="6.88671875" style="87" customWidth="1"/>
    <col min="14836" max="14836" width="9.6640625" style="87" customWidth="1"/>
    <col min="14837" max="14839" width="6.88671875" style="87" customWidth="1"/>
    <col min="14840" max="14840" width="9.44140625" style="87" customWidth="1"/>
    <col min="14841" max="14841" width="6.88671875" style="87" customWidth="1"/>
    <col min="14842" max="14842" width="9.6640625" style="87" customWidth="1"/>
    <col min="14843" max="14845" width="6.88671875" style="87" customWidth="1"/>
    <col min="14846" max="14846" width="9.44140625" style="87" customWidth="1"/>
    <col min="14847" max="14847" width="6.88671875" style="87" customWidth="1"/>
    <col min="14848" max="14848" width="9.6640625" style="87" customWidth="1"/>
    <col min="14849" max="14849" width="6.88671875" style="87" customWidth="1"/>
    <col min="14850" max="15085" width="9.109375" style="87"/>
    <col min="15086" max="15086" width="3" style="87" bestFit="1" customWidth="1"/>
    <col min="15087" max="15087" width="17.88671875" style="87" customWidth="1"/>
    <col min="15088" max="15088" width="7.5546875" style="87" customWidth="1"/>
    <col min="15089" max="15089" width="6.88671875" style="87" customWidth="1"/>
    <col min="15090" max="15090" width="9.44140625" style="87" customWidth="1"/>
    <col min="15091" max="15091" width="6.88671875" style="87" customWidth="1"/>
    <col min="15092" max="15092" width="9.6640625" style="87" customWidth="1"/>
    <col min="15093" max="15095" width="6.88671875" style="87" customWidth="1"/>
    <col min="15096" max="15096" width="9.44140625" style="87" customWidth="1"/>
    <col min="15097" max="15097" width="6.88671875" style="87" customWidth="1"/>
    <col min="15098" max="15098" width="9.6640625" style="87" customWidth="1"/>
    <col min="15099" max="15101" width="6.88671875" style="87" customWidth="1"/>
    <col min="15102" max="15102" width="9.44140625" style="87" customWidth="1"/>
    <col min="15103" max="15103" width="6.88671875" style="87" customWidth="1"/>
    <col min="15104" max="15104" width="9.6640625" style="87" customWidth="1"/>
    <col min="15105" max="15105" width="6.88671875" style="87" customWidth="1"/>
    <col min="15106" max="15341" width="9.109375" style="87"/>
    <col min="15342" max="15342" width="3" style="87" bestFit="1" customWidth="1"/>
    <col min="15343" max="15343" width="17.88671875" style="87" customWidth="1"/>
    <col min="15344" max="15344" width="7.5546875" style="87" customWidth="1"/>
    <col min="15345" max="15345" width="6.88671875" style="87" customWidth="1"/>
    <col min="15346" max="15346" width="9.44140625" style="87" customWidth="1"/>
    <col min="15347" max="15347" width="6.88671875" style="87" customWidth="1"/>
    <col min="15348" max="15348" width="9.6640625" style="87" customWidth="1"/>
    <col min="15349" max="15351" width="6.88671875" style="87" customWidth="1"/>
    <col min="15352" max="15352" width="9.44140625" style="87" customWidth="1"/>
    <col min="15353" max="15353" width="6.88671875" style="87" customWidth="1"/>
    <col min="15354" max="15354" width="9.6640625" style="87" customWidth="1"/>
    <col min="15355" max="15357" width="6.88671875" style="87" customWidth="1"/>
    <col min="15358" max="15358" width="9.44140625" style="87" customWidth="1"/>
    <col min="15359" max="15359" width="6.88671875" style="87" customWidth="1"/>
    <col min="15360" max="15360" width="9.6640625" style="87" customWidth="1"/>
    <col min="15361" max="15361" width="6.88671875" style="87" customWidth="1"/>
    <col min="15362" max="15597" width="9.109375" style="87"/>
    <col min="15598" max="15598" width="3" style="87" bestFit="1" customWidth="1"/>
    <col min="15599" max="15599" width="17.88671875" style="87" customWidth="1"/>
    <col min="15600" max="15600" width="7.5546875" style="87" customWidth="1"/>
    <col min="15601" max="15601" width="6.88671875" style="87" customWidth="1"/>
    <col min="15602" max="15602" width="9.44140625" style="87" customWidth="1"/>
    <col min="15603" max="15603" width="6.88671875" style="87" customWidth="1"/>
    <col min="15604" max="15604" width="9.6640625" style="87" customWidth="1"/>
    <col min="15605" max="15607" width="6.88671875" style="87" customWidth="1"/>
    <col min="15608" max="15608" width="9.44140625" style="87" customWidth="1"/>
    <col min="15609" max="15609" width="6.88671875" style="87" customWidth="1"/>
    <col min="15610" max="15610" width="9.6640625" style="87" customWidth="1"/>
    <col min="15611" max="15613" width="6.88671875" style="87" customWidth="1"/>
    <col min="15614" max="15614" width="9.44140625" style="87" customWidth="1"/>
    <col min="15615" max="15615" width="6.88671875" style="87" customWidth="1"/>
    <col min="15616" max="15616" width="9.6640625" style="87" customWidth="1"/>
    <col min="15617" max="15617" width="6.88671875" style="87" customWidth="1"/>
    <col min="15618" max="15853" width="9.109375" style="87"/>
    <col min="15854" max="15854" width="3" style="87" bestFit="1" customWidth="1"/>
    <col min="15855" max="15855" width="17.88671875" style="87" customWidth="1"/>
    <col min="15856" max="15856" width="7.5546875" style="87" customWidth="1"/>
    <col min="15857" max="15857" width="6.88671875" style="87" customWidth="1"/>
    <col min="15858" max="15858" width="9.44140625" style="87" customWidth="1"/>
    <col min="15859" max="15859" width="6.88671875" style="87" customWidth="1"/>
    <col min="15860" max="15860" width="9.6640625" style="87" customWidth="1"/>
    <col min="15861" max="15863" width="6.88671875" style="87" customWidth="1"/>
    <col min="15864" max="15864" width="9.44140625" style="87" customWidth="1"/>
    <col min="15865" max="15865" width="6.88671875" style="87" customWidth="1"/>
    <col min="15866" max="15866" width="9.6640625" style="87" customWidth="1"/>
    <col min="15867" max="15869" width="6.88671875" style="87" customWidth="1"/>
    <col min="15870" max="15870" width="9.44140625" style="87" customWidth="1"/>
    <col min="15871" max="15871" width="6.88671875" style="87" customWidth="1"/>
    <col min="15872" max="15872" width="9.6640625" style="87" customWidth="1"/>
    <col min="15873" max="15873" width="6.88671875" style="87" customWidth="1"/>
    <col min="15874" max="16109" width="9.109375" style="87"/>
    <col min="16110" max="16110" width="3" style="87" bestFit="1" customWidth="1"/>
    <col min="16111" max="16111" width="17.88671875" style="87" customWidth="1"/>
    <col min="16112" max="16112" width="7.5546875" style="87" customWidth="1"/>
    <col min="16113" max="16113" width="6.88671875" style="87" customWidth="1"/>
    <col min="16114" max="16114" width="9.44140625" style="87" customWidth="1"/>
    <col min="16115" max="16115" width="6.88671875" style="87" customWidth="1"/>
    <col min="16116" max="16116" width="9.6640625" style="87" customWidth="1"/>
    <col min="16117" max="16119" width="6.88671875" style="87" customWidth="1"/>
    <col min="16120" max="16120" width="9.44140625" style="87" customWidth="1"/>
    <col min="16121" max="16121" width="6.88671875" style="87" customWidth="1"/>
    <col min="16122" max="16122" width="9.6640625" style="87" customWidth="1"/>
    <col min="16123" max="16125" width="6.88671875" style="87" customWidth="1"/>
    <col min="16126" max="16126" width="9.44140625" style="87" customWidth="1"/>
    <col min="16127" max="16127" width="6.88671875" style="87" customWidth="1"/>
    <col min="16128" max="16128" width="9.6640625" style="87" customWidth="1"/>
    <col min="16129" max="16129" width="6.88671875" style="87" customWidth="1"/>
    <col min="16130" max="16384" width="9.109375" style="87"/>
  </cols>
  <sheetData>
    <row r="1" spans="1:58">
      <c r="R1" s="212" t="s">
        <v>85</v>
      </c>
      <c r="S1" s="212"/>
    </row>
    <row r="2" spans="1:58" s="168" customFormat="1" ht="16.5" customHeight="1">
      <c r="A2" s="187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58" s="26" customFormat="1">
      <c r="A3" s="82" t="s">
        <v>97</v>
      </c>
      <c r="B3" s="71"/>
    </row>
    <row r="4" spans="1:58" s="72" customFormat="1" ht="12.75" customHeight="1">
      <c r="A4" s="236" t="s">
        <v>18</v>
      </c>
      <c r="B4" s="256" t="s">
        <v>19</v>
      </c>
      <c r="C4" s="237" t="s">
        <v>20</v>
      </c>
      <c r="D4" s="238"/>
      <c r="E4" s="238"/>
      <c r="F4" s="238"/>
      <c r="G4" s="239"/>
      <c r="H4" s="254" t="s">
        <v>20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T4" s="157"/>
    </row>
    <row r="5" spans="1:58" s="73" customFormat="1" ht="12.75" customHeight="1">
      <c r="A5" s="236"/>
      <c r="B5" s="259"/>
      <c r="C5" s="240"/>
      <c r="D5" s="241"/>
      <c r="E5" s="241"/>
      <c r="F5" s="241"/>
      <c r="G5" s="242"/>
      <c r="H5" s="254" t="s">
        <v>6</v>
      </c>
      <c r="I5" s="254"/>
      <c r="J5" s="254"/>
      <c r="K5" s="254"/>
      <c r="L5" s="254"/>
      <c r="M5" s="254"/>
      <c r="N5" s="254" t="s">
        <v>7</v>
      </c>
      <c r="O5" s="254"/>
      <c r="P5" s="254"/>
      <c r="Q5" s="254"/>
      <c r="R5" s="254"/>
      <c r="S5" s="255"/>
      <c r="T5" s="156"/>
    </row>
    <row r="6" spans="1:58" s="73" customFormat="1" ht="12.75" customHeight="1">
      <c r="A6" s="236"/>
      <c r="B6" s="259"/>
      <c r="C6" s="245"/>
      <c r="D6" s="260"/>
      <c r="E6" s="260"/>
      <c r="F6" s="260"/>
      <c r="G6" s="261"/>
      <c r="H6" s="254" t="s">
        <v>49</v>
      </c>
      <c r="I6" s="254" t="s">
        <v>20</v>
      </c>
      <c r="J6" s="254"/>
      <c r="K6" s="254"/>
      <c r="L6" s="254"/>
      <c r="M6" s="254"/>
      <c r="N6" s="254" t="s">
        <v>49</v>
      </c>
      <c r="O6" s="254" t="s">
        <v>20</v>
      </c>
      <c r="P6" s="254"/>
      <c r="Q6" s="254"/>
      <c r="R6" s="254"/>
      <c r="S6" s="255"/>
      <c r="T6" s="156"/>
    </row>
    <row r="7" spans="1:58" s="73" customFormat="1" ht="25.5" customHeight="1">
      <c r="A7" s="236"/>
      <c r="B7" s="259"/>
      <c r="C7" s="256" t="s">
        <v>50</v>
      </c>
      <c r="D7" s="256" t="s">
        <v>51</v>
      </c>
      <c r="E7" s="243" t="s">
        <v>52</v>
      </c>
      <c r="F7" s="244"/>
      <c r="G7" s="258"/>
      <c r="H7" s="254"/>
      <c r="I7" s="254" t="s">
        <v>50</v>
      </c>
      <c r="J7" s="254" t="s">
        <v>51</v>
      </c>
      <c r="K7" s="243" t="s">
        <v>52</v>
      </c>
      <c r="L7" s="244"/>
      <c r="M7" s="258"/>
      <c r="N7" s="254"/>
      <c r="O7" s="254" t="s">
        <v>50</v>
      </c>
      <c r="P7" s="254" t="s">
        <v>51</v>
      </c>
      <c r="Q7" s="243" t="s">
        <v>52</v>
      </c>
      <c r="R7" s="244"/>
      <c r="S7" s="244"/>
      <c r="T7" s="156"/>
    </row>
    <row r="8" spans="1:58" s="73" customFormat="1" ht="54.75" customHeight="1">
      <c r="A8" s="236"/>
      <c r="B8" s="257"/>
      <c r="C8" s="257"/>
      <c r="D8" s="257"/>
      <c r="E8" s="148" t="s">
        <v>53</v>
      </c>
      <c r="F8" s="148" t="s">
        <v>54</v>
      </c>
      <c r="G8" s="148" t="s">
        <v>55</v>
      </c>
      <c r="H8" s="254"/>
      <c r="I8" s="254"/>
      <c r="J8" s="254"/>
      <c r="K8" s="163" t="s">
        <v>53</v>
      </c>
      <c r="L8" s="175" t="s">
        <v>54</v>
      </c>
      <c r="M8" s="163" t="s">
        <v>55</v>
      </c>
      <c r="N8" s="254"/>
      <c r="O8" s="254"/>
      <c r="P8" s="254"/>
      <c r="Q8" s="163" t="s">
        <v>53</v>
      </c>
      <c r="R8" s="175" t="s">
        <v>70</v>
      </c>
      <c r="S8" s="164" t="s">
        <v>55</v>
      </c>
      <c r="T8" s="156"/>
    </row>
    <row r="9" spans="1:58" s="77" customFormat="1" ht="12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58" s="77" customFormat="1" ht="14.25" customHeight="1">
      <c r="A10" s="83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278">
        <v>28.8429</v>
      </c>
      <c r="C11" s="278">
        <v>14.741899999999999</v>
      </c>
      <c r="D11" s="278">
        <v>35.804200000000002</v>
      </c>
      <c r="E11" s="278">
        <v>36.997799999999998</v>
      </c>
      <c r="F11" s="278">
        <v>30.851800000000001</v>
      </c>
      <c r="G11" s="278">
        <v>28.570399999999999</v>
      </c>
      <c r="H11" s="278">
        <v>28.851600000000001</v>
      </c>
      <c r="I11" s="278">
        <v>14.743</v>
      </c>
      <c r="J11" s="278">
        <v>35.804900000000004</v>
      </c>
      <c r="K11" s="278">
        <v>36.997799999999998</v>
      </c>
      <c r="L11" s="278">
        <v>30.851800000000001</v>
      </c>
      <c r="M11" s="278">
        <v>28.5794</v>
      </c>
      <c r="N11" s="278">
        <v>13.987399999999999</v>
      </c>
      <c r="O11" s="278">
        <v>14.082100000000001</v>
      </c>
      <c r="P11" s="278">
        <v>11.036300000000001</v>
      </c>
      <c r="Q11" s="278">
        <v>17.796199999999999</v>
      </c>
      <c r="R11" s="278">
        <v>0</v>
      </c>
      <c r="S11" s="278">
        <v>10.95</v>
      </c>
    </row>
    <row r="12" spans="1:58" s="33" customFormat="1" ht="55.2">
      <c r="A12" s="150" t="s">
        <v>22</v>
      </c>
      <c r="B12" s="279" t="s">
        <v>99</v>
      </c>
      <c r="C12" s="279" t="s">
        <v>99</v>
      </c>
      <c r="D12" s="279" t="s">
        <v>99</v>
      </c>
      <c r="E12" s="279" t="s">
        <v>99</v>
      </c>
      <c r="F12" s="279" t="s">
        <v>99</v>
      </c>
      <c r="G12" s="279" t="s">
        <v>99</v>
      </c>
      <c r="H12" s="279" t="s">
        <v>99</v>
      </c>
      <c r="I12" s="279" t="s">
        <v>99</v>
      </c>
      <c r="J12" s="279" t="s">
        <v>99</v>
      </c>
      <c r="K12" s="279" t="s">
        <v>99</v>
      </c>
      <c r="L12" s="279" t="s">
        <v>99</v>
      </c>
      <c r="M12" s="279" t="s">
        <v>99</v>
      </c>
      <c r="N12" s="279" t="s">
        <v>99</v>
      </c>
      <c r="O12" s="279" t="s">
        <v>99</v>
      </c>
      <c r="P12" s="279" t="s">
        <v>99</v>
      </c>
      <c r="Q12" s="279" t="s">
        <v>99</v>
      </c>
      <c r="R12" s="279" t="s">
        <v>99</v>
      </c>
      <c r="S12" s="279" t="s">
        <v>99</v>
      </c>
    </row>
    <row r="13" spans="1:58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</row>
    <row r="14" spans="1:58" s="33" customFormat="1">
      <c r="A14" s="35" t="s">
        <v>24</v>
      </c>
      <c r="B14" s="279">
        <v>38.051900000000003</v>
      </c>
      <c r="C14" s="279">
        <v>40.038600000000002</v>
      </c>
      <c r="D14" s="279">
        <v>37.953499999999998</v>
      </c>
      <c r="E14" s="279">
        <v>38.126300000000001</v>
      </c>
      <c r="F14" s="279">
        <v>38.956899999999997</v>
      </c>
      <c r="G14" s="279">
        <v>32.408200000000001</v>
      </c>
      <c r="H14" s="279">
        <v>38.052</v>
      </c>
      <c r="I14" s="279">
        <v>40.044600000000003</v>
      </c>
      <c r="J14" s="279">
        <v>37.953499999999998</v>
      </c>
      <c r="K14" s="279">
        <v>38.126300000000001</v>
      </c>
      <c r="L14" s="279">
        <v>38.956899999999997</v>
      </c>
      <c r="M14" s="279">
        <v>32.408200000000001</v>
      </c>
      <c r="N14" s="279">
        <v>36.592300000000002</v>
      </c>
      <c r="O14" s="279">
        <v>36.592300000000002</v>
      </c>
      <c r="P14" s="279">
        <v>0</v>
      </c>
      <c r="Q14" s="279">
        <v>0</v>
      </c>
      <c r="R14" s="279">
        <v>0</v>
      </c>
      <c r="S14" s="279">
        <v>0</v>
      </c>
    </row>
    <row r="15" spans="1:58" s="27" customFormat="1">
      <c r="A15" s="35" t="s">
        <v>25</v>
      </c>
      <c r="B15" s="279">
        <v>37.462699999999998</v>
      </c>
      <c r="C15" s="279">
        <v>42.822499999999998</v>
      </c>
      <c r="D15" s="279">
        <v>37.247700000000002</v>
      </c>
      <c r="E15" s="279">
        <v>38.343499999999999</v>
      </c>
      <c r="F15" s="279">
        <v>33.667900000000003</v>
      </c>
      <c r="G15" s="279">
        <v>17.415600000000001</v>
      </c>
      <c r="H15" s="279">
        <v>37.4619</v>
      </c>
      <c r="I15" s="279">
        <v>42.807899999999997</v>
      </c>
      <c r="J15" s="279">
        <v>37.247700000000002</v>
      </c>
      <c r="K15" s="279">
        <v>38.343499999999999</v>
      </c>
      <c r="L15" s="279">
        <v>33.667900000000003</v>
      </c>
      <c r="M15" s="279">
        <v>17.415600000000001</v>
      </c>
      <c r="N15" s="279">
        <v>55.266800000000003</v>
      </c>
      <c r="O15" s="279">
        <v>55.266800000000003</v>
      </c>
      <c r="P15" s="279">
        <v>0</v>
      </c>
      <c r="Q15" s="279">
        <v>0</v>
      </c>
      <c r="R15" s="279">
        <v>0</v>
      </c>
      <c r="S15" s="279"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279">
        <v>35.9679</v>
      </c>
      <c r="C16" s="279">
        <v>39.7072</v>
      </c>
      <c r="D16" s="279">
        <v>35.671100000000003</v>
      </c>
      <c r="E16" s="279">
        <v>35.8093</v>
      </c>
      <c r="F16" s="279">
        <v>36.043199999999999</v>
      </c>
      <c r="G16" s="279">
        <v>28.262699999999999</v>
      </c>
      <c r="H16" s="279">
        <v>35.969000000000001</v>
      </c>
      <c r="I16" s="279">
        <v>39.729500000000002</v>
      </c>
      <c r="J16" s="279">
        <v>35.671100000000003</v>
      </c>
      <c r="K16" s="279">
        <v>35.8093</v>
      </c>
      <c r="L16" s="279">
        <v>36.043199999999999</v>
      </c>
      <c r="M16" s="279">
        <v>28.262699999999999</v>
      </c>
      <c r="N16" s="279">
        <v>28.246500000000001</v>
      </c>
      <c r="O16" s="279">
        <v>28.246500000000001</v>
      </c>
      <c r="P16" s="279">
        <v>0</v>
      </c>
      <c r="Q16" s="279">
        <v>0</v>
      </c>
      <c r="R16" s="279">
        <v>0</v>
      </c>
      <c r="S16" s="279">
        <v>0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279">
        <v>38.025399999999998</v>
      </c>
      <c r="C17" s="279">
        <v>47.339799999999997</v>
      </c>
      <c r="D17" s="279">
        <v>37.620600000000003</v>
      </c>
      <c r="E17" s="279">
        <v>38.381300000000003</v>
      </c>
      <c r="F17" s="279">
        <v>10.417999999999999</v>
      </c>
      <c r="G17" s="279">
        <v>7.4622999999999999</v>
      </c>
      <c r="H17" s="279">
        <v>38.023299999999999</v>
      </c>
      <c r="I17" s="279">
        <v>47.3185</v>
      </c>
      <c r="J17" s="279">
        <v>37.620600000000003</v>
      </c>
      <c r="K17" s="279">
        <v>38.381300000000003</v>
      </c>
      <c r="L17" s="279">
        <v>10.417999999999999</v>
      </c>
      <c r="M17" s="279">
        <v>7.4622999999999999</v>
      </c>
      <c r="N17" s="279">
        <v>54.403599999999997</v>
      </c>
      <c r="O17" s="279">
        <v>54.403599999999997</v>
      </c>
      <c r="P17" s="279">
        <v>0</v>
      </c>
      <c r="Q17" s="279">
        <v>0</v>
      </c>
      <c r="R17" s="279">
        <v>0</v>
      </c>
      <c r="S17" s="279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279">
        <v>37.497399999999999</v>
      </c>
      <c r="C18" s="279">
        <v>40.795099999999998</v>
      </c>
      <c r="D18" s="279">
        <v>37.2988</v>
      </c>
      <c r="E18" s="279">
        <v>37.894799999999996</v>
      </c>
      <c r="F18" s="279">
        <v>32.701000000000001</v>
      </c>
      <c r="G18" s="279">
        <v>33.767200000000003</v>
      </c>
      <c r="H18" s="279">
        <v>37.549900000000001</v>
      </c>
      <c r="I18" s="279">
        <v>41.828600000000002</v>
      </c>
      <c r="J18" s="279">
        <v>37.2988</v>
      </c>
      <c r="K18" s="279">
        <v>37.894799999999996</v>
      </c>
      <c r="L18" s="279">
        <v>32.701000000000001</v>
      </c>
      <c r="M18" s="279">
        <v>33.767200000000003</v>
      </c>
      <c r="N18" s="279">
        <v>1.6536</v>
      </c>
      <c r="O18" s="279">
        <v>1.6536</v>
      </c>
      <c r="P18" s="279">
        <v>0</v>
      </c>
      <c r="Q18" s="279">
        <v>0</v>
      </c>
      <c r="R18" s="279">
        <v>0</v>
      </c>
      <c r="S18" s="279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279">
        <v>37.865699999999997</v>
      </c>
      <c r="C19" s="279">
        <v>43.595399999999998</v>
      </c>
      <c r="D19" s="279">
        <v>37.5717</v>
      </c>
      <c r="E19" s="279">
        <v>38.676299999999998</v>
      </c>
      <c r="F19" s="279">
        <v>33.174300000000002</v>
      </c>
      <c r="G19" s="279">
        <v>25.230599999999999</v>
      </c>
      <c r="H19" s="279">
        <v>37.866</v>
      </c>
      <c r="I19" s="279">
        <v>43.649099999999997</v>
      </c>
      <c r="J19" s="279">
        <v>37.5717</v>
      </c>
      <c r="K19" s="279">
        <v>38.676299999999998</v>
      </c>
      <c r="L19" s="279">
        <v>33.174300000000002</v>
      </c>
      <c r="M19" s="279">
        <v>25.230599999999999</v>
      </c>
      <c r="N19" s="279">
        <v>37.036799999999999</v>
      </c>
      <c r="O19" s="279">
        <v>37.036799999999999</v>
      </c>
      <c r="P19" s="279">
        <v>0</v>
      </c>
      <c r="Q19" s="279">
        <v>0</v>
      </c>
      <c r="R19" s="279">
        <v>0</v>
      </c>
      <c r="S19" s="279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279">
        <v>37.17</v>
      </c>
      <c r="C20" s="279">
        <v>43.776400000000002</v>
      </c>
      <c r="D20" s="279">
        <v>36.250399999999999</v>
      </c>
      <c r="E20" s="279">
        <v>37.172800000000002</v>
      </c>
      <c r="F20" s="279">
        <v>27.063300000000002</v>
      </c>
      <c r="G20" s="279">
        <v>28.760899999999999</v>
      </c>
      <c r="H20" s="279">
        <v>37.1691</v>
      </c>
      <c r="I20" s="279">
        <v>43.773400000000002</v>
      </c>
      <c r="J20" s="279">
        <v>36.250399999999999</v>
      </c>
      <c r="K20" s="279">
        <v>37.172800000000002</v>
      </c>
      <c r="L20" s="279">
        <v>27.063300000000002</v>
      </c>
      <c r="M20" s="279">
        <v>28.760899999999999</v>
      </c>
      <c r="N20" s="279">
        <v>48.326799999999999</v>
      </c>
      <c r="O20" s="279">
        <v>48.326799999999999</v>
      </c>
      <c r="P20" s="279">
        <v>0</v>
      </c>
      <c r="Q20" s="279">
        <v>0</v>
      </c>
      <c r="R20" s="279">
        <v>0</v>
      </c>
      <c r="S20" s="279"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279">
        <v>37.014000000000003</v>
      </c>
      <c r="C21" s="279">
        <v>40.685099999999998</v>
      </c>
      <c r="D21" s="279">
        <v>36.863</v>
      </c>
      <c r="E21" s="279">
        <v>38.062800000000003</v>
      </c>
      <c r="F21" s="279">
        <v>31.4148</v>
      </c>
      <c r="G21" s="279">
        <v>22.004799999999999</v>
      </c>
      <c r="H21" s="279">
        <v>37.012500000000003</v>
      </c>
      <c r="I21" s="279">
        <v>40.658700000000003</v>
      </c>
      <c r="J21" s="279">
        <v>36.863</v>
      </c>
      <c r="K21" s="279">
        <v>38.062800000000003</v>
      </c>
      <c r="L21" s="279">
        <v>31.4148</v>
      </c>
      <c r="M21" s="279">
        <v>22.004799999999999</v>
      </c>
      <c r="N21" s="279">
        <v>49.154200000000003</v>
      </c>
      <c r="O21" s="279">
        <v>49.154200000000003</v>
      </c>
      <c r="P21" s="279">
        <v>0</v>
      </c>
      <c r="Q21" s="279">
        <v>0</v>
      </c>
      <c r="R21" s="279">
        <v>0</v>
      </c>
      <c r="S21" s="279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279">
        <v>21.666399999999999</v>
      </c>
      <c r="C22" s="279">
        <v>12.215400000000001</v>
      </c>
      <c r="D22" s="279">
        <v>33.322000000000003</v>
      </c>
      <c r="E22" s="279">
        <v>35.3386</v>
      </c>
      <c r="F22" s="279">
        <v>26.1876</v>
      </c>
      <c r="G22" s="279">
        <v>28.818000000000001</v>
      </c>
      <c r="H22" s="279">
        <v>21.675599999999999</v>
      </c>
      <c r="I22" s="279">
        <v>12.2188</v>
      </c>
      <c r="J22" s="279">
        <v>33.323700000000002</v>
      </c>
      <c r="K22" s="279">
        <v>35.338700000000003</v>
      </c>
      <c r="L22" s="279">
        <v>26.1876</v>
      </c>
      <c r="M22" s="279">
        <v>28.833500000000001</v>
      </c>
      <c r="N22" s="279">
        <v>9.6999999999999993</v>
      </c>
      <c r="O22" s="279">
        <v>9.6390999999999991</v>
      </c>
      <c r="P22" s="279">
        <v>11.036300000000001</v>
      </c>
      <c r="Q22" s="279">
        <v>17.796199999999999</v>
      </c>
      <c r="R22" s="279">
        <v>0</v>
      </c>
      <c r="S22" s="279">
        <v>10.95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279">
        <v>37.395499999999998</v>
      </c>
      <c r="C23" s="279">
        <v>40.584000000000003</v>
      </c>
      <c r="D23" s="279">
        <v>37.2455</v>
      </c>
      <c r="E23" s="279">
        <v>37.544499999999999</v>
      </c>
      <c r="F23" s="279">
        <v>34.981900000000003</v>
      </c>
      <c r="G23" s="279">
        <v>35.182699999999997</v>
      </c>
      <c r="H23" s="279">
        <v>37.4011</v>
      </c>
      <c r="I23" s="279">
        <v>40.7239</v>
      </c>
      <c r="J23" s="279">
        <v>37.2455</v>
      </c>
      <c r="K23" s="279">
        <v>37.544499999999999</v>
      </c>
      <c r="L23" s="279">
        <v>34.981900000000003</v>
      </c>
      <c r="M23" s="279">
        <v>35.182699999999997</v>
      </c>
      <c r="N23" s="279">
        <v>10.924799999999999</v>
      </c>
      <c r="O23" s="279">
        <v>10.924799999999999</v>
      </c>
      <c r="P23" s="279">
        <v>0</v>
      </c>
      <c r="Q23" s="279">
        <v>0</v>
      </c>
      <c r="R23" s="279">
        <v>0</v>
      </c>
      <c r="S23" s="279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279">
        <v>37.692599999999999</v>
      </c>
      <c r="C24" s="279">
        <v>59.914700000000003</v>
      </c>
      <c r="D24" s="279">
        <v>37.677</v>
      </c>
      <c r="E24" s="279">
        <v>38.248199999999997</v>
      </c>
      <c r="F24" s="279">
        <v>9.2751000000000001</v>
      </c>
      <c r="G24" s="279">
        <v>0</v>
      </c>
      <c r="H24" s="279">
        <v>37.692599999999999</v>
      </c>
      <c r="I24" s="279">
        <v>59.914700000000003</v>
      </c>
      <c r="J24" s="279">
        <v>37.677</v>
      </c>
      <c r="K24" s="279">
        <v>38.248199999999997</v>
      </c>
      <c r="L24" s="279">
        <v>9.2751000000000001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279">
        <v>40.604700000000001</v>
      </c>
      <c r="C25" s="279">
        <v>42.511800000000001</v>
      </c>
      <c r="D25" s="279">
        <v>40.454099999999997</v>
      </c>
      <c r="E25" s="279">
        <v>40.680999999999997</v>
      </c>
      <c r="F25" s="279">
        <v>43.648499999999999</v>
      </c>
      <c r="G25" s="279">
        <v>25.010899999999999</v>
      </c>
      <c r="H25" s="279">
        <v>40.606299999999997</v>
      </c>
      <c r="I25" s="279">
        <v>42.536000000000001</v>
      </c>
      <c r="J25" s="279">
        <v>40.454099999999997</v>
      </c>
      <c r="K25" s="279">
        <v>40.680999999999997</v>
      </c>
      <c r="L25" s="279">
        <v>43.648499999999999</v>
      </c>
      <c r="M25" s="279">
        <v>25.010899999999999</v>
      </c>
      <c r="N25" s="279">
        <v>21.056999999999999</v>
      </c>
      <c r="O25" s="279">
        <v>21.056999999999999</v>
      </c>
      <c r="P25" s="279">
        <v>0</v>
      </c>
      <c r="Q25" s="279">
        <v>0</v>
      </c>
      <c r="R25" s="279">
        <v>0</v>
      </c>
      <c r="S25" s="279">
        <v>0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279">
        <v>38.402700000000003</v>
      </c>
      <c r="C26" s="279">
        <v>40.225700000000003</v>
      </c>
      <c r="D26" s="279">
        <v>38.276699999999998</v>
      </c>
      <c r="E26" s="279">
        <v>38.017899999999997</v>
      </c>
      <c r="F26" s="279">
        <v>41.3795</v>
      </c>
      <c r="G26" s="279">
        <v>35.813699999999997</v>
      </c>
      <c r="H26" s="279">
        <v>38.401699999999998</v>
      </c>
      <c r="I26" s="279">
        <v>40.220700000000001</v>
      </c>
      <c r="J26" s="279">
        <v>38.276699999999998</v>
      </c>
      <c r="K26" s="279">
        <v>38.017899999999997</v>
      </c>
      <c r="L26" s="279">
        <v>41.3795</v>
      </c>
      <c r="M26" s="279">
        <v>35.813699999999997</v>
      </c>
      <c r="N26" s="279">
        <v>41.027500000000003</v>
      </c>
      <c r="O26" s="279">
        <v>41.027500000000003</v>
      </c>
      <c r="P26" s="279">
        <v>0</v>
      </c>
      <c r="Q26" s="279">
        <v>0</v>
      </c>
      <c r="R26" s="279">
        <v>0</v>
      </c>
      <c r="S26" s="279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279">
        <v>37.264099999999999</v>
      </c>
      <c r="C27" s="279">
        <v>39.263399999999997</v>
      </c>
      <c r="D27" s="279">
        <v>37.020000000000003</v>
      </c>
      <c r="E27" s="279">
        <v>38.042700000000004</v>
      </c>
      <c r="F27" s="279">
        <v>29.9009</v>
      </c>
      <c r="G27" s="279">
        <v>31.9633</v>
      </c>
      <c r="H27" s="279">
        <v>37.268999999999998</v>
      </c>
      <c r="I27" s="279">
        <v>39.3414</v>
      </c>
      <c r="J27" s="279">
        <v>37.020000000000003</v>
      </c>
      <c r="K27" s="279">
        <v>38.042700000000004</v>
      </c>
      <c r="L27" s="279">
        <v>29.9009</v>
      </c>
      <c r="M27" s="279">
        <v>31.9633</v>
      </c>
      <c r="N27" s="279">
        <v>34.320599999999999</v>
      </c>
      <c r="O27" s="279">
        <v>34.320599999999999</v>
      </c>
      <c r="P27" s="279">
        <v>0</v>
      </c>
      <c r="Q27" s="279">
        <v>0</v>
      </c>
      <c r="R27" s="279">
        <v>0</v>
      </c>
      <c r="S27" s="279">
        <v>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279">
        <v>37.553699999999999</v>
      </c>
      <c r="C28" s="279">
        <v>40.021500000000003</v>
      </c>
      <c r="D28" s="279">
        <v>37.397399999999998</v>
      </c>
      <c r="E28" s="279">
        <v>37.621600000000001</v>
      </c>
      <c r="F28" s="279">
        <v>35.867100000000001</v>
      </c>
      <c r="G28" s="279">
        <v>36.695300000000003</v>
      </c>
      <c r="H28" s="279">
        <v>37.588299999999997</v>
      </c>
      <c r="I28" s="279">
        <v>40.656799999999997</v>
      </c>
      <c r="J28" s="279">
        <v>37.397399999999998</v>
      </c>
      <c r="K28" s="279">
        <v>37.621600000000001</v>
      </c>
      <c r="L28" s="279">
        <v>35.867100000000001</v>
      </c>
      <c r="M28" s="279">
        <v>36.695300000000003</v>
      </c>
      <c r="N28" s="279">
        <v>5.7184999999999997</v>
      </c>
      <c r="O28" s="279">
        <v>5.7184999999999997</v>
      </c>
      <c r="P28" s="279">
        <v>0</v>
      </c>
      <c r="Q28" s="279">
        <v>0</v>
      </c>
      <c r="R28" s="279">
        <v>0</v>
      </c>
      <c r="S28" s="279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279">
        <v>37.409399999999998</v>
      </c>
      <c r="C29" s="279">
        <v>43.947299999999998</v>
      </c>
      <c r="D29" s="279">
        <v>37.082299999999996</v>
      </c>
      <c r="E29" s="279">
        <v>38.1113</v>
      </c>
      <c r="F29" s="279">
        <v>31.9343</v>
      </c>
      <c r="G29" s="279">
        <v>19.1952</v>
      </c>
      <c r="H29" s="279">
        <v>37.427100000000003</v>
      </c>
      <c r="I29" s="279">
        <v>44.402000000000001</v>
      </c>
      <c r="J29" s="279">
        <v>37.082299999999996</v>
      </c>
      <c r="K29" s="279">
        <v>38.1113</v>
      </c>
      <c r="L29" s="279">
        <v>31.9343</v>
      </c>
      <c r="M29" s="279">
        <v>19.1952</v>
      </c>
      <c r="N29" s="279">
        <v>6.5303000000000004</v>
      </c>
      <c r="O29" s="279">
        <v>6.5303000000000004</v>
      </c>
      <c r="P29" s="279">
        <v>0</v>
      </c>
      <c r="Q29" s="279">
        <v>0</v>
      </c>
      <c r="R29" s="279">
        <v>0</v>
      </c>
      <c r="S29" s="279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279">
        <v>37.633800000000001</v>
      </c>
      <c r="C30" s="279">
        <v>42.285899999999998</v>
      </c>
      <c r="D30" s="279">
        <v>37.364199999999997</v>
      </c>
      <c r="E30" s="279">
        <v>37.880600000000001</v>
      </c>
      <c r="F30" s="279">
        <v>31.872800000000002</v>
      </c>
      <c r="G30" s="279">
        <v>33.450800000000001</v>
      </c>
      <c r="H30" s="279">
        <v>37.632100000000001</v>
      </c>
      <c r="I30" s="279">
        <v>42.263599999999997</v>
      </c>
      <c r="J30" s="279">
        <v>37.364199999999997</v>
      </c>
      <c r="K30" s="279">
        <v>37.880600000000001</v>
      </c>
      <c r="L30" s="279">
        <v>31.872800000000002</v>
      </c>
      <c r="M30" s="279">
        <v>33.450800000000001</v>
      </c>
      <c r="N30" s="279">
        <v>55.4726</v>
      </c>
      <c r="O30" s="279">
        <v>55.4726</v>
      </c>
      <c r="P30" s="279">
        <v>0</v>
      </c>
      <c r="Q30" s="279">
        <v>0</v>
      </c>
      <c r="R30" s="279">
        <v>0</v>
      </c>
      <c r="S30" s="279"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279">
        <v>37.601100000000002</v>
      </c>
      <c r="C31" s="279">
        <v>40.863999999999997</v>
      </c>
      <c r="D31" s="279">
        <v>37.430300000000003</v>
      </c>
      <c r="E31" s="279">
        <v>38.479999999999997</v>
      </c>
      <c r="F31" s="279">
        <v>31.338699999999999</v>
      </c>
      <c r="G31" s="279">
        <v>28.048200000000001</v>
      </c>
      <c r="H31" s="279">
        <v>37.598799999999997</v>
      </c>
      <c r="I31" s="279">
        <v>40.829900000000002</v>
      </c>
      <c r="J31" s="279">
        <v>37.430300000000003</v>
      </c>
      <c r="K31" s="279">
        <v>38.479999999999997</v>
      </c>
      <c r="L31" s="279">
        <v>31.338699999999999</v>
      </c>
      <c r="M31" s="279">
        <v>28.048200000000001</v>
      </c>
      <c r="N31" s="279">
        <v>49.739800000000002</v>
      </c>
      <c r="O31" s="279">
        <v>49.739800000000002</v>
      </c>
      <c r="P31" s="279">
        <v>0</v>
      </c>
      <c r="Q31" s="279">
        <v>0</v>
      </c>
      <c r="R31" s="279">
        <v>0</v>
      </c>
      <c r="S31" s="279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279">
        <v>37.150100000000002</v>
      </c>
      <c r="C32" s="279">
        <v>42.046799999999998</v>
      </c>
      <c r="D32" s="279">
        <v>36.848999999999997</v>
      </c>
      <c r="E32" s="279">
        <v>37.680100000000003</v>
      </c>
      <c r="F32" s="279">
        <v>27.098800000000001</v>
      </c>
      <c r="G32" s="279">
        <v>28.7654</v>
      </c>
      <c r="H32" s="279">
        <v>37.1496</v>
      </c>
      <c r="I32" s="279">
        <v>42.055599999999998</v>
      </c>
      <c r="J32" s="279">
        <v>36.848999999999997</v>
      </c>
      <c r="K32" s="279">
        <v>37.680100000000003</v>
      </c>
      <c r="L32" s="279">
        <v>27.098800000000001</v>
      </c>
      <c r="M32" s="279">
        <v>28.7654</v>
      </c>
      <c r="N32" s="279">
        <v>39.565399999999997</v>
      </c>
      <c r="O32" s="279">
        <v>39.565399999999997</v>
      </c>
      <c r="P32" s="279">
        <v>0</v>
      </c>
      <c r="Q32" s="279">
        <v>0</v>
      </c>
      <c r="R32" s="279">
        <v>0</v>
      </c>
      <c r="S32" s="279">
        <v>0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279">
        <v>38.865699999999997</v>
      </c>
      <c r="C33" s="279">
        <v>46.0593</v>
      </c>
      <c r="D33" s="279">
        <v>38.638300000000001</v>
      </c>
      <c r="E33" s="279">
        <v>39.010399999999997</v>
      </c>
      <c r="F33" s="279">
        <v>25.343599999999999</v>
      </c>
      <c r="G33" s="279">
        <v>30.781400000000001</v>
      </c>
      <c r="H33" s="279">
        <v>38.888599999999997</v>
      </c>
      <c r="I33" s="279">
        <v>47.1723</v>
      </c>
      <c r="J33" s="279">
        <v>38.638300000000001</v>
      </c>
      <c r="K33" s="279">
        <v>39.010399999999997</v>
      </c>
      <c r="L33" s="279">
        <v>25.343599999999999</v>
      </c>
      <c r="M33" s="279">
        <v>30.781400000000001</v>
      </c>
      <c r="N33" s="279">
        <v>21.998000000000001</v>
      </c>
      <c r="O33" s="279">
        <v>21.998000000000001</v>
      </c>
      <c r="P33" s="279">
        <v>0</v>
      </c>
      <c r="Q33" s="279">
        <v>0</v>
      </c>
      <c r="R33" s="279">
        <v>0</v>
      </c>
      <c r="S33" s="279"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279">
        <v>36.273400000000002</v>
      </c>
      <c r="C34" s="279">
        <v>41.704099999999997</v>
      </c>
      <c r="D34" s="279">
        <v>36.045900000000003</v>
      </c>
      <c r="E34" s="279">
        <v>37.493600000000001</v>
      </c>
      <c r="F34" s="279">
        <v>26.8538</v>
      </c>
      <c r="G34" s="279">
        <v>24.9267</v>
      </c>
      <c r="H34" s="279">
        <v>36.273099999999999</v>
      </c>
      <c r="I34" s="279">
        <v>41.704599999999999</v>
      </c>
      <c r="J34" s="279">
        <v>36.045900000000003</v>
      </c>
      <c r="K34" s="279">
        <v>37.493600000000001</v>
      </c>
      <c r="L34" s="279">
        <v>26.8538</v>
      </c>
      <c r="M34" s="279">
        <v>24.9267</v>
      </c>
      <c r="N34" s="279">
        <v>41.366</v>
      </c>
      <c r="O34" s="279">
        <v>41.366</v>
      </c>
      <c r="P34" s="279">
        <v>0</v>
      </c>
      <c r="Q34" s="279">
        <v>0</v>
      </c>
      <c r="R34" s="279">
        <v>0</v>
      </c>
      <c r="S34" s="279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279">
        <v>36.8795</v>
      </c>
      <c r="C35" s="279">
        <v>39.770499999999998</v>
      </c>
      <c r="D35" s="279">
        <v>36.736499999999999</v>
      </c>
      <c r="E35" s="279">
        <v>37.746000000000002</v>
      </c>
      <c r="F35" s="279">
        <v>31.047499999999999</v>
      </c>
      <c r="G35" s="279">
        <v>28.498899999999999</v>
      </c>
      <c r="H35" s="279">
        <v>36.878100000000003</v>
      </c>
      <c r="I35" s="279">
        <v>39.757800000000003</v>
      </c>
      <c r="J35" s="279">
        <v>36.736499999999999</v>
      </c>
      <c r="K35" s="279">
        <v>37.746000000000002</v>
      </c>
      <c r="L35" s="279">
        <v>31.047499999999999</v>
      </c>
      <c r="M35" s="279">
        <v>28.498899999999999</v>
      </c>
      <c r="N35" s="279">
        <v>41.994599999999998</v>
      </c>
      <c r="O35" s="279">
        <v>41.994599999999998</v>
      </c>
      <c r="P35" s="279">
        <v>0</v>
      </c>
      <c r="Q35" s="279">
        <v>0</v>
      </c>
      <c r="R35" s="279">
        <v>0</v>
      </c>
      <c r="S35" s="279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279">
        <v>37.800600000000003</v>
      </c>
      <c r="C36" s="279">
        <v>45.795099999999998</v>
      </c>
      <c r="D36" s="279">
        <v>37.4268</v>
      </c>
      <c r="E36" s="279">
        <v>38.502600000000001</v>
      </c>
      <c r="F36" s="279">
        <v>33.786099999999998</v>
      </c>
      <c r="G36" s="279">
        <v>18.692299999999999</v>
      </c>
      <c r="H36" s="279">
        <v>37.798900000000003</v>
      </c>
      <c r="I36" s="279">
        <v>45.7714</v>
      </c>
      <c r="J36" s="279">
        <v>37.4268</v>
      </c>
      <c r="K36" s="279">
        <v>38.502600000000001</v>
      </c>
      <c r="L36" s="279">
        <v>33.786099999999998</v>
      </c>
      <c r="M36" s="279">
        <v>18.692299999999999</v>
      </c>
      <c r="N36" s="279">
        <v>59.6404</v>
      </c>
      <c r="O36" s="279">
        <v>59.6404</v>
      </c>
      <c r="P36" s="279">
        <v>0</v>
      </c>
      <c r="Q36" s="279">
        <v>0</v>
      </c>
      <c r="R36" s="279">
        <v>0</v>
      </c>
      <c r="S36" s="279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27" customFormat="1">
      <c r="A37" s="20" t="s">
        <v>46</v>
      </c>
      <c r="B37" s="279">
        <v>37.212299999999999</v>
      </c>
      <c r="C37" s="279">
        <v>40.192</v>
      </c>
      <c r="D37" s="279">
        <v>37.029400000000003</v>
      </c>
      <c r="E37" s="279">
        <v>38.100499999999997</v>
      </c>
      <c r="F37" s="279">
        <v>30.255500000000001</v>
      </c>
      <c r="G37" s="279">
        <v>28.893799999999999</v>
      </c>
      <c r="H37" s="279">
        <v>37.210799999999999</v>
      </c>
      <c r="I37" s="279">
        <v>40.171799999999998</v>
      </c>
      <c r="J37" s="279">
        <v>37.029400000000003</v>
      </c>
      <c r="K37" s="279">
        <v>38.100499999999997</v>
      </c>
      <c r="L37" s="279">
        <v>30.255500000000001</v>
      </c>
      <c r="M37" s="279">
        <v>28.893799999999999</v>
      </c>
      <c r="N37" s="279">
        <v>51.766100000000002</v>
      </c>
      <c r="O37" s="279">
        <v>51.766100000000002</v>
      </c>
      <c r="P37" s="279">
        <v>0</v>
      </c>
      <c r="Q37" s="279">
        <v>0</v>
      </c>
      <c r="R37" s="279">
        <v>0</v>
      </c>
      <c r="S37" s="279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3.75" customHeight="1">
      <c r="A38" s="84"/>
      <c r="B38" s="85">
        <v>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58" s="80" customFormat="1" ht="3.75" customHeight="1">
      <c r="A39" s="81"/>
    </row>
    <row r="40" spans="1:58" s="80" customFormat="1" ht="11.25" customHeight="1">
      <c r="A40" s="253" t="s">
        <v>94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</row>
    <row r="41" spans="1:58" s="80" customFormat="1" ht="3.75" customHeight="1">
      <c r="A41" s="81"/>
    </row>
  </sheetData>
  <mergeCells count="21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K40"/>
  <sheetViews>
    <sheetView showGridLines="0" zoomScaleNormal="100" zoomScaleSheetLayoutView="100" workbookViewId="0">
      <selection activeCell="A2" sqref="A2:P2"/>
    </sheetView>
  </sheetViews>
  <sheetFormatPr defaultRowHeight="13.8"/>
  <cols>
    <col min="1" max="1" width="23.88671875" style="82" customWidth="1"/>
    <col min="2" max="16" width="8.88671875" style="26" customWidth="1"/>
    <col min="17" max="238" width="9.109375" style="26"/>
    <col min="239" max="239" width="3" style="26" bestFit="1" customWidth="1"/>
    <col min="240" max="240" width="23.88671875" style="26" customWidth="1"/>
    <col min="241" max="255" width="8.88671875" style="26" customWidth="1"/>
    <col min="256" max="494" width="9.109375" style="26"/>
    <col min="495" max="495" width="3" style="26" bestFit="1" customWidth="1"/>
    <col min="496" max="496" width="23.88671875" style="26" customWidth="1"/>
    <col min="497" max="511" width="8.88671875" style="26" customWidth="1"/>
    <col min="512" max="750" width="9.109375" style="26"/>
    <col min="751" max="751" width="3" style="26" bestFit="1" customWidth="1"/>
    <col min="752" max="752" width="23.88671875" style="26" customWidth="1"/>
    <col min="753" max="767" width="8.88671875" style="26" customWidth="1"/>
    <col min="768" max="1006" width="9.109375" style="26"/>
    <col min="1007" max="1007" width="3" style="26" bestFit="1" customWidth="1"/>
    <col min="1008" max="1008" width="23.88671875" style="26" customWidth="1"/>
    <col min="1009" max="1023" width="8.88671875" style="26" customWidth="1"/>
    <col min="1024" max="1262" width="9.109375" style="26"/>
    <col min="1263" max="1263" width="3" style="26" bestFit="1" customWidth="1"/>
    <col min="1264" max="1264" width="23.88671875" style="26" customWidth="1"/>
    <col min="1265" max="1279" width="8.88671875" style="26" customWidth="1"/>
    <col min="1280" max="1518" width="9.109375" style="26"/>
    <col min="1519" max="1519" width="3" style="26" bestFit="1" customWidth="1"/>
    <col min="1520" max="1520" width="23.88671875" style="26" customWidth="1"/>
    <col min="1521" max="1535" width="8.88671875" style="26" customWidth="1"/>
    <col min="1536" max="1774" width="9.109375" style="26"/>
    <col min="1775" max="1775" width="3" style="26" bestFit="1" customWidth="1"/>
    <col min="1776" max="1776" width="23.88671875" style="26" customWidth="1"/>
    <col min="1777" max="1791" width="8.88671875" style="26" customWidth="1"/>
    <col min="1792" max="2030" width="9.109375" style="26"/>
    <col min="2031" max="2031" width="3" style="26" bestFit="1" customWidth="1"/>
    <col min="2032" max="2032" width="23.88671875" style="26" customWidth="1"/>
    <col min="2033" max="2047" width="8.88671875" style="26" customWidth="1"/>
    <col min="2048" max="2286" width="9.109375" style="26"/>
    <col min="2287" max="2287" width="3" style="26" bestFit="1" customWidth="1"/>
    <col min="2288" max="2288" width="23.88671875" style="26" customWidth="1"/>
    <col min="2289" max="2303" width="8.88671875" style="26" customWidth="1"/>
    <col min="2304" max="2542" width="9.109375" style="26"/>
    <col min="2543" max="2543" width="3" style="26" bestFit="1" customWidth="1"/>
    <col min="2544" max="2544" width="23.88671875" style="26" customWidth="1"/>
    <col min="2545" max="2559" width="8.88671875" style="26" customWidth="1"/>
    <col min="2560" max="2798" width="9.109375" style="26"/>
    <col min="2799" max="2799" width="3" style="26" bestFit="1" customWidth="1"/>
    <col min="2800" max="2800" width="23.88671875" style="26" customWidth="1"/>
    <col min="2801" max="2815" width="8.88671875" style="26" customWidth="1"/>
    <col min="2816" max="3054" width="9.109375" style="26"/>
    <col min="3055" max="3055" width="3" style="26" bestFit="1" customWidth="1"/>
    <col min="3056" max="3056" width="23.88671875" style="26" customWidth="1"/>
    <col min="3057" max="3071" width="8.88671875" style="26" customWidth="1"/>
    <col min="3072" max="3310" width="9.109375" style="26"/>
    <col min="3311" max="3311" width="3" style="26" bestFit="1" customWidth="1"/>
    <col min="3312" max="3312" width="23.88671875" style="26" customWidth="1"/>
    <col min="3313" max="3327" width="8.88671875" style="26" customWidth="1"/>
    <col min="3328" max="3566" width="9.109375" style="26"/>
    <col min="3567" max="3567" width="3" style="26" bestFit="1" customWidth="1"/>
    <col min="3568" max="3568" width="23.88671875" style="26" customWidth="1"/>
    <col min="3569" max="3583" width="8.88671875" style="26" customWidth="1"/>
    <col min="3584" max="3822" width="9.109375" style="26"/>
    <col min="3823" max="3823" width="3" style="26" bestFit="1" customWidth="1"/>
    <col min="3824" max="3824" width="23.88671875" style="26" customWidth="1"/>
    <col min="3825" max="3839" width="8.88671875" style="26" customWidth="1"/>
    <col min="3840" max="4078" width="9.109375" style="26"/>
    <col min="4079" max="4079" width="3" style="26" bestFit="1" customWidth="1"/>
    <col min="4080" max="4080" width="23.88671875" style="26" customWidth="1"/>
    <col min="4081" max="4095" width="8.88671875" style="26" customWidth="1"/>
    <col min="4096" max="4334" width="9.109375" style="26"/>
    <col min="4335" max="4335" width="3" style="26" bestFit="1" customWidth="1"/>
    <col min="4336" max="4336" width="23.88671875" style="26" customWidth="1"/>
    <col min="4337" max="4351" width="8.88671875" style="26" customWidth="1"/>
    <col min="4352" max="4590" width="9.109375" style="26"/>
    <col min="4591" max="4591" width="3" style="26" bestFit="1" customWidth="1"/>
    <col min="4592" max="4592" width="23.88671875" style="26" customWidth="1"/>
    <col min="4593" max="4607" width="8.88671875" style="26" customWidth="1"/>
    <col min="4608" max="4846" width="9.109375" style="26"/>
    <col min="4847" max="4847" width="3" style="26" bestFit="1" customWidth="1"/>
    <col min="4848" max="4848" width="23.88671875" style="26" customWidth="1"/>
    <col min="4849" max="4863" width="8.88671875" style="26" customWidth="1"/>
    <col min="4864" max="5102" width="9.109375" style="26"/>
    <col min="5103" max="5103" width="3" style="26" bestFit="1" customWidth="1"/>
    <col min="5104" max="5104" width="23.88671875" style="26" customWidth="1"/>
    <col min="5105" max="5119" width="8.88671875" style="26" customWidth="1"/>
    <col min="5120" max="5358" width="9.109375" style="26"/>
    <col min="5359" max="5359" width="3" style="26" bestFit="1" customWidth="1"/>
    <col min="5360" max="5360" width="23.88671875" style="26" customWidth="1"/>
    <col min="5361" max="5375" width="8.88671875" style="26" customWidth="1"/>
    <col min="5376" max="5614" width="9.109375" style="26"/>
    <col min="5615" max="5615" width="3" style="26" bestFit="1" customWidth="1"/>
    <col min="5616" max="5616" width="23.88671875" style="26" customWidth="1"/>
    <col min="5617" max="5631" width="8.88671875" style="26" customWidth="1"/>
    <col min="5632" max="5870" width="9.109375" style="26"/>
    <col min="5871" max="5871" width="3" style="26" bestFit="1" customWidth="1"/>
    <col min="5872" max="5872" width="23.88671875" style="26" customWidth="1"/>
    <col min="5873" max="5887" width="8.88671875" style="26" customWidth="1"/>
    <col min="5888" max="6126" width="9.109375" style="26"/>
    <col min="6127" max="6127" width="3" style="26" bestFit="1" customWidth="1"/>
    <col min="6128" max="6128" width="23.88671875" style="26" customWidth="1"/>
    <col min="6129" max="6143" width="8.88671875" style="26" customWidth="1"/>
    <col min="6144" max="6382" width="9.109375" style="26"/>
    <col min="6383" max="6383" width="3" style="26" bestFit="1" customWidth="1"/>
    <col min="6384" max="6384" width="23.88671875" style="26" customWidth="1"/>
    <col min="6385" max="6399" width="8.88671875" style="26" customWidth="1"/>
    <col min="6400" max="6638" width="9.109375" style="26"/>
    <col min="6639" max="6639" width="3" style="26" bestFit="1" customWidth="1"/>
    <col min="6640" max="6640" width="23.88671875" style="26" customWidth="1"/>
    <col min="6641" max="6655" width="8.88671875" style="26" customWidth="1"/>
    <col min="6656" max="6894" width="9.109375" style="26"/>
    <col min="6895" max="6895" width="3" style="26" bestFit="1" customWidth="1"/>
    <col min="6896" max="6896" width="23.88671875" style="26" customWidth="1"/>
    <col min="6897" max="6911" width="8.88671875" style="26" customWidth="1"/>
    <col min="6912" max="7150" width="9.109375" style="26"/>
    <col min="7151" max="7151" width="3" style="26" bestFit="1" customWidth="1"/>
    <col min="7152" max="7152" width="23.88671875" style="26" customWidth="1"/>
    <col min="7153" max="7167" width="8.88671875" style="26" customWidth="1"/>
    <col min="7168" max="7406" width="9.109375" style="26"/>
    <col min="7407" max="7407" width="3" style="26" bestFit="1" customWidth="1"/>
    <col min="7408" max="7408" width="23.88671875" style="26" customWidth="1"/>
    <col min="7409" max="7423" width="8.88671875" style="26" customWidth="1"/>
    <col min="7424" max="7662" width="9.109375" style="26"/>
    <col min="7663" max="7663" width="3" style="26" bestFit="1" customWidth="1"/>
    <col min="7664" max="7664" width="23.88671875" style="26" customWidth="1"/>
    <col min="7665" max="7679" width="8.88671875" style="26" customWidth="1"/>
    <col min="7680" max="7918" width="9.109375" style="26"/>
    <col min="7919" max="7919" width="3" style="26" bestFit="1" customWidth="1"/>
    <col min="7920" max="7920" width="23.88671875" style="26" customWidth="1"/>
    <col min="7921" max="7935" width="8.88671875" style="26" customWidth="1"/>
    <col min="7936" max="8174" width="9.109375" style="26"/>
    <col min="8175" max="8175" width="3" style="26" bestFit="1" customWidth="1"/>
    <col min="8176" max="8176" width="23.88671875" style="26" customWidth="1"/>
    <col min="8177" max="8191" width="8.88671875" style="26" customWidth="1"/>
    <col min="8192" max="8430" width="9.109375" style="26"/>
    <col min="8431" max="8431" width="3" style="26" bestFit="1" customWidth="1"/>
    <col min="8432" max="8432" width="23.88671875" style="26" customWidth="1"/>
    <col min="8433" max="8447" width="8.88671875" style="26" customWidth="1"/>
    <col min="8448" max="8686" width="9.109375" style="26"/>
    <col min="8687" max="8687" width="3" style="26" bestFit="1" customWidth="1"/>
    <col min="8688" max="8688" width="23.88671875" style="26" customWidth="1"/>
    <col min="8689" max="8703" width="8.88671875" style="26" customWidth="1"/>
    <col min="8704" max="8942" width="9.109375" style="26"/>
    <col min="8943" max="8943" width="3" style="26" bestFit="1" customWidth="1"/>
    <col min="8944" max="8944" width="23.88671875" style="26" customWidth="1"/>
    <col min="8945" max="8959" width="8.88671875" style="26" customWidth="1"/>
    <col min="8960" max="9198" width="9.109375" style="26"/>
    <col min="9199" max="9199" width="3" style="26" bestFit="1" customWidth="1"/>
    <col min="9200" max="9200" width="23.88671875" style="26" customWidth="1"/>
    <col min="9201" max="9215" width="8.88671875" style="26" customWidth="1"/>
    <col min="9216" max="9454" width="9.109375" style="26"/>
    <col min="9455" max="9455" width="3" style="26" bestFit="1" customWidth="1"/>
    <col min="9456" max="9456" width="23.88671875" style="26" customWidth="1"/>
    <col min="9457" max="9471" width="8.88671875" style="26" customWidth="1"/>
    <col min="9472" max="9710" width="9.109375" style="26"/>
    <col min="9711" max="9711" width="3" style="26" bestFit="1" customWidth="1"/>
    <col min="9712" max="9712" width="23.88671875" style="26" customWidth="1"/>
    <col min="9713" max="9727" width="8.88671875" style="26" customWidth="1"/>
    <col min="9728" max="9966" width="9.109375" style="26"/>
    <col min="9967" max="9967" width="3" style="26" bestFit="1" customWidth="1"/>
    <col min="9968" max="9968" width="23.88671875" style="26" customWidth="1"/>
    <col min="9969" max="9983" width="8.88671875" style="26" customWidth="1"/>
    <col min="9984" max="10222" width="9.109375" style="26"/>
    <col min="10223" max="10223" width="3" style="26" bestFit="1" customWidth="1"/>
    <col min="10224" max="10224" width="23.88671875" style="26" customWidth="1"/>
    <col min="10225" max="10239" width="8.88671875" style="26" customWidth="1"/>
    <col min="10240" max="10478" width="9.109375" style="26"/>
    <col min="10479" max="10479" width="3" style="26" bestFit="1" customWidth="1"/>
    <col min="10480" max="10480" width="23.88671875" style="26" customWidth="1"/>
    <col min="10481" max="10495" width="8.88671875" style="26" customWidth="1"/>
    <col min="10496" max="10734" width="9.109375" style="26"/>
    <col min="10735" max="10735" width="3" style="26" bestFit="1" customWidth="1"/>
    <col min="10736" max="10736" width="23.88671875" style="26" customWidth="1"/>
    <col min="10737" max="10751" width="8.88671875" style="26" customWidth="1"/>
    <col min="10752" max="10990" width="9.109375" style="26"/>
    <col min="10991" max="10991" width="3" style="26" bestFit="1" customWidth="1"/>
    <col min="10992" max="10992" width="23.88671875" style="26" customWidth="1"/>
    <col min="10993" max="11007" width="8.88671875" style="26" customWidth="1"/>
    <col min="11008" max="11246" width="9.109375" style="26"/>
    <col min="11247" max="11247" width="3" style="26" bestFit="1" customWidth="1"/>
    <col min="11248" max="11248" width="23.88671875" style="26" customWidth="1"/>
    <col min="11249" max="11263" width="8.88671875" style="26" customWidth="1"/>
    <col min="11264" max="11502" width="9.109375" style="26"/>
    <col min="11503" max="11503" width="3" style="26" bestFit="1" customWidth="1"/>
    <col min="11504" max="11504" width="23.88671875" style="26" customWidth="1"/>
    <col min="11505" max="11519" width="8.88671875" style="26" customWidth="1"/>
    <col min="11520" max="11758" width="9.109375" style="26"/>
    <col min="11759" max="11759" width="3" style="26" bestFit="1" customWidth="1"/>
    <col min="11760" max="11760" width="23.88671875" style="26" customWidth="1"/>
    <col min="11761" max="11775" width="8.88671875" style="26" customWidth="1"/>
    <col min="11776" max="12014" width="9.109375" style="26"/>
    <col min="12015" max="12015" width="3" style="26" bestFit="1" customWidth="1"/>
    <col min="12016" max="12016" width="23.88671875" style="26" customWidth="1"/>
    <col min="12017" max="12031" width="8.88671875" style="26" customWidth="1"/>
    <col min="12032" max="12270" width="9.109375" style="26"/>
    <col min="12271" max="12271" width="3" style="26" bestFit="1" customWidth="1"/>
    <col min="12272" max="12272" width="23.88671875" style="26" customWidth="1"/>
    <col min="12273" max="12287" width="8.88671875" style="26" customWidth="1"/>
    <col min="12288" max="12526" width="9.109375" style="26"/>
    <col min="12527" max="12527" width="3" style="26" bestFit="1" customWidth="1"/>
    <col min="12528" max="12528" width="23.88671875" style="26" customWidth="1"/>
    <col min="12529" max="12543" width="8.88671875" style="26" customWidth="1"/>
    <col min="12544" max="12782" width="9.109375" style="26"/>
    <col min="12783" max="12783" width="3" style="26" bestFit="1" customWidth="1"/>
    <col min="12784" max="12784" width="23.88671875" style="26" customWidth="1"/>
    <col min="12785" max="12799" width="8.88671875" style="26" customWidth="1"/>
    <col min="12800" max="13038" width="9.109375" style="26"/>
    <col min="13039" max="13039" width="3" style="26" bestFit="1" customWidth="1"/>
    <col min="13040" max="13040" width="23.88671875" style="26" customWidth="1"/>
    <col min="13041" max="13055" width="8.88671875" style="26" customWidth="1"/>
    <col min="13056" max="13294" width="9.109375" style="26"/>
    <col min="13295" max="13295" width="3" style="26" bestFit="1" customWidth="1"/>
    <col min="13296" max="13296" width="23.88671875" style="26" customWidth="1"/>
    <col min="13297" max="13311" width="8.88671875" style="26" customWidth="1"/>
    <col min="13312" max="13550" width="9.109375" style="26"/>
    <col min="13551" max="13551" width="3" style="26" bestFit="1" customWidth="1"/>
    <col min="13552" max="13552" width="23.88671875" style="26" customWidth="1"/>
    <col min="13553" max="13567" width="8.88671875" style="26" customWidth="1"/>
    <col min="13568" max="13806" width="9.109375" style="26"/>
    <col min="13807" max="13807" width="3" style="26" bestFit="1" customWidth="1"/>
    <col min="13808" max="13808" width="23.88671875" style="26" customWidth="1"/>
    <col min="13809" max="13823" width="8.88671875" style="26" customWidth="1"/>
    <col min="13824" max="14062" width="9.109375" style="26"/>
    <col min="14063" max="14063" width="3" style="26" bestFit="1" customWidth="1"/>
    <col min="14064" max="14064" width="23.88671875" style="26" customWidth="1"/>
    <col min="14065" max="14079" width="8.88671875" style="26" customWidth="1"/>
    <col min="14080" max="14318" width="9.109375" style="26"/>
    <col min="14319" max="14319" width="3" style="26" bestFit="1" customWidth="1"/>
    <col min="14320" max="14320" width="23.88671875" style="26" customWidth="1"/>
    <col min="14321" max="14335" width="8.88671875" style="26" customWidth="1"/>
    <col min="14336" max="14574" width="9.109375" style="26"/>
    <col min="14575" max="14575" width="3" style="26" bestFit="1" customWidth="1"/>
    <col min="14576" max="14576" width="23.88671875" style="26" customWidth="1"/>
    <col min="14577" max="14591" width="8.88671875" style="26" customWidth="1"/>
    <col min="14592" max="14830" width="9.109375" style="26"/>
    <col min="14831" max="14831" width="3" style="26" bestFit="1" customWidth="1"/>
    <col min="14832" max="14832" width="23.88671875" style="26" customWidth="1"/>
    <col min="14833" max="14847" width="8.88671875" style="26" customWidth="1"/>
    <col min="14848" max="15086" width="9.109375" style="26"/>
    <col min="15087" max="15087" width="3" style="26" bestFit="1" customWidth="1"/>
    <col min="15088" max="15088" width="23.88671875" style="26" customWidth="1"/>
    <col min="15089" max="15103" width="8.88671875" style="26" customWidth="1"/>
    <col min="15104" max="15342" width="9.109375" style="26"/>
    <col min="15343" max="15343" width="3" style="26" bestFit="1" customWidth="1"/>
    <col min="15344" max="15344" width="23.88671875" style="26" customWidth="1"/>
    <col min="15345" max="15359" width="8.88671875" style="26" customWidth="1"/>
    <col min="15360" max="15598" width="9.109375" style="26"/>
    <col min="15599" max="15599" width="3" style="26" bestFit="1" customWidth="1"/>
    <col min="15600" max="15600" width="23.88671875" style="26" customWidth="1"/>
    <col min="15601" max="15615" width="8.88671875" style="26" customWidth="1"/>
    <col min="15616" max="15854" width="9.109375" style="26"/>
    <col min="15855" max="15855" width="3" style="26" bestFit="1" customWidth="1"/>
    <col min="15856" max="15856" width="23.88671875" style="26" customWidth="1"/>
    <col min="15857" max="15871" width="8.88671875" style="26" customWidth="1"/>
    <col min="15872" max="16110" width="9.109375" style="26"/>
    <col min="16111" max="16111" width="3" style="26" bestFit="1" customWidth="1"/>
    <col min="16112" max="16112" width="23.88671875" style="26" customWidth="1"/>
    <col min="16113" max="16127" width="8.88671875" style="26" customWidth="1"/>
    <col min="16128" max="16384" width="9.109375" style="26"/>
  </cols>
  <sheetData>
    <row r="1" spans="1:89">
      <c r="O1" s="212" t="s">
        <v>85</v>
      </c>
      <c r="P1" s="212"/>
    </row>
    <row r="2" spans="1:89" s="166" customFormat="1" ht="15" customHeight="1">
      <c r="A2" s="264" t="s">
        <v>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89">
      <c r="A3" s="82" t="s">
        <v>97</v>
      </c>
    </row>
    <row r="4" spans="1:89">
      <c r="A4" s="88"/>
    </row>
    <row r="5" spans="1:89" s="72" customFormat="1" ht="12.75" customHeight="1">
      <c r="A5" s="265" t="s">
        <v>18</v>
      </c>
      <c r="B5" s="268" t="s">
        <v>19</v>
      </c>
      <c r="C5" s="269" t="s">
        <v>52</v>
      </c>
      <c r="D5" s="270"/>
      <c r="E5" s="270"/>
      <c r="F5" s="271"/>
      <c r="G5" s="255" t="s">
        <v>20</v>
      </c>
      <c r="H5" s="262"/>
      <c r="I5" s="262"/>
      <c r="J5" s="262"/>
      <c r="K5" s="262"/>
      <c r="L5" s="262"/>
      <c r="M5" s="262"/>
      <c r="N5" s="262"/>
      <c r="O5" s="262"/>
      <c r="P5" s="262"/>
    </row>
    <row r="6" spans="1:89" s="73" customFormat="1" ht="12.75" customHeight="1">
      <c r="A6" s="266"/>
      <c r="B6" s="259"/>
      <c r="C6" s="240"/>
      <c r="D6" s="241"/>
      <c r="E6" s="241"/>
      <c r="F6" s="242"/>
      <c r="G6" s="254" t="s">
        <v>6</v>
      </c>
      <c r="H6" s="254"/>
      <c r="I6" s="254"/>
      <c r="J6" s="254"/>
      <c r="K6" s="254"/>
      <c r="L6" s="272" t="s">
        <v>7</v>
      </c>
      <c r="M6" s="272"/>
      <c r="N6" s="272"/>
      <c r="O6" s="272"/>
      <c r="P6" s="243"/>
    </row>
    <row r="7" spans="1:89" s="73" customFormat="1" ht="15.75" customHeight="1">
      <c r="A7" s="266"/>
      <c r="B7" s="259"/>
      <c r="C7" s="245"/>
      <c r="D7" s="260"/>
      <c r="E7" s="260"/>
      <c r="F7" s="261"/>
      <c r="G7" s="254" t="s">
        <v>49</v>
      </c>
      <c r="H7" s="255" t="s">
        <v>52</v>
      </c>
      <c r="I7" s="262"/>
      <c r="J7" s="262"/>
      <c r="K7" s="273"/>
      <c r="L7" s="254" t="s">
        <v>49</v>
      </c>
      <c r="M7" s="255" t="s">
        <v>52</v>
      </c>
      <c r="N7" s="262"/>
      <c r="O7" s="262"/>
      <c r="P7" s="262"/>
    </row>
    <row r="8" spans="1:89" s="73" customFormat="1" ht="55.2">
      <c r="A8" s="267"/>
      <c r="B8" s="257"/>
      <c r="C8" s="165" t="s">
        <v>57</v>
      </c>
      <c r="D8" s="163" t="s">
        <v>53</v>
      </c>
      <c r="E8" s="163" t="s">
        <v>58</v>
      </c>
      <c r="F8" s="163" t="s">
        <v>59</v>
      </c>
      <c r="G8" s="254"/>
      <c r="H8" s="165" t="s">
        <v>57</v>
      </c>
      <c r="I8" s="163" t="s">
        <v>53</v>
      </c>
      <c r="J8" s="163" t="s">
        <v>58</v>
      </c>
      <c r="K8" s="163" t="s">
        <v>59</v>
      </c>
      <c r="L8" s="254"/>
      <c r="M8" s="169" t="s">
        <v>57</v>
      </c>
      <c r="N8" s="170" t="s">
        <v>53</v>
      </c>
      <c r="O8" s="170" t="s">
        <v>58</v>
      </c>
      <c r="P8" s="171" t="s">
        <v>59</v>
      </c>
    </row>
    <row r="9" spans="1:8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53">
        <v>13</v>
      </c>
      <c r="N9" s="154">
        <v>14</v>
      </c>
      <c r="O9" s="153">
        <v>15</v>
      </c>
      <c r="P9" s="155">
        <v>16</v>
      </c>
    </row>
    <row r="10" spans="1:8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89" s="33" customFormat="1">
      <c r="A11" s="15" t="s">
        <v>19</v>
      </c>
      <c r="B11" s="278">
        <v>8.7548465481727291</v>
      </c>
      <c r="C11" s="278">
        <v>4.0861927386260097</v>
      </c>
      <c r="D11" s="278">
        <v>9.0256401033119094</v>
      </c>
      <c r="E11" s="278">
        <v>9.8360043122341203</v>
      </c>
      <c r="F11" s="278">
        <v>8.9427333573150598</v>
      </c>
      <c r="G11" s="278">
        <v>9.9875350129463101</v>
      </c>
      <c r="H11" s="278">
        <v>4.47175531953165</v>
      </c>
      <c r="I11" s="278">
        <v>10.3012400136108</v>
      </c>
      <c r="J11" s="278">
        <v>11.992888482527601</v>
      </c>
      <c r="K11" s="278">
        <v>13.1150491717856</v>
      </c>
      <c r="L11" s="278">
        <v>0.79684963137081599</v>
      </c>
      <c r="M11" s="278">
        <v>0.108790737626312</v>
      </c>
      <c r="N11" s="278">
        <v>0.816080322888041</v>
      </c>
      <c r="O11" s="278">
        <v>1.1756597019300401</v>
      </c>
      <c r="P11" s="278">
        <v>0.65376852557677401</v>
      </c>
      <c r="Q11" s="186"/>
      <c r="R11" s="186"/>
      <c r="S11" s="186"/>
    </row>
    <row r="12" spans="1:89" s="33" customFormat="1" ht="41.4">
      <c r="A12" s="34" t="s">
        <v>22</v>
      </c>
      <c r="B12" s="279" t="s">
        <v>95</v>
      </c>
      <c r="C12" s="279" t="s">
        <v>95</v>
      </c>
      <c r="D12" s="279" t="s">
        <v>95</v>
      </c>
      <c r="E12" s="279" t="s">
        <v>95</v>
      </c>
      <c r="F12" s="279" t="s">
        <v>95</v>
      </c>
      <c r="G12" s="279" t="s">
        <v>95</v>
      </c>
      <c r="H12" s="279" t="s">
        <v>95</v>
      </c>
      <c r="I12" s="279" t="s">
        <v>95</v>
      </c>
      <c r="J12" s="279" t="s">
        <v>95</v>
      </c>
      <c r="K12" s="279" t="s">
        <v>95</v>
      </c>
      <c r="L12" s="279" t="s">
        <v>95</v>
      </c>
      <c r="M12" s="279" t="s">
        <v>95</v>
      </c>
      <c r="N12" s="279" t="s">
        <v>95</v>
      </c>
      <c r="O12" s="279" t="s">
        <v>95</v>
      </c>
      <c r="P12" s="279" t="s">
        <v>95</v>
      </c>
    </row>
    <row r="13" spans="1:89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</row>
    <row r="14" spans="1:89" s="33" customFormat="1">
      <c r="A14" s="35" t="s">
        <v>24</v>
      </c>
      <c r="B14" s="279">
        <v>9.57423175704416</v>
      </c>
      <c r="C14" s="279">
        <v>3.9564895460403999</v>
      </c>
      <c r="D14" s="279">
        <v>9.7453552424770091</v>
      </c>
      <c r="E14" s="279">
        <v>10.308596100050799</v>
      </c>
      <c r="F14" s="279">
        <v>11.134147725298201</v>
      </c>
      <c r="G14" s="279">
        <v>10.5344912413717</v>
      </c>
      <c r="H14" s="279">
        <v>4.1874419965538001</v>
      </c>
      <c r="I14" s="279">
        <v>10.7057368129989</v>
      </c>
      <c r="J14" s="279">
        <v>11.894472480896599</v>
      </c>
      <c r="K14" s="279">
        <v>13.739162955828901</v>
      </c>
      <c r="L14" s="279">
        <v>1.0550214969859599</v>
      </c>
      <c r="M14" s="279">
        <v>1.0850966280326E-2</v>
      </c>
      <c r="N14" s="279">
        <v>1.04604560675963</v>
      </c>
      <c r="O14" s="279">
        <v>1.3240595097275001</v>
      </c>
      <c r="P14" s="279">
        <v>1.5292232024213199</v>
      </c>
    </row>
    <row r="15" spans="1:89" s="92" customFormat="1">
      <c r="A15" s="35" t="s">
        <v>25</v>
      </c>
      <c r="B15" s="279">
        <v>10.5356334958733</v>
      </c>
      <c r="C15" s="279">
        <v>8.7754297461990696</v>
      </c>
      <c r="D15" s="279">
        <v>10.6384383302443</v>
      </c>
      <c r="E15" s="279">
        <v>10.2529579471465</v>
      </c>
      <c r="F15" s="279">
        <v>10.947167907549099</v>
      </c>
      <c r="G15" s="279">
        <v>10.866709017937801</v>
      </c>
      <c r="H15" s="279">
        <v>8.9550453495687101</v>
      </c>
      <c r="I15" s="279">
        <v>10.9291353964473</v>
      </c>
      <c r="J15" s="279">
        <v>11.933052027097199</v>
      </c>
      <c r="K15" s="279">
        <v>13.1027695617246</v>
      </c>
      <c r="L15" s="279">
        <v>1.14777318321861</v>
      </c>
      <c r="M15" s="279">
        <v>2.4065217418919801E-2</v>
      </c>
      <c r="N15" s="279">
        <v>1.21138599032217</v>
      </c>
      <c r="O15" s="279">
        <v>0.93320728963583</v>
      </c>
      <c r="P15" s="279">
        <v>1.45469302911753</v>
      </c>
      <c r="Q15" s="3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</row>
    <row r="16" spans="1:89" s="27" customFormat="1">
      <c r="A16" s="35" t="s">
        <v>26</v>
      </c>
      <c r="B16" s="279">
        <v>9.2976717217381193</v>
      </c>
      <c r="C16" s="279">
        <v>4.1010867782896101</v>
      </c>
      <c r="D16" s="279">
        <v>9.4965488086551009</v>
      </c>
      <c r="E16" s="279">
        <v>9.6467758742519294</v>
      </c>
      <c r="F16" s="279">
        <v>10.532045786431199</v>
      </c>
      <c r="G16" s="279">
        <v>11.243095314930899</v>
      </c>
      <c r="H16" s="279">
        <v>4.6675730686966901</v>
      </c>
      <c r="I16" s="279">
        <v>11.5067762807756</v>
      </c>
      <c r="J16" s="279">
        <v>11.857225754022901</v>
      </c>
      <c r="K16" s="279">
        <v>13.0479870836836</v>
      </c>
      <c r="L16" s="279">
        <v>0.68996361814530105</v>
      </c>
      <c r="M16" s="279">
        <v>1.5438001957654299E-2</v>
      </c>
      <c r="N16" s="279">
        <v>0.69058007625318696</v>
      </c>
      <c r="O16" s="279">
        <v>0.78880010267270095</v>
      </c>
      <c r="P16" s="279">
        <v>1.3954906430818199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279">
        <v>9.0965063316146892</v>
      </c>
      <c r="C17" s="279">
        <v>3.0889684628210801</v>
      </c>
      <c r="D17" s="279">
        <v>9.0880041777436293</v>
      </c>
      <c r="E17" s="279">
        <v>10.240358836294901</v>
      </c>
      <c r="F17" s="279">
        <v>12.195775304373701</v>
      </c>
      <c r="G17" s="279">
        <v>10.5260165376289</v>
      </c>
      <c r="H17" s="279">
        <v>4.9978903002108304</v>
      </c>
      <c r="I17" s="279">
        <v>10.525824276240099</v>
      </c>
      <c r="J17" s="279">
        <v>10.8592710731435</v>
      </c>
      <c r="K17" s="279">
        <v>13.911861815587001</v>
      </c>
      <c r="L17" s="279">
        <v>0.91434142859501799</v>
      </c>
      <c r="M17" s="279">
        <v>1.52601311184504E-2</v>
      </c>
      <c r="N17" s="279">
        <v>1.0117761724341301</v>
      </c>
      <c r="O17" s="279">
        <v>0.80281263217357202</v>
      </c>
      <c r="P17" s="279">
        <v>0.77935906184575898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279">
        <v>9.8283891414974995</v>
      </c>
      <c r="C18" s="279">
        <v>3.6858079741336698</v>
      </c>
      <c r="D18" s="279">
        <v>10.021277849305401</v>
      </c>
      <c r="E18" s="279">
        <v>10.070233242474799</v>
      </c>
      <c r="F18" s="279">
        <v>9.4453080683985995</v>
      </c>
      <c r="G18" s="279">
        <v>10.72647296818</v>
      </c>
      <c r="H18" s="279">
        <v>4.2102605008729697</v>
      </c>
      <c r="I18" s="279">
        <v>10.875821589425501</v>
      </c>
      <c r="J18" s="279">
        <v>11.4530749317209</v>
      </c>
      <c r="K18" s="279">
        <v>13.076130379968101</v>
      </c>
      <c r="L18" s="279">
        <v>1.13430402791621</v>
      </c>
      <c r="M18" s="279">
        <v>1.5483419041959601E-2</v>
      </c>
      <c r="N18" s="279">
        <v>1.1983405290656099</v>
      </c>
      <c r="O18" s="279">
        <v>0.72911023874578795</v>
      </c>
      <c r="P18" s="279">
        <v>1.58162216183718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279">
        <v>7.7660001639873002</v>
      </c>
      <c r="C19" s="279">
        <v>3.3694288273088899</v>
      </c>
      <c r="D19" s="279">
        <v>7.6293909342752304</v>
      </c>
      <c r="E19" s="279">
        <v>10.641173921263199</v>
      </c>
      <c r="F19" s="279">
        <v>9.9196157393575906</v>
      </c>
      <c r="G19" s="279">
        <v>9.2470518321972097</v>
      </c>
      <c r="H19" s="279">
        <v>3.84286153282549</v>
      </c>
      <c r="I19" s="279">
        <v>9.1208488213746293</v>
      </c>
      <c r="J19" s="279">
        <v>12.1830321923558</v>
      </c>
      <c r="K19" s="279">
        <v>12.530456280557701</v>
      </c>
      <c r="L19" s="279">
        <v>0.63988522792055902</v>
      </c>
      <c r="M19" s="279">
        <v>2.8752630423253E-2</v>
      </c>
      <c r="N19" s="279">
        <v>0.57521168380210297</v>
      </c>
      <c r="O19" s="279">
        <v>1.3291993357326299</v>
      </c>
      <c r="P19" s="279">
        <v>1.3726110709943999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279">
        <v>8.6646289197128201</v>
      </c>
      <c r="C20" s="279">
        <v>3.2260032254403401</v>
      </c>
      <c r="D20" s="279">
        <v>9.1173658822482206</v>
      </c>
      <c r="E20" s="279">
        <v>9.3976271183084901</v>
      </c>
      <c r="F20" s="279">
        <v>11.758401366118701</v>
      </c>
      <c r="G20" s="279">
        <v>10.683828131662001</v>
      </c>
      <c r="H20" s="279">
        <v>4.52373369620046</v>
      </c>
      <c r="I20" s="279">
        <v>11.050561720831301</v>
      </c>
      <c r="J20" s="279">
        <v>12.4768906925653</v>
      </c>
      <c r="K20" s="279">
        <v>13.594749934647201</v>
      </c>
      <c r="L20" s="279">
        <v>0.73833639041284904</v>
      </c>
      <c r="M20" s="279">
        <v>1.1397793618724301E-2</v>
      </c>
      <c r="N20" s="279">
        <v>0.803619091646256</v>
      </c>
      <c r="O20" s="279">
        <v>1.1375755176990701</v>
      </c>
      <c r="P20" s="279">
        <v>1.0773723500930299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279">
        <v>8.9681710687833096</v>
      </c>
      <c r="C21" s="279">
        <v>6.2166314228437596</v>
      </c>
      <c r="D21" s="279">
        <v>9.2800682733613602</v>
      </c>
      <c r="E21" s="279">
        <v>10.156162914927499</v>
      </c>
      <c r="F21" s="279">
        <v>10.327924498066301</v>
      </c>
      <c r="G21" s="279">
        <v>10.6173312392127</v>
      </c>
      <c r="H21" s="279">
        <v>6.61126194646112</v>
      </c>
      <c r="I21" s="279">
        <v>11.1666289118759</v>
      </c>
      <c r="J21" s="279">
        <v>12.3583757284798</v>
      </c>
      <c r="K21" s="279">
        <v>13.280567056980299</v>
      </c>
      <c r="L21" s="279">
        <v>0.8596000851933</v>
      </c>
      <c r="M21" s="279">
        <v>2.6229697637453201E-2</v>
      </c>
      <c r="N21" s="279">
        <v>0.86012918232094604</v>
      </c>
      <c r="O21" s="279">
        <v>1.1462321432216001</v>
      </c>
      <c r="P21" s="279">
        <v>1.2013912924010099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279">
        <v>8.4523897276077964</v>
      </c>
      <c r="C22" s="279">
        <v>3.4981056753143065</v>
      </c>
      <c r="D22" s="279">
        <v>8.760690118540591</v>
      </c>
      <c r="E22" s="279">
        <v>9.4887671101142281</v>
      </c>
      <c r="F22" s="279">
        <v>4.2289513510786811</v>
      </c>
      <c r="G22" s="279">
        <v>9.6061351079361419</v>
      </c>
      <c r="H22" s="279">
        <v>3.8044480645149084</v>
      </c>
      <c r="I22" s="279">
        <v>9.9621704595155656</v>
      </c>
      <c r="J22" s="279">
        <v>12.520894179253565</v>
      </c>
      <c r="K22" s="279">
        <v>12.391164993329165</v>
      </c>
      <c r="L22" s="279">
        <v>0.72421305914448786</v>
      </c>
      <c r="M22" s="279">
        <v>0.15708772156730835</v>
      </c>
      <c r="N22" s="279">
        <v>0.74183071097273967</v>
      </c>
      <c r="O22" s="279">
        <v>1.5017619856024282</v>
      </c>
      <c r="P22" s="279">
        <v>0.22058509609299887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279">
        <v>7.2793915017215403</v>
      </c>
      <c r="C23" s="279">
        <v>3.77672462996322</v>
      </c>
      <c r="D23" s="279">
        <v>7.3488323498240504</v>
      </c>
      <c r="E23" s="279">
        <v>10.3913490392552</v>
      </c>
      <c r="F23" s="279">
        <v>11.9269088988843</v>
      </c>
      <c r="G23" s="279">
        <v>10.293348118427801</v>
      </c>
      <c r="H23" s="279">
        <v>3.8367274919049001</v>
      </c>
      <c r="I23" s="279">
        <v>10.9167517507531</v>
      </c>
      <c r="J23" s="279">
        <v>11.6266065739356</v>
      </c>
      <c r="K23" s="279">
        <v>13.695487401720399</v>
      </c>
      <c r="L23" s="279">
        <v>0.32135694767228701</v>
      </c>
      <c r="M23" s="279">
        <v>2.2452095939910599E-2</v>
      </c>
      <c r="N23" s="279">
        <v>0.30208286052725603</v>
      </c>
      <c r="O23" s="279">
        <v>1.2566991874322</v>
      </c>
      <c r="P23" s="279">
        <v>1.1404928343824501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279">
        <v>10.6789352432426</v>
      </c>
      <c r="C24" s="279">
        <v>1.9999</v>
      </c>
      <c r="D24" s="279">
        <v>11.1553801022401</v>
      </c>
      <c r="E24" s="279">
        <v>9.7545793262935394</v>
      </c>
      <c r="F24" s="279">
        <v>12.406423243243699</v>
      </c>
      <c r="G24" s="279">
        <v>11.1126415441065</v>
      </c>
      <c r="H24" s="279">
        <v>1.9999</v>
      </c>
      <c r="I24" s="279">
        <v>11.732121082413901</v>
      </c>
      <c r="J24" s="279">
        <v>9.9012311463822105</v>
      </c>
      <c r="K24" s="279">
        <v>15.316360601079699</v>
      </c>
      <c r="L24" s="279">
        <v>0.67647357844511902</v>
      </c>
      <c r="M24" s="279" t="s">
        <v>95</v>
      </c>
      <c r="N24" s="279">
        <v>0.74856870395706898</v>
      </c>
      <c r="O24" s="279">
        <v>0.57000159621625301</v>
      </c>
      <c r="P24" s="279">
        <v>3.9287986114330598E-2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279">
        <v>9.7201590808639597</v>
      </c>
      <c r="C25" s="279">
        <v>8.2150366467701197</v>
      </c>
      <c r="D25" s="279">
        <v>9.9471766079193795</v>
      </c>
      <c r="E25" s="279">
        <v>10.861135475873899</v>
      </c>
      <c r="F25" s="279">
        <v>11.396059411819801</v>
      </c>
      <c r="G25" s="279">
        <v>11.0868442078981</v>
      </c>
      <c r="H25" s="279">
        <v>8.5744555578135007</v>
      </c>
      <c r="I25" s="279">
        <v>11.5578991837024</v>
      </c>
      <c r="J25" s="279">
        <v>12.643169112487699</v>
      </c>
      <c r="K25" s="279">
        <v>13.195606507471799</v>
      </c>
      <c r="L25" s="279">
        <v>1.0373560385559999</v>
      </c>
      <c r="M25" s="279">
        <v>1.1054848629131199E-2</v>
      </c>
      <c r="N25" s="279">
        <v>1.08061538873317</v>
      </c>
      <c r="O25" s="279">
        <v>1.2119211471704801</v>
      </c>
      <c r="P25" s="279">
        <v>1.46189096212366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279">
        <v>8.4246906542164108</v>
      </c>
      <c r="C26" s="279">
        <v>4.0357821802272902</v>
      </c>
      <c r="D26" s="279">
        <v>8.8013281424625305</v>
      </c>
      <c r="E26" s="279">
        <v>10.6512907812194</v>
      </c>
      <c r="F26" s="279">
        <v>12.426740593678799</v>
      </c>
      <c r="G26" s="279">
        <v>10.1741107378762</v>
      </c>
      <c r="H26" s="279">
        <v>4.4900413883441104</v>
      </c>
      <c r="I26" s="279">
        <v>10.989557023799</v>
      </c>
      <c r="J26" s="279">
        <v>11.6075710665075</v>
      </c>
      <c r="K26" s="279">
        <v>13.6153884273646</v>
      </c>
      <c r="L26" s="279">
        <v>1.3054824518022501</v>
      </c>
      <c r="M26" s="279">
        <v>1.0004827180333201E-2</v>
      </c>
      <c r="N26" s="279">
        <v>1.41711235446715</v>
      </c>
      <c r="O26" s="279">
        <v>1.06584702278733</v>
      </c>
      <c r="P26" s="279">
        <v>1.05625620341338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279">
        <v>7.5209882792413998</v>
      </c>
      <c r="C27" s="279">
        <v>4.05309783672128</v>
      </c>
      <c r="D27" s="279">
        <v>7.6004611177815997</v>
      </c>
      <c r="E27" s="279">
        <v>9.3429569051981698</v>
      </c>
      <c r="F27" s="279">
        <v>10.194528679659999</v>
      </c>
      <c r="G27" s="279">
        <v>9.7192693858529609</v>
      </c>
      <c r="H27" s="279">
        <v>4.9774129567222696</v>
      </c>
      <c r="I27" s="279">
        <v>9.8688542841175906</v>
      </c>
      <c r="J27" s="279">
        <v>11.551228791464901</v>
      </c>
      <c r="K27" s="279">
        <v>12.8940381089125</v>
      </c>
      <c r="L27" s="279">
        <v>1.33387787139515</v>
      </c>
      <c r="M27" s="279">
        <v>1.56424828874983E-2</v>
      </c>
      <c r="N27" s="279">
        <v>1.3842556677048199</v>
      </c>
      <c r="O27" s="279">
        <v>0.88998298059696601</v>
      </c>
      <c r="P27" s="279">
        <v>1.44980760521878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279">
        <v>11.757678160031301</v>
      </c>
      <c r="C28" s="279">
        <v>3.5859939342184202</v>
      </c>
      <c r="D28" s="279">
        <v>11.966578347150699</v>
      </c>
      <c r="E28" s="279">
        <v>9.8868647308798998</v>
      </c>
      <c r="F28" s="279">
        <v>10.9217757396077</v>
      </c>
      <c r="G28" s="279">
        <v>12.1381963363936</v>
      </c>
      <c r="H28" s="279">
        <v>4.0874834622882998</v>
      </c>
      <c r="I28" s="279">
        <v>12.2882327302158</v>
      </c>
      <c r="J28" s="279">
        <v>11.783387634575</v>
      </c>
      <c r="K28" s="279">
        <v>12.695998941101999</v>
      </c>
      <c r="L28" s="279">
        <v>1.0510617680468199</v>
      </c>
      <c r="M28" s="279">
        <v>1.60565518992308E-2</v>
      </c>
      <c r="N28" s="279">
        <v>1.13565685391732</v>
      </c>
      <c r="O28" s="279">
        <v>1.00142766576119</v>
      </c>
      <c r="P28" s="279">
        <v>1.3682563743559999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279">
        <v>8.5403007604407595</v>
      </c>
      <c r="C29" s="279">
        <v>6.79355321152351</v>
      </c>
      <c r="D29" s="279">
        <v>8.5446584205752991</v>
      </c>
      <c r="E29" s="279">
        <v>9.9977995535601796</v>
      </c>
      <c r="F29" s="279">
        <v>12.000323365774401</v>
      </c>
      <c r="G29" s="279">
        <v>9.4735648996394008</v>
      </c>
      <c r="H29" s="279">
        <v>7.4252407989700799</v>
      </c>
      <c r="I29" s="279">
        <v>9.4680662038028292</v>
      </c>
      <c r="J29" s="279">
        <v>11.484681047754499</v>
      </c>
      <c r="K29" s="279">
        <v>13.5181299166534</v>
      </c>
      <c r="L29" s="279">
        <v>0.82231778549712298</v>
      </c>
      <c r="M29" s="279">
        <v>4.2288948977576103E-2</v>
      </c>
      <c r="N29" s="279">
        <v>0.85376480218725204</v>
      </c>
      <c r="O29" s="279">
        <v>1.0704537870001001</v>
      </c>
      <c r="P29" s="279">
        <v>1.2323821658467999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279">
        <v>8.9365666657243494</v>
      </c>
      <c r="C30" s="279">
        <v>4.7259777390877797</v>
      </c>
      <c r="D30" s="279">
        <v>9.1284662785153898</v>
      </c>
      <c r="E30" s="279">
        <v>9.2428676459641608</v>
      </c>
      <c r="F30" s="279">
        <v>11.19186184896</v>
      </c>
      <c r="G30" s="279">
        <v>10.814714027701401</v>
      </c>
      <c r="H30" s="279">
        <v>5.4493851481069502</v>
      </c>
      <c r="I30" s="279">
        <v>11.033618571603199</v>
      </c>
      <c r="J30" s="279">
        <v>12.0099557241328</v>
      </c>
      <c r="K30" s="279">
        <v>13.2097465967587</v>
      </c>
      <c r="L30" s="279">
        <v>0.90731529265023803</v>
      </c>
      <c r="M30" s="279">
        <v>1.42142149425015E-2</v>
      </c>
      <c r="N30" s="279">
        <v>0.93643511710989502</v>
      </c>
      <c r="O30" s="279">
        <v>0.93051266273850097</v>
      </c>
      <c r="P30" s="279">
        <v>1.3231134650746701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279">
        <v>9.6172704957324804</v>
      </c>
      <c r="C31" s="279">
        <v>7.8164680093954804</v>
      </c>
      <c r="D31" s="279">
        <v>9.8676173313884004</v>
      </c>
      <c r="E31" s="279">
        <v>10.0755940312474</v>
      </c>
      <c r="F31" s="279">
        <v>10.6195532059589</v>
      </c>
      <c r="G31" s="279">
        <v>10.570104173054199</v>
      </c>
      <c r="H31" s="279">
        <v>8.0234659758958191</v>
      </c>
      <c r="I31" s="279">
        <v>10.944268637456201</v>
      </c>
      <c r="J31" s="279">
        <v>11.256400687201401</v>
      </c>
      <c r="K31" s="279">
        <v>12.9668341665922</v>
      </c>
      <c r="L31" s="279">
        <v>1.1681968219961001</v>
      </c>
      <c r="M31" s="279">
        <v>9.8361893168716994E-3</v>
      </c>
      <c r="N31" s="279">
        <v>1.17496514107409</v>
      </c>
      <c r="O31" s="279">
        <v>1.38249844988074</v>
      </c>
      <c r="P31" s="279">
        <v>1.3412780149915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279">
        <v>9.5629239771111205</v>
      </c>
      <c r="C32" s="279">
        <v>4.0768215480752703</v>
      </c>
      <c r="D32" s="279">
        <v>9.9000909601465708</v>
      </c>
      <c r="E32" s="279">
        <v>9.7537303368528505</v>
      </c>
      <c r="F32" s="279">
        <v>11.9369468918311</v>
      </c>
      <c r="G32" s="279">
        <v>10.8810615224897</v>
      </c>
      <c r="H32" s="279">
        <v>4.6920817938349204</v>
      </c>
      <c r="I32" s="279">
        <v>11.2485104480242</v>
      </c>
      <c r="J32" s="279">
        <v>11.546988105841899</v>
      </c>
      <c r="K32" s="279">
        <v>13.825057450506501</v>
      </c>
      <c r="L32" s="279">
        <v>1.4063769765320999</v>
      </c>
      <c r="M32" s="279">
        <v>1.16734484548773E-2</v>
      </c>
      <c r="N32" s="279">
        <v>1.5128507360321599</v>
      </c>
      <c r="O32" s="279">
        <v>0.95312876516668299</v>
      </c>
      <c r="P32" s="279">
        <v>1.17367785337786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279">
        <v>9.6742273121805908</v>
      </c>
      <c r="C33" s="279">
        <v>6.2197356984468701</v>
      </c>
      <c r="D33" s="279">
        <v>9.8029260704967491</v>
      </c>
      <c r="E33" s="279">
        <v>10.2707909006278</v>
      </c>
      <c r="F33" s="279">
        <v>10.8089366603076</v>
      </c>
      <c r="G33" s="279">
        <v>11.671462467238801</v>
      </c>
      <c r="H33" s="279">
        <v>7.0280019420761803</v>
      </c>
      <c r="I33" s="279">
        <v>12.195773453012499</v>
      </c>
      <c r="J33" s="279">
        <v>11.5445974303494</v>
      </c>
      <c r="K33" s="279">
        <v>13.5219423595319</v>
      </c>
      <c r="L33" s="279">
        <v>1.18660311316175</v>
      </c>
      <c r="M33" s="279">
        <v>1.02546927518741E-2</v>
      </c>
      <c r="N33" s="279">
        <v>1.21779661365362</v>
      </c>
      <c r="O33" s="279">
        <v>1.38834456227157</v>
      </c>
      <c r="P33" s="279">
        <v>1.33746216960669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279">
        <v>9.3262994629073805</v>
      </c>
      <c r="C34" s="279">
        <v>4.0929566910010502</v>
      </c>
      <c r="D34" s="279">
        <v>9.4552558143871099</v>
      </c>
      <c r="E34" s="279">
        <v>10.237720992338099</v>
      </c>
      <c r="F34" s="279">
        <v>11.2758028326515</v>
      </c>
      <c r="G34" s="279">
        <v>10.1917122973346</v>
      </c>
      <c r="H34" s="279">
        <v>4.3395267813181597</v>
      </c>
      <c r="I34" s="279">
        <v>10.268379826025599</v>
      </c>
      <c r="J34" s="279">
        <v>12.0619735280653</v>
      </c>
      <c r="K34" s="279">
        <v>13.286205779723099</v>
      </c>
      <c r="L34" s="279">
        <v>1.2308817644096799</v>
      </c>
      <c r="M34" s="279">
        <v>1.6256596114336198E-2</v>
      </c>
      <c r="N34" s="279">
        <v>1.2062283835815499</v>
      </c>
      <c r="O34" s="279">
        <v>1.56269773409093</v>
      </c>
      <c r="P34" s="279">
        <v>1.38886076107464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279">
        <v>9.6890177291755393</v>
      </c>
      <c r="C35" s="279">
        <v>4.2573817874260298</v>
      </c>
      <c r="D35" s="279">
        <v>9.7688724109990801</v>
      </c>
      <c r="E35" s="279">
        <v>10.3988099248284</v>
      </c>
      <c r="F35" s="279">
        <v>11.466991892772899</v>
      </c>
      <c r="G35" s="279">
        <v>10.3182728983577</v>
      </c>
      <c r="H35" s="279">
        <v>4.5080785793331604</v>
      </c>
      <c r="I35" s="279">
        <v>10.3803332550864</v>
      </c>
      <c r="J35" s="279">
        <v>11.764631925132599</v>
      </c>
      <c r="K35" s="279">
        <v>12.8003485201427</v>
      </c>
      <c r="L35" s="279">
        <v>1.12326960344028</v>
      </c>
      <c r="M35" s="279">
        <v>2.0794166033590099E-2</v>
      </c>
      <c r="N35" s="279">
        <v>1.15437351366857</v>
      </c>
      <c r="O35" s="279">
        <v>0.97531630215922904</v>
      </c>
      <c r="P35" s="279">
        <v>1.08157464546129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279">
        <v>8.8128855705999598</v>
      </c>
      <c r="C36" s="279">
        <v>2.7523544693279298</v>
      </c>
      <c r="D36" s="279">
        <v>9.10131799356963</v>
      </c>
      <c r="E36" s="279">
        <v>9.03143734453006</v>
      </c>
      <c r="F36" s="279">
        <v>11.1377434560303</v>
      </c>
      <c r="G36" s="279">
        <v>10.7419020199586</v>
      </c>
      <c r="H36" s="279">
        <v>2.9136114454808002</v>
      </c>
      <c r="I36" s="279">
        <v>11.171024330237399</v>
      </c>
      <c r="J36" s="279">
        <v>11.403093977537401</v>
      </c>
      <c r="K36" s="279">
        <v>13.8291571313041</v>
      </c>
      <c r="L36" s="279">
        <v>1.24598272183076</v>
      </c>
      <c r="M36" s="279">
        <v>1.9237127489190799E-2</v>
      </c>
      <c r="N36" s="279">
        <v>1.2677307242428499</v>
      </c>
      <c r="O36" s="279">
        <v>1.1786166328890599</v>
      </c>
      <c r="P36" s="279">
        <v>1.4786458950296699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279">
        <v>8.8365323906771494</v>
      </c>
      <c r="C37" s="279">
        <v>4.50208140220023</v>
      </c>
      <c r="D37" s="279">
        <v>9.2089402036438592</v>
      </c>
      <c r="E37" s="279">
        <v>10.0562809220123</v>
      </c>
      <c r="F37" s="279">
        <v>11.638553728396801</v>
      </c>
      <c r="G37" s="279">
        <v>9.9826351553862498</v>
      </c>
      <c r="H37" s="279">
        <v>4.7174312160762604</v>
      </c>
      <c r="I37" s="279">
        <v>10.5212737568352</v>
      </c>
      <c r="J37" s="279">
        <v>11.350097079052601</v>
      </c>
      <c r="K37" s="279">
        <v>12.457806443381701</v>
      </c>
      <c r="L37" s="279">
        <v>1.0402462564345001</v>
      </c>
      <c r="M37" s="279">
        <v>1.69545965380468E-2</v>
      </c>
      <c r="N37" s="279">
        <v>1.13295081060237</v>
      </c>
      <c r="O37" s="279">
        <v>0.52369123728036504</v>
      </c>
      <c r="P37" s="279">
        <v>0.72047940585305703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s="80" customFormat="1" ht="15" customHeight="1">
      <c r="A39" s="253" t="s">
        <v>94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</row>
    <row r="40" spans="1:49" s="80" customFormat="1" ht="39.75" customHeight="1">
      <c r="A40" s="252" t="s">
        <v>15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</row>
  </sheetData>
  <mergeCells count="14">
    <mergeCell ref="L7:L8"/>
    <mergeCell ref="M7:P7"/>
    <mergeCell ref="A39:P39"/>
    <mergeCell ref="A40:P40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W41"/>
  <sheetViews>
    <sheetView showGridLines="0" zoomScaleNormal="100" zoomScaleSheetLayoutView="100" workbookViewId="0">
      <selection activeCell="A2" sqref="A2:P2"/>
    </sheetView>
  </sheetViews>
  <sheetFormatPr defaultRowHeight="13.8"/>
  <cols>
    <col min="1" max="1" width="23.88671875" style="82" customWidth="1"/>
    <col min="2" max="16" width="8.88671875" style="26" customWidth="1"/>
    <col min="17" max="240" width="9.109375" style="26"/>
    <col min="241" max="241" width="3" style="26" bestFit="1" customWidth="1"/>
    <col min="242" max="242" width="23.88671875" style="26" customWidth="1"/>
    <col min="243" max="257" width="8.88671875" style="26" customWidth="1"/>
    <col min="258" max="496" width="9.109375" style="26"/>
    <col min="497" max="497" width="3" style="26" bestFit="1" customWidth="1"/>
    <col min="498" max="498" width="23.88671875" style="26" customWidth="1"/>
    <col min="499" max="513" width="8.88671875" style="26" customWidth="1"/>
    <col min="514" max="752" width="9.109375" style="26"/>
    <col min="753" max="753" width="3" style="26" bestFit="1" customWidth="1"/>
    <col min="754" max="754" width="23.88671875" style="26" customWidth="1"/>
    <col min="755" max="769" width="8.88671875" style="26" customWidth="1"/>
    <col min="770" max="1008" width="9.109375" style="26"/>
    <col min="1009" max="1009" width="3" style="26" bestFit="1" customWidth="1"/>
    <col min="1010" max="1010" width="23.88671875" style="26" customWidth="1"/>
    <col min="1011" max="1025" width="8.88671875" style="26" customWidth="1"/>
    <col min="1026" max="1264" width="9.109375" style="26"/>
    <col min="1265" max="1265" width="3" style="26" bestFit="1" customWidth="1"/>
    <col min="1266" max="1266" width="23.88671875" style="26" customWidth="1"/>
    <col min="1267" max="1281" width="8.88671875" style="26" customWidth="1"/>
    <col min="1282" max="1520" width="9.109375" style="26"/>
    <col min="1521" max="1521" width="3" style="26" bestFit="1" customWidth="1"/>
    <col min="1522" max="1522" width="23.88671875" style="26" customWidth="1"/>
    <col min="1523" max="1537" width="8.88671875" style="26" customWidth="1"/>
    <col min="1538" max="1776" width="9.109375" style="26"/>
    <col min="1777" max="1777" width="3" style="26" bestFit="1" customWidth="1"/>
    <col min="1778" max="1778" width="23.88671875" style="26" customWidth="1"/>
    <col min="1779" max="1793" width="8.88671875" style="26" customWidth="1"/>
    <col min="1794" max="2032" width="9.109375" style="26"/>
    <col min="2033" max="2033" width="3" style="26" bestFit="1" customWidth="1"/>
    <col min="2034" max="2034" width="23.88671875" style="26" customWidth="1"/>
    <col min="2035" max="2049" width="8.88671875" style="26" customWidth="1"/>
    <col min="2050" max="2288" width="9.109375" style="26"/>
    <col min="2289" max="2289" width="3" style="26" bestFit="1" customWidth="1"/>
    <col min="2290" max="2290" width="23.88671875" style="26" customWidth="1"/>
    <col min="2291" max="2305" width="8.88671875" style="26" customWidth="1"/>
    <col min="2306" max="2544" width="9.109375" style="26"/>
    <col min="2545" max="2545" width="3" style="26" bestFit="1" customWidth="1"/>
    <col min="2546" max="2546" width="23.88671875" style="26" customWidth="1"/>
    <col min="2547" max="2561" width="8.88671875" style="26" customWidth="1"/>
    <col min="2562" max="2800" width="9.109375" style="26"/>
    <col min="2801" max="2801" width="3" style="26" bestFit="1" customWidth="1"/>
    <col min="2802" max="2802" width="23.88671875" style="26" customWidth="1"/>
    <col min="2803" max="2817" width="8.88671875" style="26" customWidth="1"/>
    <col min="2818" max="3056" width="9.109375" style="26"/>
    <col min="3057" max="3057" width="3" style="26" bestFit="1" customWidth="1"/>
    <col min="3058" max="3058" width="23.88671875" style="26" customWidth="1"/>
    <col min="3059" max="3073" width="8.88671875" style="26" customWidth="1"/>
    <col min="3074" max="3312" width="9.109375" style="26"/>
    <col min="3313" max="3313" width="3" style="26" bestFit="1" customWidth="1"/>
    <col min="3314" max="3314" width="23.88671875" style="26" customWidth="1"/>
    <col min="3315" max="3329" width="8.88671875" style="26" customWidth="1"/>
    <col min="3330" max="3568" width="9.109375" style="26"/>
    <col min="3569" max="3569" width="3" style="26" bestFit="1" customWidth="1"/>
    <col min="3570" max="3570" width="23.88671875" style="26" customWidth="1"/>
    <col min="3571" max="3585" width="8.88671875" style="26" customWidth="1"/>
    <col min="3586" max="3824" width="9.109375" style="26"/>
    <col min="3825" max="3825" width="3" style="26" bestFit="1" customWidth="1"/>
    <col min="3826" max="3826" width="23.88671875" style="26" customWidth="1"/>
    <col min="3827" max="3841" width="8.88671875" style="26" customWidth="1"/>
    <col min="3842" max="4080" width="9.109375" style="26"/>
    <col min="4081" max="4081" width="3" style="26" bestFit="1" customWidth="1"/>
    <col min="4082" max="4082" width="23.88671875" style="26" customWidth="1"/>
    <col min="4083" max="4097" width="8.88671875" style="26" customWidth="1"/>
    <col min="4098" max="4336" width="9.109375" style="26"/>
    <col min="4337" max="4337" width="3" style="26" bestFit="1" customWidth="1"/>
    <col min="4338" max="4338" width="23.88671875" style="26" customWidth="1"/>
    <col min="4339" max="4353" width="8.88671875" style="26" customWidth="1"/>
    <col min="4354" max="4592" width="9.109375" style="26"/>
    <col min="4593" max="4593" width="3" style="26" bestFit="1" customWidth="1"/>
    <col min="4594" max="4594" width="23.88671875" style="26" customWidth="1"/>
    <col min="4595" max="4609" width="8.88671875" style="26" customWidth="1"/>
    <col min="4610" max="4848" width="9.109375" style="26"/>
    <col min="4849" max="4849" width="3" style="26" bestFit="1" customWidth="1"/>
    <col min="4850" max="4850" width="23.88671875" style="26" customWidth="1"/>
    <col min="4851" max="4865" width="8.88671875" style="26" customWidth="1"/>
    <col min="4866" max="5104" width="9.109375" style="26"/>
    <col min="5105" max="5105" width="3" style="26" bestFit="1" customWidth="1"/>
    <col min="5106" max="5106" width="23.88671875" style="26" customWidth="1"/>
    <col min="5107" max="5121" width="8.88671875" style="26" customWidth="1"/>
    <col min="5122" max="5360" width="9.109375" style="26"/>
    <col min="5361" max="5361" width="3" style="26" bestFit="1" customWidth="1"/>
    <col min="5362" max="5362" width="23.88671875" style="26" customWidth="1"/>
    <col min="5363" max="5377" width="8.88671875" style="26" customWidth="1"/>
    <col min="5378" max="5616" width="9.109375" style="26"/>
    <col min="5617" max="5617" width="3" style="26" bestFit="1" customWidth="1"/>
    <col min="5618" max="5618" width="23.88671875" style="26" customWidth="1"/>
    <col min="5619" max="5633" width="8.88671875" style="26" customWidth="1"/>
    <col min="5634" max="5872" width="9.109375" style="26"/>
    <col min="5873" max="5873" width="3" style="26" bestFit="1" customWidth="1"/>
    <col min="5874" max="5874" width="23.88671875" style="26" customWidth="1"/>
    <col min="5875" max="5889" width="8.88671875" style="26" customWidth="1"/>
    <col min="5890" max="6128" width="9.109375" style="26"/>
    <col min="6129" max="6129" width="3" style="26" bestFit="1" customWidth="1"/>
    <col min="6130" max="6130" width="23.88671875" style="26" customWidth="1"/>
    <col min="6131" max="6145" width="8.88671875" style="26" customWidth="1"/>
    <col min="6146" max="6384" width="9.109375" style="26"/>
    <col min="6385" max="6385" width="3" style="26" bestFit="1" customWidth="1"/>
    <col min="6386" max="6386" width="23.88671875" style="26" customWidth="1"/>
    <col min="6387" max="6401" width="8.88671875" style="26" customWidth="1"/>
    <col min="6402" max="6640" width="9.109375" style="26"/>
    <col min="6641" max="6641" width="3" style="26" bestFit="1" customWidth="1"/>
    <col min="6642" max="6642" width="23.88671875" style="26" customWidth="1"/>
    <col min="6643" max="6657" width="8.88671875" style="26" customWidth="1"/>
    <col min="6658" max="6896" width="9.109375" style="26"/>
    <col min="6897" max="6897" width="3" style="26" bestFit="1" customWidth="1"/>
    <col min="6898" max="6898" width="23.88671875" style="26" customWidth="1"/>
    <col min="6899" max="6913" width="8.88671875" style="26" customWidth="1"/>
    <col min="6914" max="7152" width="9.109375" style="26"/>
    <col min="7153" max="7153" width="3" style="26" bestFit="1" customWidth="1"/>
    <col min="7154" max="7154" width="23.88671875" style="26" customWidth="1"/>
    <col min="7155" max="7169" width="8.88671875" style="26" customWidth="1"/>
    <col min="7170" max="7408" width="9.109375" style="26"/>
    <col min="7409" max="7409" width="3" style="26" bestFit="1" customWidth="1"/>
    <col min="7410" max="7410" width="23.88671875" style="26" customWidth="1"/>
    <col min="7411" max="7425" width="8.88671875" style="26" customWidth="1"/>
    <col min="7426" max="7664" width="9.109375" style="26"/>
    <col min="7665" max="7665" width="3" style="26" bestFit="1" customWidth="1"/>
    <col min="7666" max="7666" width="23.88671875" style="26" customWidth="1"/>
    <col min="7667" max="7681" width="8.88671875" style="26" customWidth="1"/>
    <col min="7682" max="7920" width="9.109375" style="26"/>
    <col min="7921" max="7921" width="3" style="26" bestFit="1" customWidth="1"/>
    <col min="7922" max="7922" width="23.88671875" style="26" customWidth="1"/>
    <col min="7923" max="7937" width="8.88671875" style="26" customWidth="1"/>
    <col min="7938" max="8176" width="9.109375" style="26"/>
    <col min="8177" max="8177" width="3" style="26" bestFit="1" customWidth="1"/>
    <col min="8178" max="8178" width="23.88671875" style="26" customWidth="1"/>
    <col min="8179" max="8193" width="8.88671875" style="26" customWidth="1"/>
    <col min="8194" max="8432" width="9.109375" style="26"/>
    <col min="8433" max="8433" width="3" style="26" bestFit="1" customWidth="1"/>
    <col min="8434" max="8434" width="23.88671875" style="26" customWidth="1"/>
    <col min="8435" max="8449" width="8.88671875" style="26" customWidth="1"/>
    <col min="8450" max="8688" width="9.109375" style="26"/>
    <col min="8689" max="8689" width="3" style="26" bestFit="1" customWidth="1"/>
    <col min="8690" max="8690" width="23.88671875" style="26" customWidth="1"/>
    <col min="8691" max="8705" width="8.88671875" style="26" customWidth="1"/>
    <col min="8706" max="8944" width="9.109375" style="26"/>
    <col min="8945" max="8945" width="3" style="26" bestFit="1" customWidth="1"/>
    <col min="8946" max="8946" width="23.88671875" style="26" customWidth="1"/>
    <col min="8947" max="8961" width="8.88671875" style="26" customWidth="1"/>
    <col min="8962" max="9200" width="9.109375" style="26"/>
    <col min="9201" max="9201" width="3" style="26" bestFit="1" customWidth="1"/>
    <col min="9202" max="9202" width="23.88671875" style="26" customWidth="1"/>
    <col min="9203" max="9217" width="8.88671875" style="26" customWidth="1"/>
    <col min="9218" max="9456" width="9.109375" style="26"/>
    <col min="9457" max="9457" width="3" style="26" bestFit="1" customWidth="1"/>
    <col min="9458" max="9458" width="23.88671875" style="26" customWidth="1"/>
    <col min="9459" max="9473" width="8.88671875" style="26" customWidth="1"/>
    <col min="9474" max="9712" width="9.109375" style="26"/>
    <col min="9713" max="9713" width="3" style="26" bestFit="1" customWidth="1"/>
    <col min="9714" max="9714" width="23.88671875" style="26" customWidth="1"/>
    <col min="9715" max="9729" width="8.88671875" style="26" customWidth="1"/>
    <col min="9730" max="9968" width="9.109375" style="26"/>
    <col min="9969" max="9969" width="3" style="26" bestFit="1" customWidth="1"/>
    <col min="9970" max="9970" width="23.88671875" style="26" customWidth="1"/>
    <col min="9971" max="9985" width="8.88671875" style="26" customWidth="1"/>
    <col min="9986" max="10224" width="9.109375" style="26"/>
    <col min="10225" max="10225" width="3" style="26" bestFit="1" customWidth="1"/>
    <col min="10226" max="10226" width="23.88671875" style="26" customWidth="1"/>
    <col min="10227" max="10241" width="8.88671875" style="26" customWidth="1"/>
    <col min="10242" max="10480" width="9.109375" style="26"/>
    <col min="10481" max="10481" width="3" style="26" bestFit="1" customWidth="1"/>
    <col min="10482" max="10482" width="23.88671875" style="26" customWidth="1"/>
    <col min="10483" max="10497" width="8.88671875" style="26" customWidth="1"/>
    <col min="10498" max="10736" width="9.109375" style="26"/>
    <col min="10737" max="10737" width="3" style="26" bestFit="1" customWidth="1"/>
    <col min="10738" max="10738" width="23.88671875" style="26" customWidth="1"/>
    <col min="10739" max="10753" width="8.88671875" style="26" customWidth="1"/>
    <col min="10754" max="10992" width="9.109375" style="26"/>
    <col min="10993" max="10993" width="3" style="26" bestFit="1" customWidth="1"/>
    <col min="10994" max="10994" width="23.88671875" style="26" customWidth="1"/>
    <col min="10995" max="11009" width="8.88671875" style="26" customWidth="1"/>
    <col min="11010" max="11248" width="9.109375" style="26"/>
    <col min="11249" max="11249" width="3" style="26" bestFit="1" customWidth="1"/>
    <col min="11250" max="11250" width="23.88671875" style="26" customWidth="1"/>
    <col min="11251" max="11265" width="8.88671875" style="26" customWidth="1"/>
    <col min="11266" max="11504" width="9.109375" style="26"/>
    <col min="11505" max="11505" width="3" style="26" bestFit="1" customWidth="1"/>
    <col min="11506" max="11506" width="23.88671875" style="26" customWidth="1"/>
    <col min="11507" max="11521" width="8.88671875" style="26" customWidth="1"/>
    <col min="11522" max="11760" width="9.109375" style="26"/>
    <col min="11761" max="11761" width="3" style="26" bestFit="1" customWidth="1"/>
    <col min="11762" max="11762" width="23.88671875" style="26" customWidth="1"/>
    <col min="11763" max="11777" width="8.88671875" style="26" customWidth="1"/>
    <col min="11778" max="12016" width="9.109375" style="26"/>
    <col min="12017" max="12017" width="3" style="26" bestFit="1" customWidth="1"/>
    <col min="12018" max="12018" width="23.88671875" style="26" customWidth="1"/>
    <col min="12019" max="12033" width="8.88671875" style="26" customWidth="1"/>
    <col min="12034" max="12272" width="9.109375" style="26"/>
    <col min="12273" max="12273" width="3" style="26" bestFit="1" customWidth="1"/>
    <col min="12274" max="12274" width="23.88671875" style="26" customWidth="1"/>
    <col min="12275" max="12289" width="8.88671875" style="26" customWidth="1"/>
    <col min="12290" max="12528" width="9.109375" style="26"/>
    <col min="12529" max="12529" width="3" style="26" bestFit="1" customWidth="1"/>
    <col min="12530" max="12530" width="23.88671875" style="26" customWidth="1"/>
    <col min="12531" max="12545" width="8.88671875" style="26" customWidth="1"/>
    <col min="12546" max="12784" width="9.109375" style="26"/>
    <col min="12785" max="12785" width="3" style="26" bestFit="1" customWidth="1"/>
    <col min="12786" max="12786" width="23.88671875" style="26" customWidth="1"/>
    <col min="12787" max="12801" width="8.88671875" style="26" customWidth="1"/>
    <col min="12802" max="13040" width="9.109375" style="26"/>
    <col min="13041" max="13041" width="3" style="26" bestFit="1" customWidth="1"/>
    <col min="13042" max="13042" width="23.88671875" style="26" customWidth="1"/>
    <col min="13043" max="13057" width="8.88671875" style="26" customWidth="1"/>
    <col min="13058" max="13296" width="9.109375" style="26"/>
    <col min="13297" max="13297" width="3" style="26" bestFit="1" customWidth="1"/>
    <col min="13298" max="13298" width="23.88671875" style="26" customWidth="1"/>
    <col min="13299" max="13313" width="8.88671875" style="26" customWidth="1"/>
    <col min="13314" max="13552" width="9.109375" style="26"/>
    <col min="13553" max="13553" width="3" style="26" bestFit="1" customWidth="1"/>
    <col min="13554" max="13554" width="23.88671875" style="26" customWidth="1"/>
    <col min="13555" max="13569" width="8.88671875" style="26" customWidth="1"/>
    <col min="13570" max="13808" width="9.109375" style="26"/>
    <col min="13809" max="13809" width="3" style="26" bestFit="1" customWidth="1"/>
    <col min="13810" max="13810" width="23.88671875" style="26" customWidth="1"/>
    <col min="13811" max="13825" width="8.88671875" style="26" customWidth="1"/>
    <col min="13826" max="14064" width="9.109375" style="26"/>
    <col min="14065" max="14065" width="3" style="26" bestFit="1" customWidth="1"/>
    <col min="14066" max="14066" width="23.88671875" style="26" customWidth="1"/>
    <col min="14067" max="14081" width="8.88671875" style="26" customWidth="1"/>
    <col min="14082" max="14320" width="9.109375" style="26"/>
    <col min="14321" max="14321" width="3" style="26" bestFit="1" customWidth="1"/>
    <col min="14322" max="14322" width="23.88671875" style="26" customWidth="1"/>
    <col min="14323" max="14337" width="8.88671875" style="26" customWidth="1"/>
    <col min="14338" max="14576" width="9.109375" style="26"/>
    <col min="14577" max="14577" width="3" style="26" bestFit="1" customWidth="1"/>
    <col min="14578" max="14578" width="23.88671875" style="26" customWidth="1"/>
    <col min="14579" max="14593" width="8.88671875" style="26" customWidth="1"/>
    <col min="14594" max="14832" width="9.109375" style="26"/>
    <col min="14833" max="14833" width="3" style="26" bestFit="1" customWidth="1"/>
    <col min="14834" max="14834" width="23.88671875" style="26" customWidth="1"/>
    <col min="14835" max="14849" width="8.88671875" style="26" customWidth="1"/>
    <col min="14850" max="15088" width="9.109375" style="26"/>
    <col min="15089" max="15089" width="3" style="26" bestFit="1" customWidth="1"/>
    <col min="15090" max="15090" width="23.88671875" style="26" customWidth="1"/>
    <col min="15091" max="15105" width="8.88671875" style="26" customWidth="1"/>
    <col min="15106" max="15344" width="9.109375" style="26"/>
    <col min="15345" max="15345" width="3" style="26" bestFit="1" customWidth="1"/>
    <col min="15346" max="15346" width="23.88671875" style="26" customWidth="1"/>
    <col min="15347" max="15361" width="8.88671875" style="26" customWidth="1"/>
    <col min="15362" max="15600" width="9.109375" style="26"/>
    <col min="15601" max="15601" width="3" style="26" bestFit="1" customWidth="1"/>
    <col min="15602" max="15602" width="23.88671875" style="26" customWidth="1"/>
    <col min="15603" max="15617" width="8.88671875" style="26" customWidth="1"/>
    <col min="15618" max="15856" width="9.109375" style="26"/>
    <col min="15857" max="15857" width="3" style="26" bestFit="1" customWidth="1"/>
    <col min="15858" max="15858" width="23.88671875" style="26" customWidth="1"/>
    <col min="15859" max="15873" width="8.88671875" style="26" customWidth="1"/>
    <col min="15874" max="16112" width="9.109375" style="26"/>
    <col min="16113" max="16113" width="3" style="26" bestFit="1" customWidth="1"/>
    <col min="16114" max="16114" width="23.88671875" style="26" customWidth="1"/>
    <col min="16115" max="16129" width="8.88671875" style="26" customWidth="1"/>
    <col min="16130" max="16384" width="9.109375" style="26"/>
  </cols>
  <sheetData>
    <row r="1" spans="1:49">
      <c r="O1" s="212" t="s">
        <v>85</v>
      </c>
      <c r="P1" s="212"/>
    </row>
    <row r="2" spans="1:49" ht="15" customHeight="1">
      <c r="A2" s="275" t="s">
        <v>80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</row>
    <row r="3" spans="1:49">
      <c r="A3" s="82" t="s">
        <v>97</v>
      </c>
    </row>
    <row r="4" spans="1:49">
      <c r="A4" s="88"/>
    </row>
    <row r="5" spans="1:49" s="72" customFormat="1" ht="12.75" customHeight="1">
      <c r="A5" s="265" t="s">
        <v>18</v>
      </c>
      <c r="B5" s="268" t="s">
        <v>19</v>
      </c>
      <c r="C5" s="269" t="s">
        <v>52</v>
      </c>
      <c r="D5" s="270"/>
      <c r="E5" s="270"/>
      <c r="F5" s="271"/>
      <c r="G5" s="276" t="s">
        <v>20</v>
      </c>
      <c r="H5" s="276"/>
      <c r="I5" s="276"/>
      <c r="J5" s="276"/>
      <c r="K5" s="276"/>
      <c r="L5" s="276"/>
      <c r="M5" s="276"/>
      <c r="N5" s="276"/>
      <c r="O5" s="276"/>
      <c r="P5" s="277"/>
    </row>
    <row r="6" spans="1:49" s="73" customFormat="1" ht="12.75" customHeight="1">
      <c r="A6" s="266"/>
      <c r="B6" s="259"/>
      <c r="C6" s="240"/>
      <c r="D6" s="241"/>
      <c r="E6" s="241"/>
      <c r="F6" s="242"/>
      <c r="G6" s="254" t="s">
        <v>6</v>
      </c>
      <c r="H6" s="254"/>
      <c r="I6" s="254"/>
      <c r="J6" s="254"/>
      <c r="K6" s="254"/>
      <c r="L6" s="272" t="s">
        <v>7</v>
      </c>
      <c r="M6" s="272"/>
      <c r="N6" s="272"/>
      <c r="O6" s="272"/>
      <c r="P6" s="243"/>
    </row>
    <row r="7" spans="1:49" s="73" customFormat="1" ht="12.75" customHeight="1">
      <c r="A7" s="266"/>
      <c r="B7" s="259"/>
      <c r="C7" s="245"/>
      <c r="D7" s="260"/>
      <c r="E7" s="260"/>
      <c r="F7" s="261"/>
      <c r="G7" s="254" t="s">
        <v>49</v>
      </c>
      <c r="H7" s="255" t="s">
        <v>52</v>
      </c>
      <c r="I7" s="262"/>
      <c r="J7" s="262"/>
      <c r="K7" s="273"/>
      <c r="L7" s="254" t="s">
        <v>49</v>
      </c>
      <c r="M7" s="255" t="s">
        <v>52</v>
      </c>
      <c r="N7" s="262"/>
      <c r="O7" s="262"/>
      <c r="P7" s="262"/>
    </row>
    <row r="8" spans="1:49" s="73" customFormat="1" ht="55.2">
      <c r="A8" s="267"/>
      <c r="B8" s="257"/>
      <c r="C8" s="165" t="s">
        <v>57</v>
      </c>
      <c r="D8" s="163" t="s">
        <v>53</v>
      </c>
      <c r="E8" s="163" t="s">
        <v>58</v>
      </c>
      <c r="F8" s="163" t="s">
        <v>59</v>
      </c>
      <c r="G8" s="254"/>
      <c r="H8" s="165" t="s">
        <v>57</v>
      </c>
      <c r="I8" s="163" t="s">
        <v>53</v>
      </c>
      <c r="J8" s="163" t="s">
        <v>58</v>
      </c>
      <c r="K8" s="163" t="s">
        <v>59</v>
      </c>
      <c r="L8" s="254"/>
      <c r="M8" s="177" t="s">
        <v>57</v>
      </c>
      <c r="N8" s="163" t="s">
        <v>53</v>
      </c>
      <c r="O8" s="163" t="s">
        <v>58</v>
      </c>
      <c r="P8" s="164" t="s">
        <v>59</v>
      </c>
    </row>
    <row r="9" spans="1:4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24">
        <v>13</v>
      </c>
      <c r="N9" s="121">
        <v>14</v>
      </c>
      <c r="O9" s="124">
        <v>15</v>
      </c>
      <c r="P9" s="122">
        <v>16</v>
      </c>
    </row>
    <row r="10" spans="1:4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49" s="33" customFormat="1">
      <c r="A11" s="15" t="s">
        <v>19</v>
      </c>
      <c r="B11" s="278">
        <v>8.8289970123683599</v>
      </c>
      <c r="C11" s="278">
        <v>5.0840153474026497</v>
      </c>
      <c r="D11" s="278">
        <v>8.9956536232439195</v>
      </c>
      <c r="E11" s="278">
        <v>9.0344494273143798</v>
      </c>
      <c r="F11" s="278">
        <v>1.77265016233908</v>
      </c>
      <c r="G11" s="278">
        <v>9.8688381824284601</v>
      </c>
      <c r="H11" s="278">
        <v>5.1523768017436398</v>
      </c>
      <c r="I11" s="278">
        <v>10.086816668587099</v>
      </c>
      <c r="J11" s="278">
        <v>11.022018735485201</v>
      </c>
      <c r="K11" s="278">
        <v>9.8498184827937703</v>
      </c>
      <c r="L11" s="278">
        <v>0.73224947136568097</v>
      </c>
      <c r="M11" s="278">
        <v>0.898690534296955</v>
      </c>
      <c r="N11" s="278">
        <v>0.737340455567711</v>
      </c>
      <c r="O11" s="278">
        <v>0.74969290566376701</v>
      </c>
      <c r="P11" s="278">
        <v>0.187326857231989</v>
      </c>
      <c r="Q11" s="185"/>
      <c r="R11" s="186"/>
      <c r="S11" s="186"/>
    </row>
    <row r="12" spans="1:49" s="33" customFormat="1" ht="41.4">
      <c r="A12" s="34" t="s">
        <v>22</v>
      </c>
      <c r="B12" s="279" t="s">
        <v>99</v>
      </c>
      <c r="C12" s="279" t="s">
        <v>99</v>
      </c>
      <c r="D12" s="279" t="s">
        <v>99</v>
      </c>
      <c r="E12" s="279" t="s">
        <v>99</v>
      </c>
      <c r="F12" s="279" t="s">
        <v>99</v>
      </c>
      <c r="G12" s="279" t="s">
        <v>99</v>
      </c>
      <c r="H12" s="279" t="s">
        <v>99</v>
      </c>
      <c r="I12" s="279" t="s">
        <v>99</v>
      </c>
      <c r="J12" s="279" t="s">
        <v>99</v>
      </c>
      <c r="K12" s="279" t="s">
        <v>99</v>
      </c>
      <c r="L12" s="279" t="s">
        <v>99</v>
      </c>
      <c r="M12" s="279" t="s">
        <v>99</v>
      </c>
      <c r="N12" s="279" t="s">
        <v>99</v>
      </c>
      <c r="O12" s="279" t="s">
        <v>99</v>
      </c>
      <c r="P12" s="279" t="s">
        <v>99</v>
      </c>
      <c r="Q12" s="97"/>
    </row>
    <row r="13" spans="1:49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97"/>
    </row>
    <row r="14" spans="1:49" s="33" customFormat="1">
      <c r="A14" s="35" t="s">
        <v>24</v>
      </c>
      <c r="B14" s="279">
        <v>9.4969600325748402</v>
      </c>
      <c r="C14" s="279">
        <v>4.0257180319663304</v>
      </c>
      <c r="D14" s="279">
        <v>9.6761498156745596</v>
      </c>
      <c r="E14" s="279">
        <v>7.9038701622971299</v>
      </c>
      <c r="F14" s="279">
        <v>0</v>
      </c>
      <c r="G14" s="279">
        <v>10.0894339308085</v>
      </c>
      <c r="H14" s="279">
        <v>4.0257180319663304</v>
      </c>
      <c r="I14" s="279">
        <v>10.302449497553599</v>
      </c>
      <c r="J14" s="279">
        <v>7.9038701622971299</v>
      </c>
      <c r="K14" s="279">
        <v>0</v>
      </c>
      <c r="L14" s="279">
        <v>1.02789090052657</v>
      </c>
      <c r="M14" s="279">
        <v>0</v>
      </c>
      <c r="N14" s="279">
        <v>1.02789090052657</v>
      </c>
      <c r="O14" s="279">
        <v>0</v>
      </c>
      <c r="P14" s="279">
        <v>0</v>
      </c>
      <c r="Q14" s="97"/>
    </row>
    <row r="15" spans="1:49" s="33" customFormat="1">
      <c r="A15" s="35" t="s">
        <v>25</v>
      </c>
      <c r="B15" s="279">
        <v>10.5725846082613</v>
      </c>
      <c r="C15" s="279">
        <v>9.7727942930602492</v>
      </c>
      <c r="D15" s="279">
        <v>10.613290609860901</v>
      </c>
      <c r="E15" s="279">
        <v>8</v>
      </c>
      <c r="F15" s="279">
        <v>0</v>
      </c>
      <c r="G15" s="279">
        <v>10.683085999646201</v>
      </c>
      <c r="H15" s="279">
        <v>9.8076010057473706</v>
      </c>
      <c r="I15" s="279">
        <v>10.727997268970199</v>
      </c>
      <c r="J15" s="279">
        <v>8</v>
      </c>
      <c r="K15" s="279">
        <v>0</v>
      </c>
      <c r="L15" s="279">
        <v>0.98753307084592301</v>
      </c>
      <c r="M15" s="279">
        <v>0.01</v>
      </c>
      <c r="N15" s="279">
        <v>1.0023752420540699</v>
      </c>
      <c r="O15" s="279">
        <v>0</v>
      </c>
      <c r="P15" s="279">
        <v>0</v>
      </c>
      <c r="Q15" s="97"/>
    </row>
    <row r="16" spans="1:49" s="27" customFormat="1">
      <c r="A16" s="35" t="s">
        <v>26</v>
      </c>
      <c r="B16" s="279">
        <v>9.2590492390844101</v>
      </c>
      <c r="C16" s="279">
        <v>4.2292389215042396</v>
      </c>
      <c r="D16" s="279">
        <v>9.3640933075284902</v>
      </c>
      <c r="E16" s="279">
        <v>8</v>
      </c>
      <c r="F16" s="279">
        <v>0</v>
      </c>
      <c r="G16" s="279">
        <v>10.996490757971101</v>
      </c>
      <c r="H16" s="279">
        <v>4.25431957593596</v>
      </c>
      <c r="I16" s="279">
        <v>11.1652621753829</v>
      </c>
      <c r="J16" s="279">
        <v>8</v>
      </c>
      <c r="K16" s="279">
        <v>0</v>
      </c>
      <c r="L16" s="279">
        <v>0.577445770043296</v>
      </c>
      <c r="M16" s="279">
        <v>1.00056289902162E-2</v>
      </c>
      <c r="N16" s="279">
        <v>0.57785707805681097</v>
      </c>
      <c r="O16" s="279">
        <v>0</v>
      </c>
      <c r="P16" s="279">
        <v>0</v>
      </c>
      <c r="Q16" s="97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279">
        <v>8.2690658852030197</v>
      </c>
      <c r="C17" s="279">
        <v>0</v>
      </c>
      <c r="D17" s="279">
        <v>8.2696190224591497</v>
      </c>
      <c r="E17" s="279">
        <v>7.9965165249627903</v>
      </c>
      <c r="F17" s="279">
        <v>0</v>
      </c>
      <c r="G17" s="279">
        <v>9.4700855785757998</v>
      </c>
      <c r="H17" s="279">
        <v>0</v>
      </c>
      <c r="I17" s="279">
        <v>9.4735647404117493</v>
      </c>
      <c r="J17" s="279">
        <v>7.9965165249627903</v>
      </c>
      <c r="K17" s="279">
        <v>0</v>
      </c>
      <c r="L17" s="279">
        <v>0.9</v>
      </c>
      <c r="M17" s="279">
        <v>0</v>
      </c>
      <c r="N17" s="279">
        <v>0.9</v>
      </c>
      <c r="O17" s="279">
        <v>0</v>
      </c>
      <c r="P17" s="279">
        <v>0</v>
      </c>
      <c r="Q17" s="97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279">
        <v>9.8477876273808196</v>
      </c>
      <c r="C18" s="279">
        <v>3.9154442667823899</v>
      </c>
      <c r="D18" s="279">
        <v>10.0130671920137</v>
      </c>
      <c r="E18" s="279">
        <v>10.064516129032301</v>
      </c>
      <c r="F18" s="279">
        <v>1.8124</v>
      </c>
      <c r="G18" s="279">
        <v>10.3597913968337</v>
      </c>
      <c r="H18" s="279">
        <v>3.9154442667823899</v>
      </c>
      <c r="I18" s="279">
        <v>10.5253751079869</v>
      </c>
      <c r="J18" s="279">
        <v>10.064516129032301</v>
      </c>
      <c r="K18" s="279">
        <v>0</v>
      </c>
      <c r="L18" s="279">
        <v>1.22435641951478</v>
      </c>
      <c r="M18" s="279">
        <v>0</v>
      </c>
      <c r="N18" s="279">
        <v>1.19553101239448</v>
      </c>
      <c r="O18" s="279">
        <v>0</v>
      </c>
      <c r="P18" s="279">
        <v>1.8124</v>
      </c>
      <c r="Q18" s="97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279">
        <v>6.1929957489668803</v>
      </c>
      <c r="C19" s="279">
        <v>3.68358168776563</v>
      </c>
      <c r="D19" s="279">
        <v>6.2586910849284996</v>
      </c>
      <c r="E19" s="279">
        <v>8</v>
      </c>
      <c r="F19" s="279">
        <v>0</v>
      </c>
      <c r="G19" s="279">
        <v>7.3055777238996802</v>
      </c>
      <c r="H19" s="279">
        <v>3.68358168776563</v>
      </c>
      <c r="I19" s="279">
        <v>7.4185642341389597</v>
      </c>
      <c r="J19" s="279">
        <v>8</v>
      </c>
      <c r="K19" s="279">
        <v>0</v>
      </c>
      <c r="L19" s="279">
        <v>0.181887700353938</v>
      </c>
      <c r="M19" s="279">
        <v>0</v>
      </c>
      <c r="N19" s="279">
        <v>0.181887700353938</v>
      </c>
      <c r="O19" s="279">
        <v>0</v>
      </c>
      <c r="P19" s="279">
        <v>0</v>
      </c>
      <c r="Q19" s="97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279">
        <v>8.2566613833793294</v>
      </c>
      <c r="C20" s="279">
        <v>3.5883247005865102</v>
      </c>
      <c r="D20" s="279">
        <v>8.4283997063863705</v>
      </c>
      <c r="E20" s="279">
        <v>8</v>
      </c>
      <c r="F20" s="279">
        <v>0</v>
      </c>
      <c r="G20" s="279">
        <v>9.5745534415554108</v>
      </c>
      <c r="H20" s="279">
        <v>3.5883247005865102</v>
      </c>
      <c r="I20" s="279">
        <v>9.8342283115632192</v>
      </c>
      <c r="J20" s="279">
        <v>8</v>
      </c>
      <c r="K20" s="279">
        <v>0</v>
      </c>
      <c r="L20" s="279">
        <v>0.54688162905269</v>
      </c>
      <c r="M20" s="279">
        <v>0</v>
      </c>
      <c r="N20" s="279">
        <v>0.54688162905269</v>
      </c>
      <c r="O20" s="279">
        <v>0</v>
      </c>
      <c r="P20" s="279">
        <v>0</v>
      </c>
      <c r="Q20" s="97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279">
        <v>8.5723280044765193</v>
      </c>
      <c r="C21" s="279">
        <v>6.9176277388265701</v>
      </c>
      <c r="D21" s="279">
        <v>8.8985660040954695</v>
      </c>
      <c r="E21" s="279">
        <v>12.874397069370399</v>
      </c>
      <c r="F21" s="279">
        <v>0</v>
      </c>
      <c r="G21" s="279">
        <v>9.6689527553328194</v>
      </c>
      <c r="H21" s="279">
        <v>6.9302630785676902</v>
      </c>
      <c r="I21" s="279">
        <v>10.30624737932</v>
      </c>
      <c r="J21" s="279">
        <v>12.874397069370399</v>
      </c>
      <c r="K21" s="279">
        <v>0</v>
      </c>
      <c r="L21" s="279">
        <v>0.62715598363008895</v>
      </c>
      <c r="M21" s="279">
        <v>0.1</v>
      </c>
      <c r="N21" s="279">
        <v>0.62850300351650001</v>
      </c>
      <c r="O21" s="279">
        <v>0</v>
      </c>
      <c r="P21" s="279">
        <v>0</v>
      </c>
      <c r="Q21" s="97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279">
        <v>8.6000966731044493</v>
      </c>
      <c r="C22" s="279">
        <v>4.4371530847383296</v>
      </c>
      <c r="D22" s="279">
        <v>8.7755616535638907</v>
      </c>
      <c r="E22" s="279">
        <v>9.4098761770301405</v>
      </c>
      <c r="F22" s="279">
        <v>1.74861533833176</v>
      </c>
      <c r="G22" s="279">
        <v>9.6320362179486505</v>
      </c>
      <c r="H22" s="279">
        <v>4.5174776187725101</v>
      </c>
      <c r="I22" s="279">
        <v>9.8512561977225506</v>
      </c>
      <c r="J22" s="279">
        <v>11.8108923315987</v>
      </c>
      <c r="K22" s="279">
        <v>9.96422019042285</v>
      </c>
      <c r="L22" s="279">
        <v>0.68077003211740394</v>
      </c>
      <c r="M22" s="279">
        <v>0.93048484735734405</v>
      </c>
      <c r="N22" s="279">
        <v>0.68606764754878102</v>
      </c>
      <c r="O22" s="279">
        <v>1.38162141484821</v>
      </c>
      <c r="P22" s="279">
        <v>0.16091645754397099</v>
      </c>
      <c r="Q22" s="97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279">
        <v>6.7116028357740696</v>
      </c>
      <c r="C23" s="279">
        <v>3.4796914735547202</v>
      </c>
      <c r="D23" s="279">
        <v>6.9299450694316498</v>
      </c>
      <c r="E23" s="279">
        <v>0</v>
      </c>
      <c r="F23" s="279">
        <v>0</v>
      </c>
      <c r="G23" s="279">
        <v>9.8739722661451896</v>
      </c>
      <c r="H23" s="279">
        <v>3.4796914735547202</v>
      </c>
      <c r="I23" s="279">
        <v>10.5362204811941</v>
      </c>
      <c r="J23" s="279">
        <v>0</v>
      </c>
      <c r="K23" s="279">
        <v>0</v>
      </c>
      <c r="L23" s="279">
        <v>0.164336630093077</v>
      </c>
      <c r="M23" s="279">
        <v>0</v>
      </c>
      <c r="N23" s="279">
        <v>0.164336630093077</v>
      </c>
      <c r="O23" s="279">
        <v>0</v>
      </c>
      <c r="P23" s="279">
        <v>0</v>
      </c>
      <c r="Q23" s="97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279">
        <v>0.130034959276142</v>
      </c>
      <c r="C24" s="279">
        <v>0</v>
      </c>
      <c r="D24" s="279">
        <v>0.130034959276142</v>
      </c>
      <c r="E24" s="279">
        <v>0</v>
      </c>
      <c r="F24" s="279">
        <v>0</v>
      </c>
      <c r="G24" s="279">
        <v>0.130034959276142</v>
      </c>
      <c r="H24" s="279">
        <v>0</v>
      </c>
      <c r="I24" s="279">
        <v>0.130034959276142</v>
      </c>
      <c r="J24" s="279">
        <v>0</v>
      </c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97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279">
        <v>9.9895832430873703</v>
      </c>
      <c r="C25" s="279">
        <v>9.2077867597049696</v>
      </c>
      <c r="D25" s="279">
        <v>10.1590949229362</v>
      </c>
      <c r="E25" s="279">
        <v>12.885386119257101</v>
      </c>
      <c r="F25" s="279">
        <v>0</v>
      </c>
      <c r="G25" s="279">
        <v>10.784128240796999</v>
      </c>
      <c r="H25" s="279">
        <v>9.2077867597049696</v>
      </c>
      <c r="I25" s="279">
        <v>11.1670343593468</v>
      </c>
      <c r="J25" s="279">
        <v>12.885386119257101</v>
      </c>
      <c r="K25" s="279">
        <v>0</v>
      </c>
      <c r="L25" s="279">
        <v>1.0681192700994899</v>
      </c>
      <c r="M25" s="279">
        <v>0</v>
      </c>
      <c r="N25" s="279">
        <v>1.0681192700994899</v>
      </c>
      <c r="O25" s="279">
        <v>0</v>
      </c>
      <c r="P25" s="279">
        <v>0</v>
      </c>
      <c r="Q25" s="97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279">
        <v>7.49271499319204</v>
      </c>
      <c r="C26" s="279">
        <v>4.4096997916529199</v>
      </c>
      <c r="D26" s="279">
        <v>8.1268915388661203</v>
      </c>
      <c r="E26" s="279">
        <v>8</v>
      </c>
      <c r="F26" s="279">
        <v>0</v>
      </c>
      <c r="G26" s="279">
        <v>8.6958869636486202</v>
      </c>
      <c r="H26" s="279">
        <v>4.4096997916529199</v>
      </c>
      <c r="I26" s="279">
        <v>9.8003997297283991</v>
      </c>
      <c r="J26" s="279">
        <v>8</v>
      </c>
      <c r="K26" s="279">
        <v>0</v>
      </c>
      <c r="L26" s="279">
        <v>1.50123142226672</v>
      </c>
      <c r="M26" s="279">
        <v>0</v>
      </c>
      <c r="N26" s="279">
        <v>1.50123142226672</v>
      </c>
      <c r="O26" s="279">
        <v>0</v>
      </c>
      <c r="P26" s="279">
        <v>0</v>
      </c>
      <c r="Q26" s="97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279">
        <v>7.4651096604851199</v>
      </c>
      <c r="C27" s="279">
        <v>4.2123326155465204</v>
      </c>
      <c r="D27" s="279">
        <v>7.5394804632799799</v>
      </c>
      <c r="E27" s="279">
        <v>0.19328090497860601</v>
      </c>
      <c r="F27" s="279">
        <v>0</v>
      </c>
      <c r="G27" s="279">
        <v>9.1861212533331393</v>
      </c>
      <c r="H27" s="279">
        <v>4.2125619784925803</v>
      </c>
      <c r="I27" s="279">
        <v>9.3073923264991194</v>
      </c>
      <c r="J27" s="279">
        <v>9.92</v>
      </c>
      <c r="K27" s="279">
        <v>0</v>
      </c>
      <c r="L27" s="279">
        <v>1.4159863776836501</v>
      </c>
      <c r="M27" s="279">
        <v>0.01</v>
      </c>
      <c r="N27" s="279">
        <v>1.4269129308748101</v>
      </c>
      <c r="O27" s="279">
        <v>0</v>
      </c>
      <c r="P27" s="279">
        <v>0</v>
      </c>
      <c r="Q27" s="97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279">
        <v>12.042245688452599</v>
      </c>
      <c r="C28" s="279">
        <v>3.50255471109385</v>
      </c>
      <c r="D28" s="279">
        <v>12.136807735708899</v>
      </c>
      <c r="E28" s="279">
        <v>8</v>
      </c>
      <c r="F28" s="279">
        <v>0</v>
      </c>
      <c r="G28" s="279">
        <v>12.1410648236835</v>
      </c>
      <c r="H28" s="279">
        <v>3.50255471109385</v>
      </c>
      <c r="I28" s="279">
        <v>12.2375928318876</v>
      </c>
      <c r="J28" s="279">
        <v>8</v>
      </c>
      <c r="K28" s="279">
        <v>0</v>
      </c>
      <c r="L28" s="279">
        <v>1.07710024346184</v>
      </c>
      <c r="M28" s="279">
        <v>0</v>
      </c>
      <c r="N28" s="279">
        <v>1.07710024346184</v>
      </c>
      <c r="O28" s="279">
        <v>0</v>
      </c>
      <c r="P28" s="279">
        <v>0</v>
      </c>
      <c r="Q28" s="97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279">
        <v>7.78559998425626</v>
      </c>
      <c r="C29" s="279">
        <v>7.8910707968890801</v>
      </c>
      <c r="D29" s="279">
        <v>7.7726358034314096</v>
      </c>
      <c r="E29" s="279">
        <v>7.6363636363636402</v>
      </c>
      <c r="F29" s="279">
        <v>0</v>
      </c>
      <c r="G29" s="279">
        <v>8.11282230722626</v>
      </c>
      <c r="H29" s="279">
        <v>7.9030697826765</v>
      </c>
      <c r="I29" s="279">
        <v>8.1400555189635693</v>
      </c>
      <c r="J29" s="279">
        <v>7.6363636363636402</v>
      </c>
      <c r="K29" s="279">
        <v>0</v>
      </c>
      <c r="L29" s="279">
        <v>0.56206808048784995</v>
      </c>
      <c r="M29" s="279">
        <v>0.01</v>
      </c>
      <c r="N29" s="279">
        <v>0.56420047666217599</v>
      </c>
      <c r="O29" s="279">
        <v>0</v>
      </c>
      <c r="P29" s="279">
        <v>0</v>
      </c>
      <c r="Q29" s="97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279">
        <v>8.3395094053526204</v>
      </c>
      <c r="C30" s="279">
        <v>5.6399529236609798</v>
      </c>
      <c r="D30" s="279">
        <v>8.5274173945829403</v>
      </c>
      <c r="E30" s="279">
        <v>7.79268768004861E-2</v>
      </c>
      <c r="F30" s="279">
        <v>0</v>
      </c>
      <c r="G30" s="279">
        <v>9.8429838332746193</v>
      </c>
      <c r="H30" s="279">
        <v>5.6399529236609798</v>
      </c>
      <c r="I30" s="279">
        <v>10.1475897772492</v>
      </c>
      <c r="J30" s="279">
        <v>0</v>
      </c>
      <c r="K30" s="279">
        <v>0</v>
      </c>
      <c r="L30" s="279">
        <v>0.81068251877052999</v>
      </c>
      <c r="M30" s="279">
        <v>0</v>
      </c>
      <c r="N30" s="279">
        <v>0.82408622804864495</v>
      </c>
      <c r="O30" s="279">
        <v>7.79268768004861E-2</v>
      </c>
      <c r="P30" s="279">
        <v>0</v>
      </c>
      <c r="Q30" s="97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279">
        <v>9.7823139691257293</v>
      </c>
      <c r="C31" s="279">
        <v>8.5765121387336496</v>
      </c>
      <c r="D31" s="279">
        <v>10.022034140286401</v>
      </c>
      <c r="E31" s="279">
        <v>10.299679407315899</v>
      </c>
      <c r="F31" s="279">
        <v>14.5</v>
      </c>
      <c r="G31" s="279">
        <v>9.8985558226541901</v>
      </c>
      <c r="H31" s="279">
        <v>8.5765121387336496</v>
      </c>
      <c r="I31" s="279">
        <v>10.1790655186132</v>
      </c>
      <c r="J31" s="279">
        <v>10.299679407315899</v>
      </c>
      <c r="K31" s="279">
        <v>14.5</v>
      </c>
      <c r="L31" s="279">
        <v>0.78367652016226796</v>
      </c>
      <c r="M31" s="279">
        <v>0</v>
      </c>
      <c r="N31" s="279">
        <v>0.78367652016226796</v>
      </c>
      <c r="O31" s="279">
        <v>0</v>
      </c>
      <c r="P31" s="279">
        <v>0</v>
      </c>
      <c r="Q31" s="97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279">
        <v>9.7713308890647692</v>
      </c>
      <c r="C32" s="279">
        <v>4.5886500774332903</v>
      </c>
      <c r="D32" s="279">
        <v>9.9970702230661992</v>
      </c>
      <c r="E32" s="279">
        <v>11.207511854255101</v>
      </c>
      <c r="F32" s="279">
        <v>14</v>
      </c>
      <c r="G32" s="279">
        <v>10.7451805691781</v>
      </c>
      <c r="H32" s="279">
        <v>4.6316316457777704</v>
      </c>
      <c r="I32" s="279">
        <v>11.043988397758801</v>
      </c>
      <c r="J32" s="279">
        <v>11.207511854255101</v>
      </c>
      <c r="K32" s="279">
        <v>14</v>
      </c>
      <c r="L32" s="279">
        <v>1.6822047079514999</v>
      </c>
      <c r="M32" s="279">
        <v>1.0017636091046901E-2</v>
      </c>
      <c r="N32" s="279">
        <v>1.6883098935648799</v>
      </c>
      <c r="O32" s="279">
        <v>0</v>
      </c>
      <c r="P32" s="279">
        <v>0</v>
      </c>
      <c r="Q32" s="97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279">
        <v>8.1070392056631899</v>
      </c>
      <c r="C33" s="279">
        <v>7.2629036912635998</v>
      </c>
      <c r="D33" s="279">
        <v>8.4832627459183705</v>
      </c>
      <c r="E33" s="279">
        <v>7.66082210390692</v>
      </c>
      <c r="F33" s="279">
        <v>0</v>
      </c>
      <c r="G33" s="279">
        <v>8.1112327386339693</v>
      </c>
      <c r="H33" s="279">
        <v>7.2629036912635998</v>
      </c>
      <c r="I33" s="279">
        <v>8.4896502588074902</v>
      </c>
      <c r="J33" s="279">
        <v>7.66082210390692</v>
      </c>
      <c r="K33" s="279">
        <v>0</v>
      </c>
      <c r="L33" s="279">
        <v>1</v>
      </c>
      <c r="M33" s="279">
        <v>0</v>
      </c>
      <c r="N33" s="279">
        <v>1</v>
      </c>
      <c r="O33" s="279">
        <v>0</v>
      </c>
      <c r="P33" s="279">
        <v>0</v>
      </c>
      <c r="Q33" s="97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279">
        <v>8.85417863395433</v>
      </c>
      <c r="C34" s="279">
        <v>4.2225051615185496</v>
      </c>
      <c r="D34" s="279">
        <v>9.0754777660108807</v>
      </c>
      <c r="E34" s="279">
        <v>7.9974283614989004</v>
      </c>
      <c r="F34" s="279">
        <v>0</v>
      </c>
      <c r="G34" s="279">
        <v>9.1613448532888793</v>
      </c>
      <c r="H34" s="279">
        <v>4.2225051615185496</v>
      </c>
      <c r="I34" s="279">
        <v>9.4076011455426194</v>
      </c>
      <c r="J34" s="279">
        <v>7.9974283614989004</v>
      </c>
      <c r="K34" s="279">
        <v>0</v>
      </c>
      <c r="L34" s="279">
        <v>1.1393896583001</v>
      </c>
      <c r="M34" s="279">
        <v>0</v>
      </c>
      <c r="N34" s="279">
        <v>1.1393896583001</v>
      </c>
      <c r="O34" s="279">
        <v>0</v>
      </c>
      <c r="P34" s="279">
        <v>0</v>
      </c>
      <c r="Q34" s="97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279">
        <v>9.5454975791201306</v>
      </c>
      <c r="C35" s="279">
        <v>3.8732832457282802</v>
      </c>
      <c r="D35" s="279">
        <v>9.6176778818137691</v>
      </c>
      <c r="E35" s="279">
        <v>11.453212934618399</v>
      </c>
      <c r="F35" s="279">
        <v>5</v>
      </c>
      <c r="G35" s="279">
        <v>9.9733660797101091</v>
      </c>
      <c r="H35" s="279">
        <v>3.8732832457282802</v>
      </c>
      <c r="I35" s="279">
        <v>10.0558841983534</v>
      </c>
      <c r="J35" s="279">
        <v>11.453212934618399</v>
      </c>
      <c r="K35" s="279">
        <v>5</v>
      </c>
      <c r="L35" s="279">
        <v>1.14526386253644</v>
      </c>
      <c r="M35" s="279">
        <v>0</v>
      </c>
      <c r="N35" s="279">
        <v>1.14526386253644</v>
      </c>
      <c r="O35" s="279">
        <v>0</v>
      </c>
      <c r="P35" s="279">
        <v>0</v>
      </c>
      <c r="Q35" s="97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279">
        <v>8.0045613331146903</v>
      </c>
      <c r="C36" s="279">
        <v>1.52092295973675</v>
      </c>
      <c r="D36" s="279">
        <v>8.6875903893741402</v>
      </c>
      <c r="E36" s="279">
        <v>8</v>
      </c>
      <c r="F36" s="279">
        <v>0</v>
      </c>
      <c r="G36" s="279">
        <v>8.3652085737715591</v>
      </c>
      <c r="H36" s="279">
        <v>1.52092295973675</v>
      </c>
      <c r="I36" s="279">
        <v>9.1337181373557801</v>
      </c>
      <c r="J36" s="279">
        <v>8</v>
      </c>
      <c r="K36" s="279">
        <v>0</v>
      </c>
      <c r="L36" s="279">
        <v>1.88051380230874</v>
      </c>
      <c r="M36" s="279">
        <v>0</v>
      </c>
      <c r="N36" s="279">
        <v>1.88051380230874</v>
      </c>
      <c r="O36" s="279">
        <v>0</v>
      </c>
      <c r="P36" s="279">
        <v>0</v>
      </c>
      <c r="Q36" s="97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279">
        <v>7.8697865684136703</v>
      </c>
      <c r="C37" s="279">
        <v>4.1716413365755001</v>
      </c>
      <c r="D37" s="279">
        <v>8.2380909374838698</v>
      </c>
      <c r="E37" s="279">
        <v>3.0228096049688098</v>
      </c>
      <c r="F37" s="279">
        <v>0</v>
      </c>
      <c r="G37" s="279">
        <v>8.3292906565262896</v>
      </c>
      <c r="H37" s="279">
        <v>4.1716413365755001</v>
      </c>
      <c r="I37" s="279">
        <v>8.7699653259831507</v>
      </c>
      <c r="J37" s="279">
        <v>8.3666666666666707</v>
      </c>
      <c r="K37" s="279">
        <v>0</v>
      </c>
      <c r="L37" s="279">
        <v>0.84992063900846904</v>
      </c>
      <c r="M37" s="279">
        <v>0</v>
      </c>
      <c r="N37" s="279">
        <v>0.83278738918237705</v>
      </c>
      <c r="O37" s="279">
        <v>3</v>
      </c>
      <c r="P37" s="279">
        <v>0</v>
      </c>
      <c r="Q37" s="97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49" s="80" customFormat="1" ht="15" customHeight="1">
      <c r="A39" s="253" t="s">
        <v>94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</row>
    <row r="40" spans="1:49" s="80" customFormat="1" ht="3.75" customHeight="1">
      <c r="A40" s="81"/>
    </row>
    <row r="41" spans="1:49" ht="27.75" customHeight="1">
      <c r="A41" s="274" t="s">
        <v>74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180"/>
    </row>
  </sheetData>
  <mergeCells count="14">
    <mergeCell ref="A41:O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AW43"/>
  <sheetViews>
    <sheetView showGridLines="0" zoomScaleNormal="100" zoomScaleSheetLayoutView="100" workbookViewId="0">
      <selection activeCell="A2" sqref="A2:P2"/>
    </sheetView>
  </sheetViews>
  <sheetFormatPr defaultRowHeight="13.8"/>
  <cols>
    <col min="1" max="1" width="18.33203125" style="82" customWidth="1"/>
    <col min="2" max="4" width="9.109375" style="26"/>
    <col min="5" max="5" width="10" style="26" customWidth="1"/>
    <col min="6" max="9" width="9.109375" style="26"/>
    <col min="10" max="10" width="10" style="26" customWidth="1"/>
    <col min="11" max="14" width="9.109375" style="26"/>
    <col min="15" max="15" width="10" style="26" customWidth="1"/>
    <col min="16" max="239" width="9.109375" style="26"/>
    <col min="240" max="240" width="3" style="26" bestFit="1" customWidth="1"/>
    <col min="241" max="241" width="18.33203125" style="26" customWidth="1"/>
    <col min="242" max="244" width="9.109375" style="26"/>
    <col min="245" max="245" width="10" style="26" customWidth="1"/>
    <col min="246" max="249" width="9.109375" style="26"/>
    <col min="250" max="250" width="10" style="26" customWidth="1"/>
    <col min="251" max="254" width="9.109375" style="26"/>
    <col min="255" max="255" width="10" style="26" customWidth="1"/>
    <col min="256" max="495" width="9.109375" style="26"/>
    <col min="496" max="496" width="3" style="26" bestFit="1" customWidth="1"/>
    <col min="497" max="497" width="18.33203125" style="26" customWidth="1"/>
    <col min="498" max="500" width="9.109375" style="26"/>
    <col min="501" max="501" width="10" style="26" customWidth="1"/>
    <col min="502" max="505" width="9.109375" style="26"/>
    <col min="506" max="506" width="10" style="26" customWidth="1"/>
    <col min="507" max="510" width="9.109375" style="26"/>
    <col min="511" max="511" width="10" style="26" customWidth="1"/>
    <col min="512" max="751" width="9.109375" style="26"/>
    <col min="752" max="752" width="3" style="26" bestFit="1" customWidth="1"/>
    <col min="753" max="753" width="18.33203125" style="26" customWidth="1"/>
    <col min="754" max="756" width="9.109375" style="26"/>
    <col min="757" max="757" width="10" style="26" customWidth="1"/>
    <col min="758" max="761" width="9.109375" style="26"/>
    <col min="762" max="762" width="10" style="26" customWidth="1"/>
    <col min="763" max="766" width="9.109375" style="26"/>
    <col min="767" max="767" width="10" style="26" customWidth="1"/>
    <col min="768" max="1007" width="9.109375" style="26"/>
    <col min="1008" max="1008" width="3" style="26" bestFit="1" customWidth="1"/>
    <col min="1009" max="1009" width="18.33203125" style="26" customWidth="1"/>
    <col min="1010" max="1012" width="9.109375" style="26"/>
    <col min="1013" max="1013" width="10" style="26" customWidth="1"/>
    <col min="1014" max="1017" width="9.109375" style="26"/>
    <col min="1018" max="1018" width="10" style="26" customWidth="1"/>
    <col min="1019" max="1022" width="9.109375" style="26"/>
    <col min="1023" max="1023" width="10" style="26" customWidth="1"/>
    <col min="1024" max="1263" width="9.109375" style="26"/>
    <col min="1264" max="1264" width="3" style="26" bestFit="1" customWidth="1"/>
    <col min="1265" max="1265" width="18.33203125" style="26" customWidth="1"/>
    <col min="1266" max="1268" width="9.109375" style="26"/>
    <col min="1269" max="1269" width="10" style="26" customWidth="1"/>
    <col min="1270" max="1273" width="9.109375" style="26"/>
    <col min="1274" max="1274" width="10" style="26" customWidth="1"/>
    <col min="1275" max="1278" width="9.109375" style="26"/>
    <col min="1279" max="1279" width="10" style="26" customWidth="1"/>
    <col min="1280" max="1519" width="9.109375" style="26"/>
    <col min="1520" max="1520" width="3" style="26" bestFit="1" customWidth="1"/>
    <col min="1521" max="1521" width="18.33203125" style="26" customWidth="1"/>
    <col min="1522" max="1524" width="9.109375" style="26"/>
    <col min="1525" max="1525" width="10" style="26" customWidth="1"/>
    <col min="1526" max="1529" width="9.109375" style="26"/>
    <col min="1530" max="1530" width="10" style="26" customWidth="1"/>
    <col min="1531" max="1534" width="9.109375" style="26"/>
    <col min="1535" max="1535" width="10" style="26" customWidth="1"/>
    <col min="1536" max="1775" width="9.109375" style="26"/>
    <col min="1776" max="1776" width="3" style="26" bestFit="1" customWidth="1"/>
    <col min="1777" max="1777" width="18.33203125" style="26" customWidth="1"/>
    <col min="1778" max="1780" width="9.109375" style="26"/>
    <col min="1781" max="1781" width="10" style="26" customWidth="1"/>
    <col min="1782" max="1785" width="9.109375" style="26"/>
    <col min="1786" max="1786" width="10" style="26" customWidth="1"/>
    <col min="1787" max="1790" width="9.109375" style="26"/>
    <col min="1791" max="1791" width="10" style="26" customWidth="1"/>
    <col min="1792" max="2031" width="9.109375" style="26"/>
    <col min="2032" max="2032" width="3" style="26" bestFit="1" customWidth="1"/>
    <col min="2033" max="2033" width="18.33203125" style="26" customWidth="1"/>
    <col min="2034" max="2036" width="9.109375" style="26"/>
    <col min="2037" max="2037" width="10" style="26" customWidth="1"/>
    <col min="2038" max="2041" width="9.109375" style="26"/>
    <col min="2042" max="2042" width="10" style="26" customWidth="1"/>
    <col min="2043" max="2046" width="9.109375" style="26"/>
    <col min="2047" max="2047" width="10" style="26" customWidth="1"/>
    <col min="2048" max="2287" width="9.109375" style="26"/>
    <col min="2288" max="2288" width="3" style="26" bestFit="1" customWidth="1"/>
    <col min="2289" max="2289" width="18.33203125" style="26" customWidth="1"/>
    <col min="2290" max="2292" width="9.109375" style="26"/>
    <col min="2293" max="2293" width="10" style="26" customWidth="1"/>
    <col min="2294" max="2297" width="9.109375" style="26"/>
    <col min="2298" max="2298" width="10" style="26" customWidth="1"/>
    <col min="2299" max="2302" width="9.109375" style="26"/>
    <col min="2303" max="2303" width="10" style="26" customWidth="1"/>
    <col min="2304" max="2543" width="9.109375" style="26"/>
    <col min="2544" max="2544" width="3" style="26" bestFit="1" customWidth="1"/>
    <col min="2545" max="2545" width="18.33203125" style="26" customWidth="1"/>
    <col min="2546" max="2548" width="9.109375" style="26"/>
    <col min="2549" max="2549" width="10" style="26" customWidth="1"/>
    <col min="2550" max="2553" width="9.109375" style="26"/>
    <col min="2554" max="2554" width="10" style="26" customWidth="1"/>
    <col min="2555" max="2558" width="9.109375" style="26"/>
    <col min="2559" max="2559" width="10" style="26" customWidth="1"/>
    <col min="2560" max="2799" width="9.109375" style="26"/>
    <col min="2800" max="2800" width="3" style="26" bestFit="1" customWidth="1"/>
    <col min="2801" max="2801" width="18.33203125" style="26" customWidth="1"/>
    <col min="2802" max="2804" width="9.109375" style="26"/>
    <col min="2805" max="2805" width="10" style="26" customWidth="1"/>
    <col min="2806" max="2809" width="9.109375" style="26"/>
    <col min="2810" max="2810" width="10" style="26" customWidth="1"/>
    <col min="2811" max="2814" width="9.109375" style="26"/>
    <col min="2815" max="2815" width="10" style="26" customWidth="1"/>
    <col min="2816" max="3055" width="9.109375" style="26"/>
    <col min="3056" max="3056" width="3" style="26" bestFit="1" customWidth="1"/>
    <col min="3057" max="3057" width="18.33203125" style="26" customWidth="1"/>
    <col min="3058" max="3060" width="9.109375" style="26"/>
    <col min="3061" max="3061" width="10" style="26" customWidth="1"/>
    <col min="3062" max="3065" width="9.109375" style="26"/>
    <col min="3066" max="3066" width="10" style="26" customWidth="1"/>
    <col min="3067" max="3070" width="9.109375" style="26"/>
    <col min="3071" max="3071" width="10" style="26" customWidth="1"/>
    <col min="3072" max="3311" width="9.109375" style="26"/>
    <col min="3312" max="3312" width="3" style="26" bestFit="1" customWidth="1"/>
    <col min="3313" max="3313" width="18.33203125" style="26" customWidth="1"/>
    <col min="3314" max="3316" width="9.109375" style="26"/>
    <col min="3317" max="3317" width="10" style="26" customWidth="1"/>
    <col min="3318" max="3321" width="9.109375" style="26"/>
    <col min="3322" max="3322" width="10" style="26" customWidth="1"/>
    <col min="3323" max="3326" width="9.109375" style="26"/>
    <col min="3327" max="3327" width="10" style="26" customWidth="1"/>
    <col min="3328" max="3567" width="9.109375" style="26"/>
    <col min="3568" max="3568" width="3" style="26" bestFit="1" customWidth="1"/>
    <col min="3569" max="3569" width="18.33203125" style="26" customWidth="1"/>
    <col min="3570" max="3572" width="9.109375" style="26"/>
    <col min="3573" max="3573" width="10" style="26" customWidth="1"/>
    <col min="3574" max="3577" width="9.109375" style="26"/>
    <col min="3578" max="3578" width="10" style="26" customWidth="1"/>
    <col min="3579" max="3582" width="9.109375" style="26"/>
    <col min="3583" max="3583" width="10" style="26" customWidth="1"/>
    <col min="3584" max="3823" width="9.109375" style="26"/>
    <col min="3824" max="3824" width="3" style="26" bestFit="1" customWidth="1"/>
    <col min="3825" max="3825" width="18.33203125" style="26" customWidth="1"/>
    <col min="3826" max="3828" width="9.109375" style="26"/>
    <col min="3829" max="3829" width="10" style="26" customWidth="1"/>
    <col min="3830" max="3833" width="9.109375" style="26"/>
    <col min="3834" max="3834" width="10" style="26" customWidth="1"/>
    <col min="3835" max="3838" width="9.109375" style="26"/>
    <col min="3839" max="3839" width="10" style="26" customWidth="1"/>
    <col min="3840" max="4079" width="9.109375" style="26"/>
    <col min="4080" max="4080" width="3" style="26" bestFit="1" customWidth="1"/>
    <col min="4081" max="4081" width="18.33203125" style="26" customWidth="1"/>
    <col min="4082" max="4084" width="9.109375" style="26"/>
    <col min="4085" max="4085" width="10" style="26" customWidth="1"/>
    <col min="4086" max="4089" width="9.109375" style="26"/>
    <col min="4090" max="4090" width="10" style="26" customWidth="1"/>
    <col min="4091" max="4094" width="9.109375" style="26"/>
    <col min="4095" max="4095" width="10" style="26" customWidth="1"/>
    <col min="4096" max="4335" width="9.109375" style="26"/>
    <col min="4336" max="4336" width="3" style="26" bestFit="1" customWidth="1"/>
    <col min="4337" max="4337" width="18.33203125" style="26" customWidth="1"/>
    <col min="4338" max="4340" width="9.109375" style="26"/>
    <col min="4341" max="4341" width="10" style="26" customWidth="1"/>
    <col min="4342" max="4345" width="9.109375" style="26"/>
    <col min="4346" max="4346" width="10" style="26" customWidth="1"/>
    <col min="4347" max="4350" width="9.109375" style="26"/>
    <col min="4351" max="4351" width="10" style="26" customWidth="1"/>
    <col min="4352" max="4591" width="9.109375" style="26"/>
    <col min="4592" max="4592" width="3" style="26" bestFit="1" customWidth="1"/>
    <col min="4593" max="4593" width="18.33203125" style="26" customWidth="1"/>
    <col min="4594" max="4596" width="9.109375" style="26"/>
    <col min="4597" max="4597" width="10" style="26" customWidth="1"/>
    <col min="4598" max="4601" width="9.109375" style="26"/>
    <col min="4602" max="4602" width="10" style="26" customWidth="1"/>
    <col min="4603" max="4606" width="9.109375" style="26"/>
    <col min="4607" max="4607" width="10" style="26" customWidth="1"/>
    <col min="4608" max="4847" width="9.109375" style="26"/>
    <col min="4848" max="4848" width="3" style="26" bestFit="1" customWidth="1"/>
    <col min="4849" max="4849" width="18.33203125" style="26" customWidth="1"/>
    <col min="4850" max="4852" width="9.109375" style="26"/>
    <col min="4853" max="4853" width="10" style="26" customWidth="1"/>
    <col min="4854" max="4857" width="9.109375" style="26"/>
    <col min="4858" max="4858" width="10" style="26" customWidth="1"/>
    <col min="4859" max="4862" width="9.109375" style="26"/>
    <col min="4863" max="4863" width="10" style="26" customWidth="1"/>
    <col min="4864" max="5103" width="9.109375" style="26"/>
    <col min="5104" max="5104" width="3" style="26" bestFit="1" customWidth="1"/>
    <col min="5105" max="5105" width="18.33203125" style="26" customWidth="1"/>
    <col min="5106" max="5108" width="9.109375" style="26"/>
    <col min="5109" max="5109" width="10" style="26" customWidth="1"/>
    <col min="5110" max="5113" width="9.109375" style="26"/>
    <col min="5114" max="5114" width="10" style="26" customWidth="1"/>
    <col min="5115" max="5118" width="9.109375" style="26"/>
    <col min="5119" max="5119" width="10" style="26" customWidth="1"/>
    <col min="5120" max="5359" width="9.109375" style="26"/>
    <col min="5360" max="5360" width="3" style="26" bestFit="1" customWidth="1"/>
    <col min="5361" max="5361" width="18.33203125" style="26" customWidth="1"/>
    <col min="5362" max="5364" width="9.109375" style="26"/>
    <col min="5365" max="5365" width="10" style="26" customWidth="1"/>
    <col min="5366" max="5369" width="9.109375" style="26"/>
    <col min="5370" max="5370" width="10" style="26" customWidth="1"/>
    <col min="5371" max="5374" width="9.109375" style="26"/>
    <col min="5375" max="5375" width="10" style="26" customWidth="1"/>
    <col min="5376" max="5615" width="9.109375" style="26"/>
    <col min="5616" max="5616" width="3" style="26" bestFit="1" customWidth="1"/>
    <col min="5617" max="5617" width="18.33203125" style="26" customWidth="1"/>
    <col min="5618" max="5620" width="9.109375" style="26"/>
    <col min="5621" max="5621" width="10" style="26" customWidth="1"/>
    <col min="5622" max="5625" width="9.109375" style="26"/>
    <col min="5626" max="5626" width="10" style="26" customWidth="1"/>
    <col min="5627" max="5630" width="9.109375" style="26"/>
    <col min="5631" max="5631" width="10" style="26" customWidth="1"/>
    <col min="5632" max="5871" width="9.109375" style="26"/>
    <col min="5872" max="5872" width="3" style="26" bestFit="1" customWidth="1"/>
    <col min="5873" max="5873" width="18.33203125" style="26" customWidth="1"/>
    <col min="5874" max="5876" width="9.109375" style="26"/>
    <col min="5877" max="5877" width="10" style="26" customWidth="1"/>
    <col min="5878" max="5881" width="9.109375" style="26"/>
    <col min="5882" max="5882" width="10" style="26" customWidth="1"/>
    <col min="5883" max="5886" width="9.109375" style="26"/>
    <col min="5887" max="5887" width="10" style="26" customWidth="1"/>
    <col min="5888" max="6127" width="9.109375" style="26"/>
    <col min="6128" max="6128" width="3" style="26" bestFit="1" customWidth="1"/>
    <col min="6129" max="6129" width="18.33203125" style="26" customWidth="1"/>
    <col min="6130" max="6132" width="9.109375" style="26"/>
    <col min="6133" max="6133" width="10" style="26" customWidth="1"/>
    <col min="6134" max="6137" width="9.109375" style="26"/>
    <col min="6138" max="6138" width="10" style="26" customWidth="1"/>
    <col min="6139" max="6142" width="9.109375" style="26"/>
    <col min="6143" max="6143" width="10" style="26" customWidth="1"/>
    <col min="6144" max="6383" width="9.109375" style="26"/>
    <col min="6384" max="6384" width="3" style="26" bestFit="1" customWidth="1"/>
    <col min="6385" max="6385" width="18.33203125" style="26" customWidth="1"/>
    <col min="6386" max="6388" width="9.109375" style="26"/>
    <col min="6389" max="6389" width="10" style="26" customWidth="1"/>
    <col min="6390" max="6393" width="9.109375" style="26"/>
    <col min="6394" max="6394" width="10" style="26" customWidth="1"/>
    <col min="6395" max="6398" width="9.109375" style="26"/>
    <col min="6399" max="6399" width="10" style="26" customWidth="1"/>
    <col min="6400" max="6639" width="9.109375" style="26"/>
    <col min="6640" max="6640" width="3" style="26" bestFit="1" customWidth="1"/>
    <col min="6641" max="6641" width="18.33203125" style="26" customWidth="1"/>
    <col min="6642" max="6644" width="9.109375" style="26"/>
    <col min="6645" max="6645" width="10" style="26" customWidth="1"/>
    <col min="6646" max="6649" width="9.109375" style="26"/>
    <col min="6650" max="6650" width="10" style="26" customWidth="1"/>
    <col min="6651" max="6654" width="9.109375" style="26"/>
    <col min="6655" max="6655" width="10" style="26" customWidth="1"/>
    <col min="6656" max="6895" width="9.109375" style="26"/>
    <col min="6896" max="6896" width="3" style="26" bestFit="1" customWidth="1"/>
    <col min="6897" max="6897" width="18.33203125" style="26" customWidth="1"/>
    <col min="6898" max="6900" width="9.109375" style="26"/>
    <col min="6901" max="6901" width="10" style="26" customWidth="1"/>
    <col min="6902" max="6905" width="9.109375" style="26"/>
    <col min="6906" max="6906" width="10" style="26" customWidth="1"/>
    <col min="6907" max="6910" width="9.109375" style="26"/>
    <col min="6911" max="6911" width="10" style="26" customWidth="1"/>
    <col min="6912" max="7151" width="9.109375" style="26"/>
    <col min="7152" max="7152" width="3" style="26" bestFit="1" customWidth="1"/>
    <col min="7153" max="7153" width="18.33203125" style="26" customWidth="1"/>
    <col min="7154" max="7156" width="9.109375" style="26"/>
    <col min="7157" max="7157" width="10" style="26" customWidth="1"/>
    <col min="7158" max="7161" width="9.109375" style="26"/>
    <col min="7162" max="7162" width="10" style="26" customWidth="1"/>
    <col min="7163" max="7166" width="9.109375" style="26"/>
    <col min="7167" max="7167" width="10" style="26" customWidth="1"/>
    <col min="7168" max="7407" width="9.109375" style="26"/>
    <col min="7408" max="7408" width="3" style="26" bestFit="1" customWidth="1"/>
    <col min="7409" max="7409" width="18.33203125" style="26" customWidth="1"/>
    <col min="7410" max="7412" width="9.109375" style="26"/>
    <col min="7413" max="7413" width="10" style="26" customWidth="1"/>
    <col min="7414" max="7417" width="9.109375" style="26"/>
    <col min="7418" max="7418" width="10" style="26" customWidth="1"/>
    <col min="7419" max="7422" width="9.109375" style="26"/>
    <col min="7423" max="7423" width="10" style="26" customWidth="1"/>
    <col min="7424" max="7663" width="9.109375" style="26"/>
    <col min="7664" max="7664" width="3" style="26" bestFit="1" customWidth="1"/>
    <col min="7665" max="7665" width="18.33203125" style="26" customWidth="1"/>
    <col min="7666" max="7668" width="9.109375" style="26"/>
    <col min="7669" max="7669" width="10" style="26" customWidth="1"/>
    <col min="7670" max="7673" width="9.109375" style="26"/>
    <col min="7674" max="7674" width="10" style="26" customWidth="1"/>
    <col min="7675" max="7678" width="9.109375" style="26"/>
    <col min="7679" max="7679" width="10" style="26" customWidth="1"/>
    <col min="7680" max="7919" width="9.109375" style="26"/>
    <col min="7920" max="7920" width="3" style="26" bestFit="1" customWidth="1"/>
    <col min="7921" max="7921" width="18.33203125" style="26" customWidth="1"/>
    <col min="7922" max="7924" width="9.109375" style="26"/>
    <col min="7925" max="7925" width="10" style="26" customWidth="1"/>
    <col min="7926" max="7929" width="9.109375" style="26"/>
    <col min="7930" max="7930" width="10" style="26" customWidth="1"/>
    <col min="7931" max="7934" width="9.109375" style="26"/>
    <col min="7935" max="7935" width="10" style="26" customWidth="1"/>
    <col min="7936" max="8175" width="9.109375" style="26"/>
    <col min="8176" max="8176" width="3" style="26" bestFit="1" customWidth="1"/>
    <col min="8177" max="8177" width="18.33203125" style="26" customWidth="1"/>
    <col min="8178" max="8180" width="9.109375" style="26"/>
    <col min="8181" max="8181" width="10" style="26" customWidth="1"/>
    <col min="8182" max="8185" width="9.109375" style="26"/>
    <col min="8186" max="8186" width="10" style="26" customWidth="1"/>
    <col min="8187" max="8190" width="9.109375" style="26"/>
    <col min="8191" max="8191" width="10" style="26" customWidth="1"/>
    <col min="8192" max="8431" width="9.109375" style="26"/>
    <col min="8432" max="8432" width="3" style="26" bestFit="1" customWidth="1"/>
    <col min="8433" max="8433" width="18.33203125" style="26" customWidth="1"/>
    <col min="8434" max="8436" width="9.109375" style="26"/>
    <col min="8437" max="8437" width="10" style="26" customWidth="1"/>
    <col min="8438" max="8441" width="9.109375" style="26"/>
    <col min="8442" max="8442" width="10" style="26" customWidth="1"/>
    <col min="8443" max="8446" width="9.109375" style="26"/>
    <col min="8447" max="8447" width="10" style="26" customWidth="1"/>
    <col min="8448" max="8687" width="9.109375" style="26"/>
    <col min="8688" max="8688" width="3" style="26" bestFit="1" customWidth="1"/>
    <col min="8689" max="8689" width="18.33203125" style="26" customWidth="1"/>
    <col min="8690" max="8692" width="9.109375" style="26"/>
    <col min="8693" max="8693" width="10" style="26" customWidth="1"/>
    <col min="8694" max="8697" width="9.109375" style="26"/>
    <col min="8698" max="8698" width="10" style="26" customWidth="1"/>
    <col min="8699" max="8702" width="9.109375" style="26"/>
    <col min="8703" max="8703" width="10" style="26" customWidth="1"/>
    <col min="8704" max="8943" width="9.109375" style="26"/>
    <col min="8944" max="8944" width="3" style="26" bestFit="1" customWidth="1"/>
    <col min="8945" max="8945" width="18.33203125" style="26" customWidth="1"/>
    <col min="8946" max="8948" width="9.109375" style="26"/>
    <col min="8949" max="8949" width="10" style="26" customWidth="1"/>
    <col min="8950" max="8953" width="9.109375" style="26"/>
    <col min="8954" max="8954" width="10" style="26" customWidth="1"/>
    <col min="8955" max="8958" width="9.109375" style="26"/>
    <col min="8959" max="8959" width="10" style="26" customWidth="1"/>
    <col min="8960" max="9199" width="9.109375" style="26"/>
    <col min="9200" max="9200" width="3" style="26" bestFit="1" customWidth="1"/>
    <col min="9201" max="9201" width="18.33203125" style="26" customWidth="1"/>
    <col min="9202" max="9204" width="9.109375" style="26"/>
    <col min="9205" max="9205" width="10" style="26" customWidth="1"/>
    <col min="9206" max="9209" width="9.109375" style="26"/>
    <col min="9210" max="9210" width="10" style="26" customWidth="1"/>
    <col min="9211" max="9214" width="9.109375" style="26"/>
    <col min="9215" max="9215" width="10" style="26" customWidth="1"/>
    <col min="9216" max="9455" width="9.109375" style="26"/>
    <col min="9456" max="9456" width="3" style="26" bestFit="1" customWidth="1"/>
    <col min="9457" max="9457" width="18.33203125" style="26" customWidth="1"/>
    <col min="9458" max="9460" width="9.109375" style="26"/>
    <col min="9461" max="9461" width="10" style="26" customWidth="1"/>
    <col min="9462" max="9465" width="9.109375" style="26"/>
    <col min="9466" max="9466" width="10" style="26" customWidth="1"/>
    <col min="9467" max="9470" width="9.109375" style="26"/>
    <col min="9471" max="9471" width="10" style="26" customWidth="1"/>
    <col min="9472" max="9711" width="9.109375" style="26"/>
    <col min="9712" max="9712" width="3" style="26" bestFit="1" customWidth="1"/>
    <col min="9713" max="9713" width="18.33203125" style="26" customWidth="1"/>
    <col min="9714" max="9716" width="9.109375" style="26"/>
    <col min="9717" max="9717" width="10" style="26" customWidth="1"/>
    <col min="9718" max="9721" width="9.109375" style="26"/>
    <col min="9722" max="9722" width="10" style="26" customWidth="1"/>
    <col min="9723" max="9726" width="9.109375" style="26"/>
    <col min="9727" max="9727" width="10" style="26" customWidth="1"/>
    <col min="9728" max="9967" width="9.109375" style="26"/>
    <col min="9968" max="9968" width="3" style="26" bestFit="1" customWidth="1"/>
    <col min="9969" max="9969" width="18.33203125" style="26" customWidth="1"/>
    <col min="9970" max="9972" width="9.109375" style="26"/>
    <col min="9973" max="9973" width="10" style="26" customWidth="1"/>
    <col min="9974" max="9977" width="9.109375" style="26"/>
    <col min="9978" max="9978" width="10" style="26" customWidth="1"/>
    <col min="9979" max="9982" width="9.109375" style="26"/>
    <col min="9983" max="9983" width="10" style="26" customWidth="1"/>
    <col min="9984" max="10223" width="9.109375" style="26"/>
    <col min="10224" max="10224" width="3" style="26" bestFit="1" customWidth="1"/>
    <col min="10225" max="10225" width="18.33203125" style="26" customWidth="1"/>
    <col min="10226" max="10228" width="9.109375" style="26"/>
    <col min="10229" max="10229" width="10" style="26" customWidth="1"/>
    <col min="10230" max="10233" width="9.109375" style="26"/>
    <col min="10234" max="10234" width="10" style="26" customWidth="1"/>
    <col min="10235" max="10238" width="9.109375" style="26"/>
    <col min="10239" max="10239" width="10" style="26" customWidth="1"/>
    <col min="10240" max="10479" width="9.109375" style="26"/>
    <col min="10480" max="10480" width="3" style="26" bestFit="1" customWidth="1"/>
    <col min="10481" max="10481" width="18.33203125" style="26" customWidth="1"/>
    <col min="10482" max="10484" width="9.109375" style="26"/>
    <col min="10485" max="10485" width="10" style="26" customWidth="1"/>
    <col min="10486" max="10489" width="9.109375" style="26"/>
    <col min="10490" max="10490" width="10" style="26" customWidth="1"/>
    <col min="10491" max="10494" width="9.109375" style="26"/>
    <col min="10495" max="10495" width="10" style="26" customWidth="1"/>
    <col min="10496" max="10735" width="9.109375" style="26"/>
    <col min="10736" max="10736" width="3" style="26" bestFit="1" customWidth="1"/>
    <col min="10737" max="10737" width="18.33203125" style="26" customWidth="1"/>
    <col min="10738" max="10740" width="9.109375" style="26"/>
    <col min="10741" max="10741" width="10" style="26" customWidth="1"/>
    <col min="10742" max="10745" width="9.109375" style="26"/>
    <col min="10746" max="10746" width="10" style="26" customWidth="1"/>
    <col min="10747" max="10750" width="9.109375" style="26"/>
    <col min="10751" max="10751" width="10" style="26" customWidth="1"/>
    <col min="10752" max="10991" width="9.109375" style="26"/>
    <col min="10992" max="10992" width="3" style="26" bestFit="1" customWidth="1"/>
    <col min="10993" max="10993" width="18.33203125" style="26" customWidth="1"/>
    <col min="10994" max="10996" width="9.109375" style="26"/>
    <col min="10997" max="10997" width="10" style="26" customWidth="1"/>
    <col min="10998" max="11001" width="9.109375" style="26"/>
    <col min="11002" max="11002" width="10" style="26" customWidth="1"/>
    <col min="11003" max="11006" width="9.109375" style="26"/>
    <col min="11007" max="11007" width="10" style="26" customWidth="1"/>
    <col min="11008" max="11247" width="9.109375" style="26"/>
    <col min="11248" max="11248" width="3" style="26" bestFit="1" customWidth="1"/>
    <col min="11249" max="11249" width="18.33203125" style="26" customWidth="1"/>
    <col min="11250" max="11252" width="9.109375" style="26"/>
    <col min="11253" max="11253" width="10" style="26" customWidth="1"/>
    <col min="11254" max="11257" width="9.109375" style="26"/>
    <col min="11258" max="11258" width="10" style="26" customWidth="1"/>
    <col min="11259" max="11262" width="9.109375" style="26"/>
    <col min="11263" max="11263" width="10" style="26" customWidth="1"/>
    <col min="11264" max="11503" width="9.109375" style="26"/>
    <col min="11504" max="11504" width="3" style="26" bestFit="1" customWidth="1"/>
    <col min="11505" max="11505" width="18.33203125" style="26" customWidth="1"/>
    <col min="11506" max="11508" width="9.109375" style="26"/>
    <col min="11509" max="11509" width="10" style="26" customWidth="1"/>
    <col min="11510" max="11513" width="9.109375" style="26"/>
    <col min="11514" max="11514" width="10" style="26" customWidth="1"/>
    <col min="11515" max="11518" width="9.109375" style="26"/>
    <col min="11519" max="11519" width="10" style="26" customWidth="1"/>
    <col min="11520" max="11759" width="9.109375" style="26"/>
    <col min="11760" max="11760" width="3" style="26" bestFit="1" customWidth="1"/>
    <col min="11761" max="11761" width="18.33203125" style="26" customWidth="1"/>
    <col min="11762" max="11764" width="9.109375" style="26"/>
    <col min="11765" max="11765" width="10" style="26" customWidth="1"/>
    <col min="11766" max="11769" width="9.109375" style="26"/>
    <col min="11770" max="11770" width="10" style="26" customWidth="1"/>
    <col min="11771" max="11774" width="9.109375" style="26"/>
    <col min="11775" max="11775" width="10" style="26" customWidth="1"/>
    <col min="11776" max="12015" width="9.109375" style="26"/>
    <col min="12016" max="12016" width="3" style="26" bestFit="1" customWidth="1"/>
    <col min="12017" max="12017" width="18.33203125" style="26" customWidth="1"/>
    <col min="12018" max="12020" width="9.109375" style="26"/>
    <col min="12021" max="12021" width="10" style="26" customWidth="1"/>
    <col min="12022" max="12025" width="9.109375" style="26"/>
    <col min="12026" max="12026" width="10" style="26" customWidth="1"/>
    <col min="12027" max="12030" width="9.109375" style="26"/>
    <col min="12031" max="12031" width="10" style="26" customWidth="1"/>
    <col min="12032" max="12271" width="9.109375" style="26"/>
    <col min="12272" max="12272" width="3" style="26" bestFit="1" customWidth="1"/>
    <col min="12273" max="12273" width="18.33203125" style="26" customWidth="1"/>
    <col min="12274" max="12276" width="9.109375" style="26"/>
    <col min="12277" max="12277" width="10" style="26" customWidth="1"/>
    <col min="12278" max="12281" width="9.109375" style="26"/>
    <col min="12282" max="12282" width="10" style="26" customWidth="1"/>
    <col min="12283" max="12286" width="9.109375" style="26"/>
    <col min="12287" max="12287" width="10" style="26" customWidth="1"/>
    <col min="12288" max="12527" width="9.109375" style="26"/>
    <col min="12528" max="12528" width="3" style="26" bestFit="1" customWidth="1"/>
    <col min="12529" max="12529" width="18.33203125" style="26" customWidth="1"/>
    <col min="12530" max="12532" width="9.109375" style="26"/>
    <col min="12533" max="12533" width="10" style="26" customWidth="1"/>
    <col min="12534" max="12537" width="9.109375" style="26"/>
    <col min="12538" max="12538" width="10" style="26" customWidth="1"/>
    <col min="12539" max="12542" width="9.109375" style="26"/>
    <col min="12543" max="12543" width="10" style="26" customWidth="1"/>
    <col min="12544" max="12783" width="9.109375" style="26"/>
    <col min="12784" max="12784" width="3" style="26" bestFit="1" customWidth="1"/>
    <col min="12785" max="12785" width="18.33203125" style="26" customWidth="1"/>
    <col min="12786" max="12788" width="9.109375" style="26"/>
    <col min="12789" max="12789" width="10" style="26" customWidth="1"/>
    <col min="12790" max="12793" width="9.109375" style="26"/>
    <col min="12794" max="12794" width="10" style="26" customWidth="1"/>
    <col min="12795" max="12798" width="9.109375" style="26"/>
    <col min="12799" max="12799" width="10" style="26" customWidth="1"/>
    <col min="12800" max="13039" width="9.109375" style="26"/>
    <col min="13040" max="13040" width="3" style="26" bestFit="1" customWidth="1"/>
    <col min="13041" max="13041" width="18.33203125" style="26" customWidth="1"/>
    <col min="13042" max="13044" width="9.109375" style="26"/>
    <col min="13045" max="13045" width="10" style="26" customWidth="1"/>
    <col min="13046" max="13049" width="9.109375" style="26"/>
    <col min="13050" max="13050" width="10" style="26" customWidth="1"/>
    <col min="13051" max="13054" width="9.109375" style="26"/>
    <col min="13055" max="13055" width="10" style="26" customWidth="1"/>
    <col min="13056" max="13295" width="9.109375" style="26"/>
    <col min="13296" max="13296" width="3" style="26" bestFit="1" customWidth="1"/>
    <col min="13297" max="13297" width="18.33203125" style="26" customWidth="1"/>
    <col min="13298" max="13300" width="9.109375" style="26"/>
    <col min="13301" max="13301" width="10" style="26" customWidth="1"/>
    <col min="13302" max="13305" width="9.109375" style="26"/>
    <col min="13306" max="13306" width="10" style="26" customWidth="1"/>
    <col min="13307" max="13310" width="9.109375" style="26"/>
    <col min="13311" max="13311" width="10" style="26" customWidth="1"/>
    <col min="13312" max="13551" width="9.109375" style="26"/>
    <col min="13552" max="13552" width="3" style="26" bestFit="1" customWidth="1"/>
    <col min="13553" max="13553" width="18.33203125" style="26" customWidth="1"/>
    <col min="13554" max="13556" width="9.109375" style="26"/>
    <col min="13557" max="13557" width="10" style="26" customWidth="1"/>
    <col min="13558" max="13561" width="9.109375" style="26"/>
    <col min="13562" max="13562" width="10" style="26" customWidth="1"/>
    <col min="13563" max="13566" width="9.109375" style="26"/>
    <col min="13567" max="13567" width="10" style="26" customWidth="1"/>
    <col min="13568" max="13807" width="9.109375" style="26"/>
    <col min="13808" max="13808" width="3" style="26" bestFit="1" customWidth="1"/>
    <col min="13809" max="13809" width="18.33203125" style="26" customWidth="1"/>
    <col min="13810" max="13812" width="9.109375" style="26"/>
    <col min="13813" max="13813" width="10" style="26" customWidth="1"/>
    <col min="13814" max="13817" width="9.109375" style="26"/>
    <col min="13818" max="13818" width="10" style="26" customWidth="1"/>
    <col min="13819" max="13822" width="9.109375" style="26"/>
    <col min="13823" max="13823" width="10" style="26" customWidth="1"/>
    <col min="13824" max="14063" width="9.109375" style="26"/>
    <col min="14064" max="14064" width="3" style="26" bestFit="1" customWidth="1"/>
    <col min="14065" max="14065" width="18.33203125" style="26" customWidth="1"/>
    <col min="14066" max="14068" width="9.109375" style="26"/>
    <col min="14069" max="14069" width="10" style="26" customWidth="1"/>
    <col min="14070" max="14073" width="9.109375" style="26"/>
    <col min="14074" max="14074" width="10" style="26" customWidth="1"/>
    <col min="14075" max="14078" width="9.109375" style="26"/>
    <col min="14079" max="14079" width="10" style="26" customWidth="1"/>
    <col min="14080" max="14319" width="9.109375" style="26"/>
    <col min="14320" max="14320" width="3" style="26" bestFit="1" customWidth="1"/>
    <col min="14321" max="14321" width="18.33203125" style="26" customWidth="1"/>
    <col min="14322" max="14324" width="9.109375" style="26"/>
    <col min="14325" max="14325" width="10" style="26" customWidth="1"/>
    <col min="14326" max="14329" width="9.109375" style="26"/>
    <col min="14330" max="14330" width="10" style="26" customWidth="1"/>
    <col min="14331" max="14334" width="9.109375" style="26"/>
    <col min="14335" max="14335" width="10" style="26" customWidth="1"/>
    <col min="14336" max="14575" width="9.109375" style="26"/>
    <col min="14576" max="14576" width="3" style="26" bestFit="1" customWidth="1"/>
    <col min="14577" max="14577" width="18.33203125" style="26" customWidth="1"/>
    <col min="14578" max="14580" width="9.109375" style="26"/>
    <col min="14581" max="14581" width="10" style="26" customWidth="1"/>
    <col min="14582" max="14585" width="9.109375" style="26"/>
    <col min="14586" max="14586" width="10" style="26" customWidth="1"/>
    <col min="14587" max="14590" width="9.109375" style="26"/>
    <col min="14591" max="14591" width="10" style="26" customWidth="1"/>
    <col min="14592" max="14831" width="9.109375" style="26"/>
    <col min="14832" max="14832" width="3" style="26" bestFit="1" customWidth="1"/>
    <col min="14833" max="14833" width="18.33203125" style="26" customWidth="1"/>
    <col min="14834" max="14836" width="9.109375" style="26"/>
    <col min="14837" max="14837" width="10" style="26" customWidth="1"/>
    <col min="14838" max="14841" width="9.109375" style="26"/>
    <col min="14842" max="14842" width="10" style="26" customWidth="1"/>
    <col min="14843" max="14846" width="9.109375" style="26"/>
    <col min="14847" max="14847" width="10" style="26" customWidth="1"/>
    <col min="14848" max="15087" width="9.109375" style="26"/>
    <col min="15088" max="15088" width="3" style="26" bestFit="1" customWidth="1"/>
    <col min="15089" max="15089" width="18.33203125" style="26" customWidth="1"/>
    <col min="15090" max="15092" width="9.109375" style="26"/>
    <col min="15093" max="15093" width="10" style="26" customWidth="1"/>
    <col min="15094" max="15097" width="9.109375" style="26"/>
    <col min="15098" max="15098" width="10" style="26" customWidth="1"/>
    <col min="15099" max="15102" width="9.109375" style="26"/>
    <col min="15103" max="15103" width="10" style="26" customWidth="1"/>
    <col min="15104" max="15343" width="9.109375" style="26"/>
    <col min="15344" max="15344" width="3" style="26" bestFit="1" customWidth="1"/>
    <col min="15345" max="15345" width="18.33203125" style="26" customWidth="1"/>
    <col min="15346" max="15348" width="9.109375" style="26"/>
    <col min="15349" max="15349" width="10" style="26" customWidth="1"/>
    <col min="15350" max="15353" width="9.109375" style="26"/>
    <col min="15354" max="15354" width="10" style="26" customWidth="1"/>
    <col min="15355" max="15358" width="9.109375" style="26"/>
    <col min="15359" max="15359" width="10" style="26" customWidth="1"/>
    <col min="15360" max="15599" width="9.109375" style="26"/>
    <col min="15600" max="15600" width="3" style="26" bestFit="1" customWidth="1"/>
    <col min="15601" max="15601" width="18.33203125" style="26" customWidth="1"/>
    <col min="15602" max="15604" width="9.109375" style="26"/>
    <col min="15605" max="15605" width="10" style="26" customWidth="1"/>
    <col min="15606" max="15609" width="9.109375" style="26"/>
    <col min="15610" max="15610" width="10" style="26" customWidth="1"/>
    <col min="15611" max="15614" width="9.109375" style="26"/>
    <col min="15615" max="15615" width="10" style="26" customWidth="1"/>
    <col min="15616" max="15855" width="9.109375" style="26"/>
    <col min="15856" max="15856" width="3" style="26" bestFit="1" customWidth="1"/>
    <col min="15857" max="15857" width="18.33203125" style="26" customWidth="1"/>
    <col min="15858" max="15860" width="9.109375" style="26"/>
    <col min="15861" max="15861" width="10" style="26" customWidth="1"/>
    <col min="15862" max="15865" width="9.109375" style="26"/>
    <col min="15866" max="15866" width="10" style="26" customWidth="1"/>
    <col min="15867" max="15870" width="9.109375" style="26"/>
    <col min="15871" max="15871" width="10" style="26" customWidth="1"/>
    <col min="15872" max="16111" width="9.109375" style="26"/>
    <col min="16112" max="16112" width="3" style="26" bestFit="1" customWidth="1"/>
    <col min="16113" max="16113" width="18.33203125" style="26" customWidth="1"/>
    <col min="16114" max="16116" width="9.109375" style="26"/>
    <col min="16117" max="16117" width="10" style="26" customWidth="1"/>
    <col min="16118" max="16121" width="9.109375" style="26"/>
    <col min="16122" max="16122" width="10" style="26" customWidth="1"/>
    <col min="16123" max="16126" width="9.109375" style="26"/>
    <col min="16127" max="16127" width="10" style="26" customWidth="1"/>
    <col min="16128" max="16384" width="9.109375" style="26"/>
  </cols>
  <sheetData>
    <row r="1" spans="1:49">
      <c r="O1" s="212" t="s">
        <v>85</v>
      </c>
      <c r="P1" s="212"/>
    </row>
    <row r="2" spans="1:49" s="166" customFormat="1" ht="16.5" customHeight="1">
      <c r="A2" s="264" t="s">
        <v>82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49">
      <c r="A3" s="82" t="s">
        <v>97</v>
      </c>
      <c r="Q3" s="27"/>
    </row>
    <row r="4" spans="1:49">
      <c r="A4" s="70"/>
      <c r="Q4" s="27"/>
    </row>
    <row r="5" spans="1:49" s="72" customFormat="1" ht="12.75" customHeight="1">
      <c r="A5" s="265" t="s">
        <v>18</v>
      </c>
      <c r="B5" s="268" t="s">
        <v>19</v>
      </c>
      <c r="C5" s="269" t="s">
        <v>52</v>
      </c>
      <c r="D5" s="270"/>
      <c r="E5" s="270"/>
      <c r="F5" s="271"/>
      <c r="G5" s="276" t="s">
        <v>20</v>
      </c>
      <c r="H5" s="276"/>
      <c r="I5" s="276"/>
      <c r="J5" s="276"/>
      <c r="K5" s="276"/>
      <c r="L5" s="276"/>
      <c r="M5" s="276"/>
      <c r="N5" s="276"/>
      <c r="O5" s="276"/>
      <c r="P5" s="277"/>
      <c r="Q5" s="157"/>
    </row>
    <row r="6" spans="1:49" s="73" customFormat="1" ht="12.75" customHeight="1">
      <c r="A6" s="266"/>
      <c r="B6" s="259"/>
      <c r="C6" s="240"/>
      <c r="D6" s="241"/>
      <c r="E6" s="241"/>
      <c r="F6" s="242"/>
      <c r="G6" s="254" t="s">
        <v>6</v>
      </c>
      <c r="H6" s="254"/>
      <c r="I6" s="254"/>
      <c r="J6" s="254"/>
      <c r="K6" s="254"/>
      <c r="L6" s="272" t="s">
        <v>7</v>
      </c>
      <c r="M6" s="272"/>
      <c r="N6" s="272"/>
      <c r="O6" s="272"/>
      <c r="P6" s="243"/>
      <c r="Q6" s="156"/>
    </row>
    <row r="7" spans="1:49" s="73" customFormat="1" ht="12.75" customHeight="1">
      <c r="A7" s="266"/>
      <c r="B7" s="259"/>
      <c r="C7" s="245"/>
      <c r="D7" s="260"/>
      <c r="E7" s="260"/>
      <c r="F7" s="261"/>
      <c r="G7" s="254" t="s">
        <v>49</v>
      </c>
      <c r="H7" s="255" t="s">
        <v>52</v>
      </c>
      <c r="I7" s="262"/>
      <c r="J7" s="262"/>
      <c r="K7" s="273"/>
      <c r="L7" s="254" t="s">
        <v>49</v>
      </c>
      <c r="M7" s="255" t="s">
        <v>52</v>
      </c>
      <c r="N7" s="262"/>
      <c r="O7" s="262"/>
      <c r="P7" s="262"/>
      <c r="Q7" s="156"/>
    </row>
    <row r="8" spans="1:49" s="73" customFormat="1" ht="41.4">
      <c r="A8" s="267"/>
      <c r="B8" s="257"/>
      <c r="C8" s="165" t="s">
        <v>57</v>
      </c>
      <c r="D8" s="163" t="s">
        <v>53</v>
      </c>
      <c r="E8" s="163" t="s">
        <v>58</v>
      </c>
      <c r="F8" s="163" t="s">
        <v>59</v>
      </c>
      <c r="G8" s="254"/>
      <c r="H8" s="165" t="s">
        <v>57</v>
      </c>
      <c r="I8" s="163" t="s">
        <v>53</v>
      </c>
      <c r="J8" s="163" t="s">
        <v>58</v>
      </c>
      <c r="K8" s="163" t="s">
        <v>59</v>
      </c>
      <c r="L8" s="254"/>
      <c r="M8" s="165" t="s">
        <v>57</v>
      </c>
      <c r="N8" s="163" t="s">
        <v>53</v>
      </c>
      <c r="O8" s="163" t="s">
        <v>58</v>
      </c>
      <c r="P8" s="164" t="s">
        <v>59</v>
      </c>
      <c r="Q8" s="156"/>
    </row>
    <row r="9" spans="1:49" s="77" customFormat="1" ht="12">
      <c r="A9" s="74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6">
        <v>16</v>
      </c>
      <c r="Q9" s="78"/>
    </row>
    <row r="10" spans="1:49" ht="21.9" customHeight="1">
      <c r="A10" s="126"/>
      <c r="B10" s="123" t="s">
        <v>56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27"/>
      <c r="O10" s="27"/>
      <c r="P10" s="27"/>
      <c r="Q10" s="27"/>
    </row>
    <row r="11" spans="1:49" s="33" customFormat="1">
      <c r="A11" s="112" t="s">
        <v>19</v>
      </c>
      <c r="B11" s="278">
        <v>8.2425179531847608</v>
      </c>
      <c r="C11" s="278">
        <v>2.5644503062963602</v>
      </c>
      <c r="D11" s="278">
        <v>9.3228763574813005</v>
      </c>
      <c r="E11" s="278">
        <v>9.8580575666246908</v>
      </c>
      <c r="F11" s="278">
        <v>11.1624773587871</v>
      </c>
      <c r="G11" s="278">
        <v>10.9763557709572</v>
      </c>
      <c r="H11" s="278">
        <v>3.1951527295251498</v>
      </c>
      <c r="I11" s="278">
        <v>13.1081404511153</v>
      </c>
      <c r="J11" s="278">
        <v>12.0198026123989</v>
      </c>
      <c r="K11" s="278">
        <v>13.3172308902701</v>
      </c>
      <c r="L11" s="278">
        <v>0.98074838765524497</v>
      </c>
      <c r="M11" s="278">
        <v>1.16542091446926E-2</v>
      </c>
      <c r="N11" s="278">
        <v>1.11182091369762</v>
      </c>
      <c r="O11" s="278">
        <v>1.1870229921997399</v>
      </c>
      <c r="P11" s="278">
        <v>1.3255506995873501</v>
      </c>
      <c r="Q11" s="186"/>
      <c r="R11" s="186"/>
      <c r="S11" s="186"/>
    </row>
    <row r="12" spans="1:49" s="33" customFormat="1" ht="55.2">
      <c r="A12" s="34" t="s">
        <v>22</v>
      </c>
      <c r="B12" s="279">
        <v>0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0</v>
      </c>
      <c r="O12" s="279">
        <v>0</v>
      </c>
      <c r="P12" s="279">
        <v>0</v>
      </c>
    </row>
    <row r="13" spans="1:49" s="33" customFormat="1">
      <c r="A13" s="178" t="s">
        <v>23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</row>
    <row r="14" spans="1:49" s="33" customFormat="1">
      <c r="A14" s="35" t="s">
        <v>24</v>
      </c>
      <c r="B14" s="279">
        <v>9.8561372111491199</v>
      </c>
      <c r="C14" s="279">
        <v>3.8084458461899402</v>
      </c>
      <c r="D14" s="279">
        <v>10.097682535577899</v>
      </c>
      <c r="E14" s="279">
        <v>10.312798232661599</v>
      </c>
      <c r="F14" s="279">
        <v>11.134147725298201</v>
      </c>
      <c r="G14" s="279">
        <v>12.5776128681101</v>
      </c>
      <c r="H14" s="279">
        <v>4.6059096621677398</v>
      </c>
      <c r="I14" s="279">
        <v>13.3756372268506</v>
      </c>
      <c r="J14" s="279">
        <v>11.902679262312899</v>
      </c>
      <c r="K14" s="279">
        <v>13.739162955828901</v>
      </c>
      <c r="L14" s="279">
        <v>1.08296496796028</v>
      </c>
      <c r="M14" s="279">
        <v>1.0850966280326E-2</v>
      </c>
      <c r="N14" s="279">
        <v>1.06983218410309</v>
      </c>
      <c r="O14" s="279">
        <v>1.3240595097275001</v>
      </c>
      <c r="P14" s="279">
        <v>1.5292232024213199</v>
      </c>
    </row>
    <row r="15" spans="1:49" s="33" customFormat="1">
      <c r="A15" s="35" t="s">
        <v>25</v>
      </c>
      <c r="B15" s="279">
        <v>10.304106739647001</v>
      </c>
      <c r="C15" s="279">
        <v>4.0448676546736797</v>
      </c>
      <c r="D15" s="279">
        <v>10.8615813244379</v>
      </c>
      <c r="E15" s="279">
        <v>10.262468352975</v>
      </c>
      <c r="F15" s="279">
        <v>10.947167907549099</v>
      </c>
      <c r="G15" s="279">
        <v>12.2501552989086</v>
      </c>
      <c r="H15" s="279">
        <v>4.4846773456330604</v>
      </c>
      <c r="I15" s="279">
        <v>13.102911774001299</v>
      </c>
      <c r="J15" s="279">
        <v>11.9526625211055</v>
      </c>
      <c r="K15" s="279">
        <v>13.1027695617246</v>
      </c>
      <c r="L15" s="279">
        <v>1.2127733779054299</v>
      </c>
      <c r="M15" s="279">
        <v>2.6467611398714799E-2</v>
      </c>
      <c r="N15" s="279">
        <v>1.32604758173043</v>
      </c>
      <c r="O15" s="279">
        <v>0.93320728963583</v>
      </c>
      <c r="P15" s="279">
        <v>1.45469302911753</v>
      </c>
    </row>
    <row r="16" spans="1:49" s="27" customFormat="1">
      <c r="A16" s="35" t="s">
        <v>26</v>
      </c>
      <c r="B16" s="279">
        <v>9.4265859162960695</v>
      </c>
      <c r="C16" s="279">
        <v>4.0219634133432898</v>
      </c>
      <c r="D16" s="279">
        <v>10.1965678015258</v>
      </c>
      <c r="E16" s="279">
        <v>9.6484469418743899</v>
      </c>
      <c r="F16" s="279">
        <v>10.532045786431199</v>
      </c>
      <c r="G16" s="279">
        <v>12.145987568753499</v>
      </c>
      <c r="H16" s="279">
        <v>4.9819936753666001</v>
      </c>
      <c r="I16" s="279">
        <v>13.556759503086999</v>
      </c>
      <c r="J16" s="279">
        <v>11.862117860925499</v>
      </c>
      <c r="K16" s="279">
        <v>13.0479870836836</v>
      </c>
      <c r="L16" s="279">
        <v>0.94617737456556406</v>
      </c>
      <c r="M16" s="279">
        <v>1.55405343845753E-2</v>
      </c>
      <c r="N16" s="279">
        <v>1.06642321612693</v>
      </c>
      <c r="O16" s="279">
        <v>0.78880010267270095</v>
      </c>
      <c r="P16" s="279">
        <v>1.3954906430818199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279">
        <v>10.0848578417833</v>
      </c>
      <c r="C17" s="279">
        <v>3.0889684628210801</v>
      </c>
      <c r="D17" s="279">
        <v>10.607379907206299</v>
      </c>
      <c r="E17" s="279">
        <v>10.2643087920739</v>
      </c>
      <c r="F17" s="279">
        <v>12.195775304373701</v>
      </c>
      <c r="G17" s="279">
        <v>11.826045451270801</v>
      </c>
      <c r="H17" s="279">
        <v>4.9978903002108304</v>
      </c>
      <c r="I17" s="279">
        <v>12.569467512767901</v>
      </c>
      <c r="J17" s="279">
        <v>10.8918537356545</v>
      </c>
      <c r="K17" s="279">
        <v>13.911861815587001</v>
      </c>
      <c r="L17" s="279">
        <v>0.92947411367384802</v>
      </c>
      <c r="M17" s="279">
        <v>1.52601311184504E-2</v>
      </c>
      <c r="N17" s="279">
        <v>1.18215077509283</v>
      </c>
      <c r="O17" s="279">
        <v>0.80281263217357202</v>
      </c>
      <c r="P17" s="279">
        <v>0.77935906184575898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279">
        <v>9.7653698551558303</v>
      </c>
      <c r="C18" s="279">
        <v>3.3359209989262002</v>
      </c>
      <c r="D18" s="279">
        <v>10.057325069481699</v>
      </c>
      <c r="E18" s="279">
        <v>10.0703103583923</v>
      </c>
      <c r="F18" s="279">
        <v>11.2973930536844</v>
      </c>
      <c r="G18" s="279">
        <v>12.1596906809497</v>
      </c>
      <c r="H18" s="279">
        <v>4.8665239664741096</v>
      </c>
      <c r="I18" s="279">
        <v>12.777446348360099</v>
      </c>
      <c r="J18" s="279">
        <v>11.474620396092099</v>
      </c>
      <c r="K18" s="279">
        <v>13.076130379968101</v>
      </c>
      <c r="L18" s="279">
        <v>1.05830783172791</v>
      </c>
      <c r="M18" s="279">
        <v>1.5483419041959601E-2</v>
      </c>
      <c r="N18" s="279">
        <v>1.20122429688665</v>
      </c>
      <c r="O18" s="279">
        <v>0.72911023874578795</v>
      </c>
      <c r="P18" s="279">
        <v>1.2079974764722501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279">
        <v>10.127206708531</v>
      </c>
      <c r="C19" s="279">
        <v>3.1448612311362698</v>
      </c>
      <c r="D19" s="279">
        <v>10.557419076020199</v>
      </c>
      <c r="E19" s="279">
        <v>10.641773423405899</v>
      </c>
      <c r="F19" s="279">
        <v>9.9196157393575906</v>
      </c>
      <c r="G19" s="279">
        <v>12.305416038853</v>
      </c>
      <c r="H19" s="279">
        <v>3.9875097788656202</v>
      </c>
      <c r="I19" s="279">
        <v>12.9616221860535</v>
      </c>
      <c r="J19" s="279">
        <v>12.184138924735</v>
      </c>
      <c r="K19" s="279">
        <v>12.530456280557701</v>
      </c>
      <c r="L19" s="279">
        <v>1.1879120999789701</v>
      </c>
      <c r="M19" s="279">
        <v>2.8752630423253E-2</v>
      </c>
      <c r="N19" s="279">
        <v>1.2322035266720499</v>
      </c>
      <c r="O19" s="279">
        <v>1.3291993357326299</v>
      </c>
      <c r="P19" s="279">
        <v>1.3726110709943999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279">
        <v>9.0814973030115898</v>
      </c>
      <c r="C20" s="279">
        <v>3.1404179090324802</v>
      </c>
      <c r="D20" s="279">
        <v>10.1915514729109</v>
      </c>
      <c r="E20" s="279">
        <v>9.3986804675469102</v>
      </c>
      <c r="F20" s="279">
        <v>11.758401366118701</v>
      </c>
      <c r="G20" s="279">
        <v>11.9942733094988</v>
      </c>
      <c r="H20" s="279">
        <v>4.8665837653637301</v>
      </c>
      <c r="I20" s="279">
        <v>13.1872574697207</v>
      </c>
      <c r="J20" s="279">
        <v>12.4815239204416</v>
      </c>
      <c r="K20" s="279">
        <v>13.594749934647201</v>
      </c>
      <c r="L20" s="279">
        <v>0.84762647317111794</v>
      </c>
      <c r="M20" s="279">
        <v>1.1397793618724301E-2</v>
      </c>
      <c r="N20" s="279">
        <v>1.0491261747237599</v>
      </c>
      <c r="O20" s="279">
        <v>1.1375755176990701</v>
      </c>
      <c r="P20" s="279">
        <v>1.0773723500930299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279">
        <v>9.6306101301316591</v>
      </c>
      <c r="C21" s="279">
        <v>3.6934275807008499</v>
      </c>
      <c r="D21" s="279">
        <v>10.1131466830349</v>
      </c>
      <c r="E21" s="279">
        <v>10.132391354661401</v>
      </c>
      <c r="F21" s="279">
        <v>10.327924498066301</v>
      </c>
      <c r="G21" s="279">
        <v>12.4740418632796</v>
      </c>
      <c r="H21" s="279">
        <v>5.04344624240015</v>
      </c>
      <c r="I21" s="279">
        <v>13.3513920365848</v>
      </c>
      <c r="J21" s="279">
        <v>12.352747976026301</v>
      </c>
      <c r="K21" s="279">
        <v>13.280567056980299</v>
      </c>
      <c r="L21" s="279">
        <v>1.04916306257236</v>
      </c>
      <c r="M21" s="279">
        <v>2.4403495780375001E-2</v>
      </c>
      <c r="N21" s="279">
        <v>1.13761878572658</v>
      </c>
      <c r="O21" s="279">
        <v>1.1462321432216001</v>
      </c>
      <c r="P21" s="279">
        <v>1.2013912924010099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279">
        <v>6.6700066134009699</v>
      </c>
      <c r="C22" s="279">
        <v>2.0708302982514302</v>
      </c>
      <c r="D22" s="279">
        <v>8.4664291946453307</v>
      </c>
      <c r="E22" s="279">
        <v>9.4926383457697803</v>
      </c>
      <c r="F22" s="279">
        <v>11.953931412037299</v>
      </c>
      <c r="G22" s="279">
        <v>9.2024339508551503</v>
      </c>
      <c r="H22" s="279">
        <v>2.5135014500553399</v>
      </c>
      <c r="I22" s="279">
        <v>12.8892356362122</v>
      </c>
      <c r="J22" s="279">
        <v>12.558008049619101</v>
      </c>
      <c r="K22" s="279">
        <v>13.830193055940899</v>
      </c>
      <c r="L22" s="279">
        <v>0.92083000942300397</v>
      </c>
      <c r="M22" s="279">
        <v>9.8475429849822806E-3</v>
      </c>
      <c r="N22" s="279">
        <v>1.0708054003265199</v>
      </c>
      <c r="O22" s="279">
        <v>1.5066551062995699</v>
      </c>
      <c r="P22" s="279">
        <v>1.2636747303306599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35" t="s">
        <v>32</v>
      </c>
      <c r="B23" s="279">
        <v>9.3835383540287491</v>
      </c>
      <c r="C23" s="279">
        <v>4.4955058096770504</v>
      </c>
      <c r="D23" s="279">
        <v>9.5810485861389907</v>
      </c>
      <c r="E23" s="279">
        <v>10.3913490392552</v>
      </c>
      <c r="F23" s="279">
        <v>11.9269088988843</v>
      </c>
      <c r="G23" s="279">
        <v>11.632648642116299</v>
      </c>
      <c r="H23" s="279">
        <v>4.7498312233647297</v>
      </c>
      <c r="I23" s="279">
        <v>12.7476213895567</v>
      </c>
      <c r="J23" s="279">
        <v>11.6266065739356</v>
      </c>
      <c r="K23" s="279">
        <v>13.695487401720399</v>
      </c>
      <c r="L23" s="279">
        <v>1.2004242710587201</v>
      </c>
      <c r="M23" s="279">
        <v>2.2452095939910599E-2</v>
      </c>
      <c r="N23" s="279">
        <v>1.2303322381091</v>
      </c>
      <c r="O23" s="279">
        <v>1.2566991874322</v>
      </c>
      <c r="P23" s="279">
        <v>1.1404928343824501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35" t="s">
        <v>33</v>
      </c>
      <c r="B24" s="279">
        <v>10.854183414621801</v>
      </c>
      <c r="C24" s="279">
        <v>1.9999</v>
      </c>
      <c r="D24" s="279">
        <v>11.4480848603265</v>
      </c>
      <c r="E24" s="279">
        <v>9.7545793262935394</v>
      </c>
      <c r="F24" s="279">
        <v>12.406423243243699</v>
      </c>
      <c r="G24" s="279">
        <v>11.3031432416843</v>
      </c>
      <c r="H24" s="279">
        <v>1.9999</v>
      </c>
      <c r="I24" s="279">
        <v>12.0576864965273</v>
      </c>
      <c r="J24" s="279">
        <v>9.9012311463822105</v>
      </c>
      <c r="K24" s="279">
        <v>15.316360601079699</v>
      </c>
      <c r="L24" s="279">
        <v>0.67647357844511902</v>
      </c>
      <c r="M24" s="279">
        <v>0</v>
      </c>
      <c r="N24" s="279">
        <v>0.74856870395706898</v>
      </c>
      <c r="O24" s="279">
        <v>0.57000159621625301</v>
      </c>
      <c r="P24" s="279">
        <v>3.9287986114330598E-2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35" t="s">
        <v>34</v>
      </c>
      <c r="B25" s="279">
        <v>8.9749377866844799</v>
      </c>
      <c r="C25" s="279">
        <v>3.4527033833677399</v>
      </c>
      <c r="D25" s="279">
        <v>9.2710140547636506</v>
      </c>
      <c r="E25" s="279">
        <v>10.8391189091196</v>
      </c>
      <c r="F25" s="279">
        <v>11.396059411819801</v>
      </c>
      <c r="G25" s="279">
        <v>12.1674677140846</v>
      </c>
      <c r="H25" s="279">
        <v>4.5593702425398002</v>
      </c>
      <c r="I25" s="279">
        <v>13.234913910006</v>
      </c>
      <c r="J25" s="279">
        <v>12.6400418461595</v>
      </c>
      <c r="K25" s="279">
        <v>13.195606507471799</v>
      </c>
      <c r="L25" s="279">
        <v>1.0130870578484601</v>
      </c>
      <c r="M25" s="279">
        <v>1.1054848629131199E-2</v>
      </c>
      <c r="N25" s="279">
        <v>1.0927933185160501</v>
      </c>
      <c r="O25" s="279">
        <v>1.2119211471704801</v>
      </c>
      <c r="P25" s="279">
        <v>1.46189096212366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35" t="s">
        <v>35</v>
      </c>
      <c r="B26" s="279">
        <v>9.6396339812040406</v>
      </c>
      <c r="C26" s="279">
        <v>2.95001328978719</v>
      </c>
      <c r="D26" s="279">
        <v>9.8827780529094102</v>
      </c>
      <c r="E26" s="279">
        <v>10.652561610878401</v>
      </c>
      <c r="F26" s="279">
        <v>12.426740593678799</v>
      </c>
      <c r="G26" s="279">
        <v>12.2757233509092</v>
      </c>
      <c r="H26" s="279">
        <v>4.8761779325008501</v>
      </c>
      <c r="I26" s="279">
        <v>13.0800746171052</v>
      </c>
      <c r="J26" s="279">
        <v>11.609472867472499</v>
      </c>
      <c r="K26" s="279">
        <v>13.6153884273646</v>
      </c>
      <c r="L26" s="279">
        <v>1.1249676550002401</v>
      </c>
      <c r="M26" s="279">
        <v>1.0004827180333201E-2</v>
      </c>
      <c r="N26" s="279">
        <v>1.3170457322695399</v>
      </c>
      <c r="O26" s="279">
        <v>1.06584702278733</v>
      </c>
      <c r="P26" s="279">
        <v>1.05625620341338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35" t="s">
        <v>36</v>
      </c>
      <c r="B27" s="279">
        <v>7.7132170570432104</v>
      </c>
      <c r="C27" s="279">
        <v>3.9657975368534801</v>
      </c>
      <c r="D27" s="279">
        <v>7.8803160785163904</v>
      </c>
      <c r="E27" s="279">
        <v>9.7914557338788093</v>
      </c>
      <c r="F27" s="279">
        <v>10.194528679659999</v>
      </c>
      <c r="G27" s="279">
        <v>12.136901646485301</v>
      </c>
      <c r="H27" s="279">
        <v>5.5666478432080604</v>
      </c>
      <c r="I27" s="279">
        <v>13.6494274631794</v>
      </c>
      <c r="J27" s="279">
        <v>11.5531040546154</v>
      </c>
      <c r="K27" s="279">
        <v>12.8940381089125</v>
      </c>
      <c r="L27" s="279">
        <v>1.1776115119039701</v>
      </c>
      <c r="M27" s="279">
        <v>1.5643068321666301E-2</v>
      </c>
      <c r="N27" s="279">
        <v>1.2895050512683399</v>
      </c>
      <c r="O27" s="279">
        <v>1.1427601596416299</v>
      </c>
      <c r="P27" s="279">
        <v>1.44980760521878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35" t="s">
        <v>37</v>
      </c>
      <c r="B28" s="279">
        <v>9.5782720184327204</v>
      </c>
      <c r="C28" s="279">
        <v>3.6700332456382099</v>
      </c>
      <c r="D28" s="279">
        <v>10.110964214646801</v>
      </c>
      <c r="E28" s="279">
        <v>9.88688814217846</v>
      </c>
      <c r="F28" s="279">
        <v>10.9217757396077</v>
      </c>
      <c r="G28" s="279">
        <v>12.115768529911801</v>
      </c>
      <c r="H28" s="279">
        <v>4.8701087396607798</v>
      </c>
      <c r="I28" s="279">
        <v>13.0246806111449</v>
      </c>
      <c r="J28" s="279">
        <v>11.7834445966297</v>
      </c>
      <c r="K28" s="279">
        <v>12.695998941101999</v>
      </c>
      <c r="L28" s="279">
        <v>1.0432747890752501</v>
      </c>
      <c r="M28" s="279">
        <v>1.60565518992308E-2</v>
      </c>
      <c r="N28" s="279">
        <v>1.1592100511919501</v>
      </c>
      <c r="O28" s="279">
        <v>1.00142766576119</v>
      </c>
      <c r="P28" s="279">
        <v>1.3682563743559999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35" t="s">
        <v>38</v>
      </c>
      <c r="B29" s="279">
        <v>9.8411555665168908</v>
      </c>
      <c r="C29" s="279">
        <v>3.0053167716836202</v>
      </c>
      <c r="D29" s="279">
        <v>10.1860214154686</v>
      </c>
      <c r="E29" s="279">
        <v>10.002212889656001</v>
      </c>
      <c r="F29" s="279">
        <v>12.000323365774401</v>
      </c>
      <c r="G29" s="279">
        <v>12.3546616549286</v>
      </c>
      <c r="H29" s="279">
        <v>4.7876956260978396</v>
      </c>
      <c r="I29" s="279">
        <v>12.9781039182954</v>
      </c>
      <c r="J29" s="279">
        <v>11.493073746306999</v>
      </c>
      <c r="K29" s="279">
        <v>13.5181299166534</v>
      </c>
      <c r="L29" s="279">
        <v>0.91052475117300902</v>
      </c>
      <c r="M29" s="279">
        <v>4.2739983963493697E-2</v>
      </c>
      <c r="N29" s="279">
        <v>0.98156195771435595</v>
      </c>
      <c r="O29" s="279">
        <v>1.0704537870001001</v>
      </c>
      <c r="P29" s="279">
        <v>1.2323821658467999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35" t="s">
        <v>39</v>
      </c>
      <c r="B30" s="279">
        <v>10.037117925908699</v>
      </c>
      <c r="C30" s="279">
        <v>2.8625897426179998</v>
      </c>
      <c r="D30" s="279">
        <v>10.6444095862735</v>
      </c>
      <c r="E30" s="279">
        <v>9.50358857179633</v>
      </c>
      <c r="F30" s="279">
        <v>11.19186184896</v>
      </c>
      <c r="G30" s="279">
        <v>12.8650186359242</v>
      </c>
      <c r="H30" s="279">
        <v>4.7970026803639998</v>
      </c>
      <c r="I30" s="279">
        <v>13.5645175226368</v>
      </c>
      <c r="J30" s="279">
        <v>12.0099557241328</v>
      </c>
      <c r="K30" s="279">
        <v>13.2097465967587</v>
      </c>
      <c r="L30" s="279">
        <v>1.0356082311344701</v>
      </c>
      <c r="M30" s="279">
        <v>1.42142149425015E-2</v>
      </c>
      <c r="N30" s="279">
        <v>1.1522195433483</v>
      </c>
      <c r="O30" s="279">
        <v>1.03670057985133</v>
      </c>
      <c r="P30" s="279">
        <v>1.3231134650746701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35" t="s">
        <v>40</v>
      </c>
      <c r="B31" s="279">
        <v>9.2996951137919606</v>
      </c>
      <c r="C31" s="279">
        <v>4.2890637858038101</v>
      </c>
      <c r="D31" s="279">
        <v>9.5147022394574599</v>
      </c>
      <c r="E31" s="279">
        <v>9.9586504187184204</v>
      </c>
      <c r="F31" s="279">
        <v>10.6184824263353</v>
      </c>
      <c r="G31" s="279">
        <v>12.3190715947405</v>
      </c>
      <c r="H31" s="279">
        <v>5.0189551839552804</v>
      </c>
      <c r="I31" s="279">
        <v>13.4830443662148</v>
      </c>
      <c r="J31" s="279">
        <v>11.8667722779328</v>
      </c>
      <c r="K31" s="279">
        <v>12.966304034243899</v>
      </c>
      <c r="L31" s="279">
        <v>1.20288921017797</v>
      </c>
      <c r="M31" s="279">
        <v>9.8361893168716994E-3</v>
      </c>
      <c r="N31" s="279">
        <v>1.2210810854876499</v>
      </c>
      <c r="O31" s="279">
        <v>1.38249844988074</v>
      </c>
      <c r="P31" s="279">
        <v>1.3412780149915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35" t="s">
        <v>41</v>
      </c>
      <c r="B32" s="279">
        <v>8.6717554702601198</v>
      </c>
      <c r="C32" s="279">
        <v>3.36571802804264</v>
      </c>
      <c r="D32" s="279">
        <v>9.3203630608862493</v>
      </c>
      <c r="E32" s="279">
        <v>9.7092038251456305</v>
      </c>
      <c r="F32" s="279">
        <v>11.921483734967</v>
      </c>
      <c r="G32" s="279">
        <v>11.596358675363801</v>
      </c>
      <c r="H32" s="279">
        <v>4.81114432693205</v>
      </c>
      <c r="I32" s="279">
        <v>12.7954410419854</v>
      </c>
      <c r="J32" s="279">
        <v>11.5595828592469</v>
      </c>
      <c r="K32" s="279">
        <v>13.8235141578255</v>
      </c>
      <c r="L32" s="279">
        <v>0.94469776729754096</v>
      </c>
      <c r="M32" s="279">
        <v>1.17444878127819E-2</v>
      </c>
      <c r="N32" s="279">
        <v>1.1182797430409599</v>
      </c>
      <c r="O32" s="279">
        <v>0.95312876516668299</v>
      </c>
      <c r="P32" s="279">
        <v>1.17367785337786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35" t="s">
        <v>42</v>
      </c>
      <c r="B33" s="279">
        <v>9.9967459448251095</v>
      </c>
      <c r="C33" s="279">
        <v>4.9921993828444799</v>
      </c>
      <c r="D33" s="279">
        <v>10.139930606714399</v>
      </c>
      <c r="E33" s="279">
        <v>10.2725686904939</v>
      </c>
      <c r="F33" s="279">
        <v>10.8089366603076</v>
      </c>
      <c r="G33" s="279">
        <v>12.6218941685306</v>
      </c>
      <c r="H33" s="279">
        <v>6.6590978011960296</v>
      </c>
      <c r="I33" s="279">
        <v>13.4972438427773</v>
      </c>
      <c r="J33" s="279">
        <v>11.547622549933999</v>
      </c>
      <c r="K33" s="279">
        <v>13.5219423595319</v>
      </c>
      <c r="L33" s="279">
        <v>1.1867017586856301</v>
      </c>
      <c r="M33" s="279">
        <v>1.02546927518741E-2</v>
      </c>
      <c r="N33" s="279">
        <v>1.21797010379157</v>
      </c>
      <c r="O33" s="279">
        <v>1.38834456227157</v>
      </c>
      <c r="P33" s="279">
        <v>1.33746216960669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35" t="s">
        <v>43</v>
      </c>
      <c r="B34" s="279">
        <v>10.274627634247301</v>
      </c>
      <c r="C34" s="279">
        <v>3.8062737289450101</v>
      </c>
      <c r="D34" s="279">
        <v>10.5565347597654</v>
      </c>
      <c r="E34" s="279">
        <v>10.268500386968901</v>
      </c>
      <c r="F34" s="279">
        <v>11.275802832651401</v>
      </c>
      <c r="G34" s="279">
        <v>12.7319161679105</v>
      </c>
      <c r="H34" s="279">
        <v>4.6579406743356904</v>
      </c>
      <c r="I34" s="279">
        <v>13.408873763359701</v>
      </c>
      <c r="J34" s="279">
        <v>12.1297552394921</v>
      </c>
      <c r="K34" s="279">
        <v>13.286205779723099</v>
      </c>
      <c r="L34" s="279">
        <v>1.26385974208887</v>
      </c>
      <c r="M34" s="279">
        <v>1.6256596114336198E-2</v>
      </c>
      <c r="N34" s="279">
        <v>1.2396227259805599</v>
      </c>
      <c r="O34" s="279">
        <v>1.56269773409093</v>
      </c>
      <c r="P34" s="279">
        <v>1.38886076107464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35" t="s">
        <v>44</v>
      </c>
      <c r="B35" s="279">
        <v>10.4536090675784</v>
      </c>
      <c r="C35" s="279">
        <v>4.6627660007547798</v>
      </c>
      <c r="D35" s="279">
        <v>10.925854321851601</v>
      </c>
      <c r="E35" s="279">
        <v>10.360645651563599</v>
      </c>
      <c r="F35" s="279">
        <v>11.7899415866205</v>
      </c>
      <c r="G35" s="279">
        <v>12.4370683966524</v>
      </c>
      <c r="H35" s="279">
        <v>5.2649680870069604</v>
      </c>
      <c r="I35" s="279">
        <v>13.320576898066999</v>
      </c>
      <c r="J35" s="279">
        <v>11.777605561989301</v>
      </c>
      <c r="K35" s="279">
        <v>13.242731292637099</v>
      </c>
      <c r="L35" s="279">
        <v>1.0907833833720399</v>
      </c>
      <c r="M35" s="279">
        <v>2.0794166033590099E-2</v>
      </c>
      <c r="N35" s="279">
        <v>1.1717651931697599</v>
      </c>
      <c r="O35" s="279">
        <v>0.97531630215922904</v>
      </c>
      <c r="P35" s="279">
        <v>1.08157464546129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35" t="s">
        <v>45</v>
      </c>
      <c r="B36" s="279">
        <v>9.2354732026305904</v>
      </c>
      <c r="C36" s="279">
        <v>4.38482870936061</v>
      </c>
      <c r="D36" s="279">
        <v>9.3701585944731693</v>
      </c>
      <c r="E36" s="279">
        <v>9.0331760652288793</v>
      </c>
      <c r="F36" s="279">
        <v>11.1377434560303</v>
      </c>
      <c r="G36" s="279">
        <v>12.3772657779535</v>
      </c>
      <c r="H36" s="279">
        <v>5.0346930261404701</v>
      </c>
      <c r="I36" s="279">
        <v>12.958476547719901</v>
      </c>
      <c r="J36" s="279">
        <v>11.410567021044701</v>
      </c>
      <c r="K36" s="279">
        <v>13.8291571313041</v>
      </c>
      <c r="L36" s="279">
        <v>1.1803218594850899</v>
      </c>
      <c r="M36" s="279">
        <v>1.9237127489190799E-2</v>
      </c>
      <c r="N36" s="279">
        <v>1.1878780846702</v>
      </c>
      <c r="O36" s="279">
        <v>1.1786166328890599</v>
      </c>
      <c r="P36" s="279">
        <v>1.4786458950296699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35" t="s">
        <v>46</v>
      </c>
      <c r="B37" s="279">
        <v>9.6985971708419196</v>
      </c>
      <c r="C37" s="279">
        <v>4.7496821500399298</v>
      </c>
      <c r="D37" s="279">
        <v>10.3203855204265</v>
      </c>
      <c r="E37" s="279">
        <v>10.0740943971941</v>
      </c>
      <c r="F37" s="279">
        <v>11.638553728396801</v>
      </c>
      <c r="G37" s="279">
        <v>11.6860542371811</v>
      </c>
      <c r="H37" s="279">
        <v>5.1620263019102204</v>
      </c>
      <c r="I37" s="279">
        <v>12.929005198617199</v>
      </c>
      <c r="J37" s="279">
        <v>11.3501334611852</v>
      </c>
      <c r="K37" s="279">
        <v>12.457806443381701</v>
      </c>
      <c r="L37" s="279">
        <v>1.0958056637761799</v>
      </c>
      <c r="M37" s="279">
        <v>1.69545965380468E-2</v>
      </c>
      <c r="N37" s="279">
        <v>1.2361666171285</v>
      </c>
      <c r="O37" s="279">
        <v>0.47044530739284701</v>
      </c>
      <c r="P37" s="279">
        <v>0.72047940585305703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27" customFormat="1" ht="6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49" s="80" customFormat="1" ht="15" customHeight="1">
      <c r="A39" s="253" t="s">
        <v>94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</row>
    <row r="40" spans="1:49" s="80" customFormat="1" ht="3.75" customHeight="1">
      <c r="A40" s="81"/>
    </row>
    <row r="43" spans="1:49">
      <c r="B43" s="100"/>
      <c r="G43" s="100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Шевченко Олег Олександрович</cp:lastModifiedBy>
  <cp:lastPrinted>2017-11-09T11:45:24Z</cp:lastPrinted>
  <dcterms:created xsi:type="dcterms:W3CDTF">2011-09-30T07:27:14Z</dcterms:created>
  <dcterms:modified xsi:type="dcterms:W3CDTF">2025-06-11T11:07:51Z</dcterms:modified>
</cp:coreProperties>
</file>