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озміщення\"/>
    </mc:Choice>
  </mc:AlternateContent>
  <workbookProtection workbookPassword="CF16" lockStructure="1"/>
  <bookViews>
    <workbookView xWindow="-108" yWindow="-108" windowWidth="19428" windowHeight="10428" tabRatio="693"/>
  </bookViews>
  <sheets>
    <sheet name="0" sheetId="54" r:id="rId1"/>
    <sheet name="1" sheetId="85" r:id="rId2"/>
    <sheet name="2" sheetId="86" r:id="rId3"/>
  </sheets>
  <calcPr calcId="162913"/>
  <fileRecoveryPr autoRecover="0"/>
</workbook>
</file>

<file path=xl/calcChain.xml><?xml version="1.0" encoding="utf-8"?>
<calcChain xmlns="http://schemas.openxmlformats.org/spreadsheetml/2006/main">
  <c r="A37" i="85" l="1"/>
  <c r="B11" i="85" l="1"/>
  <c r="B18" i="85"/>
  <c r="A3" i="85"/>
  <c r="A41" i="85" l="1"/>
  <c r="A33" i="86"/>
  <c r="A3" i="86"/>
  <c r="A4" i="85" l="1"/>
  <c r="A38" i="85" l="1"/>
  <c r="A36" i="85"/>
  <c r="B9" i="85" l="1"/>
  <c r="B9" i="86" l="1"/>
  <c r="A34" i="85" l="1"/>
  <c r="B30" i="86" l="1"/>
  <c r="B29" i="86"/>
  <c r="B28" i="86"/>
  <c r="B27" i="86"/>
  <c r="B26" i="86"/>
  <c r="B25" i="86"/>
  <c r="B24" i="86"/>
  <c r="B23" i="86"/>
  <c r="B22" i="86"/>
  <c r="B21" i="86"/>
  <c r="B20" i="86"/>
  <c r="B19" i="86"/>
  <c r="B18" i="86"/>
  <c r="B17" i="86"/>
  <c r="B16" i="86"/>
  <c r="B15" i="86"/>
  <c r="B14" i="86"/>
  <c r="B13" i="86"/>
  <c r="B12" i="86"/>
  <c r="B11" i="86"/>
  <c r="B10" i="86"/>
  <c r="B8" i="86"/>
  <c r="B7" i="86"/>
  <c r="B6" i="86"/>
  <c r="B5" i="86"/>
  <c r="B4" i="86"/>
  <c r="B33" i="85"/>
  <c r="B32" i="85"/>
  <c r="B31" i="85"/>
  <c r="B30" i="85"/>
  <c r="B29" i="85"/>
  <c r="B28" i="85"/>
  <c r="B27" i="85"/>
  <c r="B26" i="85"/>
  <c r="B25" i="85"/>
  <c r="B24" i="85"/>
  <c r="B23" i="85"/>
  <c r="B22" i="85"/>
  <c r="B21" i="85"/>
  <c r="B20" i="85"/>
  <c r="B19" i="85"/>
  <c r="B17" i="85"/>
  <c r="B16" i="85"/>
  <c r="B15" i="85"/>
  <c r="B14" i="85"/>
  <c r="B13" i="85"/>
  <c r="B12" i="85"/>
  <c r="B10" i="85"/>
  <c r="B8" i="85"/>
  <c r="B7" i="85"/>
  <c r="J7" i="54" l="1"/>
  <c r="A34" i="86"/>
  <c r="A4" i="86"/>
  <c r="A1" i="86" l="1"/>
  <c r="A35" i="85" l="1"/>
  <c r="A7" i="85" l="1"/>
  <c r="A6" i="85"/>
  <c r="A5" i="85"/>
  <c r="A1" i="85"/>
  <c r="G15" i="54" l="1"/>
  <c r="G12" i="54"/>
  <c r="J8" i="54"/>
  <c r="D8" i="54"/>
  <c r="F7" i="54" l="1"/>
  <c r="B4" i="54" l="1"/>
</calcChain>
</file>

<file path=xl/sharedStrings.xml><?xml version="1.0" encoding="utf-8"?>
<sst xmlns="http://schemas.openxmlformats.org/spreadsheetml/2006/main" count="857" uniqueCount="5">
  <si>
    <t>…</t>
  </si>
  <si>
    <t> 444,6</t>
  </si>
  <si>
    <t>УКР</t>
  </si>
  <si>
    <t>ENG</t>
  </si>
  <si>
    <t xml:space="preserve">Починаючи з січня 2019 року ДССУ припинила розрахунок показника "Рівень зареєстрованого безробіття (за методологією ДССУ)"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</si>
</sst>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9">
    <numFmt numFmtId="164" formatCode="_-* #,##0.00_₴_-;\-* #,##0.00_₴_-;_-* &quot;-&quot;??_₴_-;_-@_-"/>
    <numFmt numFmtId="165" formatCode="_-* #,##0\ _г_р_н_._-;\-* #,##0\ _г_р_н_._-;_-* &quot;-&quot;\ _г_р_н_._-;_-@_-"/>
    <numFmt numFmtId="166" formatCode="_-* #,##0.00\ _г_р_н_._-;\-* #,##0.00\ _г_р_н_._-;_-* &quot;-&quot;??\ _г_р_н_._-;_-@_-"/>
    <numFmt numFmtId="167" formatCode="#,##0&quot;р.&quot;;[Red]\-#,##0&quot;р.&quot;"/>
    <numFmt numFmtId="168" formatCode="#,##0.00&quot;р.&quot;;\-#,##0.00&quot;р.&quot;"/>
    <numFmt numFmtId="169" formatCode="_-* #,##0_р_._-;\-* #,##0_р_._-;_-* &quot;-&quot;_р_._-;_-@_-"/>
    <numFmt numFmtId="170" formatCode="_-* #,##0.00_р_._-;\-* #,##0.00_р_._-;_-* &quot;-&quot;??_р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 numFmtId="229" formatCode="mm/yyyy"/>
    <numFmt numFmtId="230" formatCode="_-* #,##0.00&quot;р.&quot;_-;\-* #,##0.00&quot;р.&quot;_-;_-* &quot;-&quot;??&quot;р.&quot;_-;_-@_-"/>
    <numFmt numFmtId="231" formatCode="##0"/>
    <numFmt numFmtId="232" formatCode="dd\.mm\.yyyy"/>
  </numFmts>
  <fonts count="242">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2"/>
      <color indexed="9"/>
      <name val="Times New Roman"/>
      <family val="1"/>
      <charset val="204"/>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2"/>
      <color indexed="55"/>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i/>
      <sz val="12"/>
      <name val="Times New Roman"/>
      <family val="1"/>
      <charset val="204"/>
    </font>
    <font>
      <b/>
      <sz val="10"/>
      <name val="Arial"/>
      <family val="2"/>
      <charset val="204"/>
    </font>
    <font>
      <b/>
      <i/>
      <sz val="12"/>
      <color indexed="10"/>
      <name val="Times New Roman"/>
      <family val="1"/>
      <charset val="204"/>
    </font>
    <font>
      <i/>
      <sz val="12"/>
      <color indexed="10"/>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b/>
      <sz val="12"/>
      <color rgb="FF000000"/>
      <name val="Times New Roman"/>
      <family val="1"/>
      <charset val="204"/>
    </font>
    <font>
      <u/>
      <sz val="11"/>
      <color theme="10"/>
      <name val="Calibri"/>
      <family val="2"/>
      <charset val="204"/>
      <scheme val="minor"/>
    </font>
    <font>
      <sz val="11"/>
      <color theme="1"/>
      <name val="Times New Roman"/>
      <family val="1"/>
      <charset val="204"/>
    </font>
    <font>
      <b/>
      <i/>
      <u/>
      <sz val="10"/>
      <color rgb="FFFF0000"/>
      <name val="Arial"/>
      <family val="2"/>
      <charset val="204"/>
    </font>
    <font>
      <b/>
      <i/>
      <u/>
      <sz val="11"/>
      <color rgb="FFFF0000"/>
      <name val="Times New Roman"/>
      <family val="1"/>
      <charset val="204"/>
    </font>
    <font>
      <b/>
      <i/>
      <u/>
      <sz val="11"/>
      <color rgb="FFFF0000"/>
      <name val="Arial"/>
      <family val="2"/>
      <charset val="204"/>
    </font>
    <font>
      <b/>
      <sz val="11"/>
      <color theme="1"/>
      <name val="Calibri"/>
      <family val="2"/>
      <charset val="204"/>
      <scheme val="minor"/>
    </font>
    <font>
      <sz val="11"/>
      <name val="Times New Roman"/>
      <family val="1"/>
      <charset val="204"/>
    </font>
    <font>
      <b/>
      <sz val="26"/>
      <color rgb="FF0070C0"/>
      <name val="Times New Roman"/>
      <family val="1"/>
      <charset val="204"/>
    </font>
    <font>
      <b/>
      <sz val="14"/>
      <color rgb="FF0070C0"/>
      <name val="Times New Roman"/>
      <family val="1"/>
      <charset val="204"/>
    </font>
    <font>
      <b/>
      <sz val="14"/>
      <name val="Times New Roman"/>
      <family val="1"/>
      <charset val="204"/>
    </font>
    <font>
      <sz val="12"/>
      <color rgb="FF000000"/>
      <name val="Times New Roman"/>
      <family val="1"/>
      <charset val="204"/>
    </font>
    <font>
      <sz val="10"/>
      <color rgb="FFF0FEE6"/>
      <name val="Arial Cyr"/>
      <charset val="204"/>
    </font>
    <font>
      <b/>
      <sz val="11"/>
      <name val="Times New Roman"/>
      <family val="1"/>
      <charset val="204"/>
    </font>
    <font>
      <sz val="11"/>
      <name val="Arial Narrow"/>
      <family val="2"/>
      <charset val="204"/>
    </font>
    <font>
      <b/>
      <sz val="16"/>
      <name val="Times New Roman"/>
      <family val="1"/>
      <charset val="204"/>
    </font>
    <font>
      <i/>
      <sz val="14"/>
      <name val="Times New Roman"/>
      <family val="1"/>
      <charset val="204"/>
    </font>
    <font>
      <u/>
      <sz val="12"/>
      <color theme="10"/>
      <name val="Times New Roman"/>
      <family val="1"/>
      <charset val="204"/>
    </font>
    <font>
      <u/>
      <sz val="12"/>
      <name val="Times New Roman"/>
      <family val="1"/>
      <charset val="204"/>
    </font>
    <font>
      <b/>
      <sz val="24"/>
      <name val="Times New Roman"/>
      <family val="1"/>
      <charset val="204"/>
    </font>
    <font>
      <b/>
      <sz val="15"/>
      <color indexed="54"/>
      <name val="Calibri"/>
      <family val="2"/>
      <charset val="204"/>
    </font>
    <font>
      <b/>
      <sz val="13"/>
      <color indexed="54"/>
      <name val="Calibri"/>
      <family val="2"/>
      <charset val="204"/>
    </font>
    <font>
      <b/>
      <sz val="11"/>
      <color indexed="54"/>
      <name val="Calibri"/>
      <family val="2"/>
      <charset val="204"/>
    </font>
    <font>
      <sz val="10"/>
      <name val="Arial Cyr"/>
      <family val="2"/>
      <charset val="1"/>
    </font>
    <font>
      <sz val="10"/>
      <color theme="1"/>
      <name val="Times New Roman"/>
      <family val="2"/>
      <charset val="204"/>
    </font>
    <font>
      <sz val="10"/>
      <name val="Times New Roman Cyr"/>
      <charset val="204"/>
    </font>
    <font>
      <sz val="9"/>
      <color indexed="8"/>
      <name val="Calibri"/>
      <family val="2"/>
      <charset val="204"/>
    </font>
    <font>
      <sz val="9"/>
      <color indexed="9"/>
      <name val="Calibri"/>
      <family val="2"/>
      <charset val="204"/>
    </font>
    <font>
      <sz val="10"/>
      <color indexed="10"/>
      <name val="Arial"/>
      <family val="2"/>
      <charset val="204"/>
    </font>
    <font>
      <u/>
      <sz val="10"/>
      <color indexed="12"/>
      <name val="Arial"/>
      <family val="2"/>
      <charset val="204"/>
    </font>
    <font>
      <u/>
      <sz val="9.35"/>
      <color indexed="12"/>
      <name val="Times New Roman Cyr"/>
      <charset val="204"/>
    </font>
    <font>
      <sz val="10"/>
      <name val="SimSun"/>
      <family val="2"/>
      <charset val="204"/>
    </font>
    <font>
      <sz val="14"/>
      <color theme="1"/>
      <name val="Times New Roman"/>
      <family val="2"/>
      <charset val="204"/>
    </font>
    <font>
      <sz val="10"/>
      <name val="Mangal"/>
      <family val="2"/>
      <charset val="204"/>
    </font>
    <font>
      <sz val="10"/>
      <color theme="1"/>
      <name val="Arial Cyr"/>
      <family val="2"/>
      <charset val="204"/>
    </font>
  </fonts>
  <fills count="8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C4D79B"/>
        <bgColor indexed="64"/>
      </patternFill>
    </fill>
    <fill>
      <patternFill patternType="solid">
        <fgColor rgb="FFD8E4BC"/>
        <bgColor indexed="64"/>
      </patternFill>
    </fill>
    <fill>
      <patternFill patternType="solid">
        <fgColor rgb="FFEBF1DE"/>
        <bgColor indexed="64"/>
      </patternFill>
    </fill>
    <fill>
      <patternFill patternType="solid">
        <fgColor theme="6" tint="0.59999389629810485"/>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5"/>
        <bgColor indexed="29"/>
      </patternFill>
    </fill>
    <fill>
      <patternFill patternType="solid">
        <fgColor indexed="46"/>
        <bgColor indexed="24"/>
      </patternFill>
    </fill>
    <fill>
      <patternFill patternType="solid">
        <fgColor indexed="11"/>
        <bgColor indexed="64"/>
      </patternFill>
    </fill>
    <fill>
      <patternFill patternType="solid">
        <fgColor indexed="44"/>
        <bgColor indexed="31"/>
      </patternFill>
    </fill>
    <fill>
      <patternFill patternType="solid">
        <fgColor indexed="22"/>
        <bgColor indexed="31"/>
      </patternFill>
    </fill>
    <fill>
      <patternFill patternType="solid">
        <fgColor indexed="43"/>
        <bgColor indexed="26"/>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30"/>
        <bgColor indexed="64"/>
      </patternFill>
    </fill>
    <fill>
      <patternFill patternType="solid">
        <fgColor indexed="20"/>
        <bgColor indexed="36"/>
      </patternFill>
    </fill>
    <fill>
      <patternFill patternType="solid">
        <fgColor indexed="36"/>
        <bgColor indexed="64"/>
      </patternFill>
    </fill>
    <fill>
      <patternFill patternType="solid">
        <fgColor indexed="49"/>
        <bgColor indexed="40"/>
      </patternFill>
    </fill>
    <fill>
      <patternFill patternType="solid">
        <fgColor indexed="52"/>
        <bgColor indexed="51"/>
      </patternFill>
    </fill>
    <fill>
      <patternFill patternType="solid">
        <fgColor indexed="52"/>
        <bgColor indexed="64"/>
      </patternFill>
    </fill>
    <fill>
      <patternFill patternType="solid">
        <fgColor indexed="57"/>
        <bgColor indexed="21"/>
      </patternFill>
    </fill>
    <fill>
      <patternFill patternType="solid">
        <fgColor indexed="56"/>
        <bgColor indexed="64"/>
      </patternFill>
    </fill>
    <fill>
      <patternFill patternType="solid">
        <fgColor indexed="62"/>
        <bgColor indexed="56"/>
      </patternFill>
    </fill>
    <fill>
      <patternFill patternType="solid">
        <fgColor indexed="10"/>
        <bgColor indexed="60"/>
      </patternFill>
    </fill>
    <fill>
      <patternFill patternType="solid">
        <fgColor indexed="53"/>
        <bgColor indexed="52"/>
      </patternFill>
    </fill>
    <fill>
      <patternFill patternType="solid">
        <fgColor indexed="55"/>
        <bgColor indexed="23"/>
      </patternFill>
    </fill>
  </fills>
  <borders count="57">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thick">
        <color rgb="FF005B2B"/>
      </left>
      <right/>
      <top style="thick">
        <color rgb="FF005B2B"/>
      </top>
      <bottom/>
      <diagonal/>
    </border>
    <border>
      <left/>
      <right style="thick">
        <color rgb="FF005B2B"/>
      </right>
      <top/>
      <bottom/>
      <diagonal/>
    </border>
    <border>
      <left/>
      <right/>
      <top/>
      <bottom style="thick">
        <color rgb="FF005B2B"/>
      </bottom>
      <diagonal/>
    </border>
    <border>
      <left/>
      <right style="thick">
        <color rgb="FF005B2B"/>
      </right>
      <top style="thick">
        <color rgb="FF005B2B"/>
      </top>
      <bottom/>
      <diagonal/>
    </border>
    <border>
      <left/>
      <right style="thick">
        <color rgb="FF005B2B"/>
      </right>
      <top/>
      <bottom style="thick">
        <color rgb="FF005B2B"/>
      </bottom>
      <diagonal/>
    </border>
    <border>
      <left/>
      <right style="thin">
        <color indexed="64"/>
      </right>
      <top/>
      <bottom style="thick">
        <color rgb="FF005B2B"/>
      </bottom>
      <diagonal/>
    </border>
    <border>
      <left style="thin">
        <color indexed="64"/>
      </left>
      <right/>
      <top/>
      <bottom style="thick">
        <color rgb="FF005B2B"/>
      </bottom>
      <diagonal/>
    </border>
    <border>
      <left style="medium">
        <color rgb="FF005B2B"/>
      </left>
      <right style="thin">
        <color theme="6" tint="-0.499984740745262"/>
      </right>
      <top/>
      <bottom/>
      <diagonal/>
    </border>
    <border>
      <left style="medium">
        <color rgb="FF005B2B"/>
      </left>
      <right style="thin">
        <color theme="6" tint="-0.499984740745262"/>
      </right>
      <top/>
      <bottom style="thick">
        <color rgb="FF005B2B"/>
      </bottom>
      <diagonal/>
    </border>
    <border>
      <left style="thin">
        <color theme="6" tint="-0.499984740745262"/>
      </left>
      <right/>
      <top/>
      <bottom style="thick">
        <color rgb="FF005B2B"/>
      </bottom>
      <diagonal/>
    </border>
    <border>
      <left/>
      <right/>
      <top style="thick">
        <color rgb="FF005B2B"/>
      </top>
      <bottom/>
      <diagonal/>
    </border>
    <border>
      <left style="thick">
        <color rgb="FF005B2B"/>
      </left>
      <right/>
      <top/>
      <bottom style="thick">
        <color rgb="FF005B2B"/>
      </bottom>
      <diagonal/>
    </border>
    <border>
      <left/>
      <right/>
      <top style="thick">
        <color rgb="FF005B2B"/>
      </top>
      <bottom style="thick">
        <color rgb="FF005B2B"/>
      </bottom>
      <diagonal/>
    </border>
    <border>
      <left/>
      <right/>
      <top/>
      <bottom style="thick">
        <color indexed="49"/>
      </bottom>
      <diagonal/>
    </border>
    <border>
      <left/>
      <right/>
      <top/>
      <bottom style="medium">
        <color indexed="44"/>
      </bottom>
      <diagonal/>
    </border>
    <border>
      <left/>
      <right style="thin">
        <color indexed="64"/>
      </right>
      <top style="thick">
        <color rgb="FF005B2B"/>
      </top>
      <bottom/>
      <diagonal/>
    </border>
    <border>
      <left/>
      <right style="thin">
        <color indexed="64"/>
      </right>
      <top/>
      <bottom style="thin">
        <color indexed="64"/>
      </bottom>
      <diagonal/>
    </border>
    <border>
      <left style="thin">
        <color theme="6" tint="-0.499984740745262"/>
      </left>
      <right/>
      <top/>
      <bottom/>
      <diagonal/>
    </border>
    <border>
      <left style="thin">
        <color indexed="8"/>
      </left>
      <right style="thin">
        <color indexed="8"/>
      </right>
      <top style="thin">
        <color indexed="8"/>
      </top>
      <bottom style="thin">
        <color indexed="8"/>
      </bottom>
      <diagonal/>
    </border>
  </borders>
  <cellStyleXfs count="2517">
    <xf numFmtId="0" fontId="0" fillId="0" borderId="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49" fontId="41" fillId="0" borderId="0">
      <alignment horizontal="centerContinuous" vertical="top" wrapText="1"/>
    </xf>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0" fontId="53"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53"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53"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53"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53"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53"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0" borderId="0" applyNumberFormat="0" applyBorder="0" applyAlignment="0" applyProtection="0"/>
    <xf numFmtId="0" fontId="53" fillId="7" borderId="0" applyNumberFormat="0" applyBorder="0" applyAlignment="0" applyProtection="0"/>
    <xf numFmtId="0" fontId="53" fillId="7" borderId="0" applyNumberFormat="0" applyBorder="0" applyAlignment="0" applyProtection="0"/>
    <xf numFmtId="0" fontId="53" fillId="6" borderId="0" applyNumberFormat="0" applyBorder="0" applyAlignment="0" applyProtection="0"/>
    <xf numFmtId="0" fontId="53" fillId="10"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181" fontId="72" fillId="0" borderId="0" applyFont="0" applyFill="0" applyBorder="0" applyAlignment="0" applyProtection="0"/>
    <xf numFmtId="182" fontId="72" fillId="0" borderId="0" applyFont="0" applyFill="0" applyBorder="0" applyAlignment="0" applyProtection="0"/>
    <xf numFmtId="0" fontId="53"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53"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53"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53"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53"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53"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3" borderId="0" applyNumberFormat="0" applyBorder="0" applyAlignment="0" applyProtection="0"/>
    <xf numFmtId="0" fontId="53" fillId="6"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183" fontId="71" fillId="0" borderId="0" applyFont="0" applyFill="0" applyBorder="0" applyAlignment="0" applyProtection="0"/>
    <xf numFmtId="0" fontId="54"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54"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54"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54"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54"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54"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54" fillId="6" borderId="0" applyNumberFormat="0" applyBorder="0" applyAlignment="0" applyProtection="0"/>
    <xf numFmtId="0" fontId="54" fillId="18"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3" borderId="0" applyNumberFormat="0" applyBorder="0" applyAlignment="0" applyProtection="0"/>
    <xf numFmtId="0" fontId="54" fillId="3" borderId="0" applyNumberFormat="0" applyBorder="0" applyAlignment="0" applyProtection="0"/>
    <xf numFmtId="0" fontId="54" fillId="6"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54"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54"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54"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54"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54"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74" fillId="0" borderId="1">
      <protection hidden="1"/>
    </xf>
    <xf numFmtId="0" fontId="75" fillId="22" borderId="1" applyNumberFormat="0" applyFont="0" applyBorder="0" applyAlignment="0" applyProtection="0">
      <protection hidden="1"/>
    </xf>
    <xf numFmtId="0" fontId="76" fillId="0" borderId="1">
      <protection hidden="1"/>
    </xf>
    <xf numFmtId="0" fontId="65"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57"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9" fillId="0" borderId="3" applyNumberFormat="0" applyFont="0" applyFill="0" applyAlignment="0" applyProtection="0"/>
    <xf numFmtId="0" fontId="62"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1" fontId="81" fillId="24" borderId="5">
      <alignment horizontal="right" vertical="center"/>
    </xf>
    <xf numFmtId="0" fontId="82" fillId="24" borderId="5">
      <alignment horizontal="right" vertical="center"/>
    </xf>
    <xf numFmtId="0" fontId="72" fillId="24" borderId="6"/>
    <xf numFmtId="0" fontId="81" fillId="25" borderId="5">
      <alignment horizontal="center" vertical="center"/>
    </xf>
    <xf numFmtId="1" fontId="81" fillId="24" borderId="5">
      <alignment horizontal="right" vertical="center"/>
    </xf>
    <xf numFmtId="0" fontId="72" fillId="24" borderId="0"/>
    <xf numFmtId="0" fontId="72" fillId="24" borderId="0"/>
    <xf numFmtId="0" fontId="83" fillId="24" borderId="5">
      <alignment horizontal="left" vertical="center"/>
    </xf>
    <xf numFmtId="0" fontId="83" fillId="24" borderId="7">
      <alignment vertical="center"/>
    </xf>
    <xf numFmtId="0" fontId="84" fillId="24" borderId="8">
      <alignment vertical="center"/>
    </xf>
    <xf numFmtId="0" fontId="83" fillId="24" borderId="5"/>
    <xf numFmtId="0" fontId="82" fillId="24" borderId="5">
      <alignment horizontal="right" vertical="center"/>
    </xf>
    <xf numFmtId="0" fontId="85" fillId="26" borderId="5">
      <alignment horizontal="left" vertical="center"/>
    </xf>
    <xf numFmtId="0" fontId="85" fillId="26" borderId="5">
      <alignment horizontal="left" vertical="center"/>
    </xf>
    <xf numFmtId="0" fontId="28" fillId="24" borderId="5">
      <alignment horizontal="left" vertical="center"/>
    </xf>
    <xf numFmtId="0" fontId="86" fillId="24" borderId="6"/>
    <xf numFmtId="0" fontId="81" fillId="25" borderId="5">
      <alignment horizontal="left" vertical="center"/>
    </xf>
    <xf numFmtId="184" fontId="87" fillId="0" borderId="0"/>
    <xf numFmtId="184" fontId="87" fillId="0" borderId="0"/>
    <xf numFmtId="184" fontId="87" fillId="0" borderId="0"/>
    <xf numFmtId="184" fontId="87" fillId="0" borderId="0"/>
    <xf numFmtId="184" fontId="87" fillId="0" borderId="0"/>
    <xf numFmtId="184" fontId="87" fillId="0" borderId="0"/>
    <xf numFmtId="184" fontId="87" fillId="0" borderId="0"/>
    <xf numFmtId="184" fontId="87" fillId="0" borderId="0"/>
    <xf numFmtId="38" fontId="22" fillId="0" borderId="0" applyFont="0" applyFill="0" applyBorder="0" applyAlignment="0" applyProtection="0"/>
    <xf numFmtId="185" fontId="88" fillId="0" borderId="0" applyFont="0" applyFill="0" applyBorder="0" applyAlignment="0" applyProtection="0"/>
    <xf numFmtId="165" fontId="28" fillId="0" borderId="0" applyFont="0" applyFill="0" applyBorder="0" applyAlignment="0" applyProtection="0"/>
    <xf numFmtId="203" fontId="134" fillId="0" borderId="0" applyFont="0" applyFill="0" applyBorder="0" applyAlignment="0" applyProtection="0"/>
    <xf numFmtId="169" fontId="28" fillId="0" borderId="0" applyFont="0" applyFill="0" applyBorder="0" applyAlignment="0" applyProtection="0"/>
    <xf numFmtId="173" fontId="72" fillId="0" borderId="0" applyFont="0" applyFill="0" applyBorder="0" applyAlignment="0" applyProtection="0"/>
    <xf numFmtId="173" fontId="47" fillId="0" borderId="0" applyFont="0" applyFill="0" applyBorder="0" applyAlignment="0" applyProtection="0"/>
    <xf numFmtId="173" fontId="47" fillId="0" borderId="0" applyFont="0" applyFill="0" applyBorder="0" applyAlignment="0" applyProtection="0"/>
    <xf numFmtId="173" fontId="47" fillId="0" borderId="0" applyFont="0" applyFill="0" applyBorder="0" applyAlignment="0" applyProtection="0"/>
    <xf numFmtId="170" fontId="88" fillId="0" borderId="0" applyFont="0" applyFill="0" applyBorder="0" applyAlignment="0" applyProtection="0"/>
    <xf numFmtId="178" fontId="89" fillId="0" borderId="0">
      <alignment horizontal="right" vertical="top"/>
    </xf>
    <xf numFmtId="205" fontId="134" fillId="0" borderId="0" applyFont="0" applyFill="0" applyBorder="0" applyAlignment="0" applyProtection="0"/>
    <xf numFmtId="3" fontId="90" fillId="0" borderId="0" applyFont="0" applyFill="0" applyBorder="0" applyAlignment="0" applyProtection="0"/>
    <xf numFmtId="0" fontId="91" fillId="0" borderId="0"/>
    <xf numFmtId="3" fontId="72" fillId="0" borderId="0" applyFill="0" applyBorder="0" applyAlignment="0" applyProtection="0"/>
    <xf numFmtId="0" fontId="92" fillId="0" borderId="0"/>
    <xf numFmtId="0" fontId="92" fillId="0" borderId="0"/>
    <xf numFmtId="172" fontId="22" fillId="0" borderId="0" applyFont="0" applyFill="0" applyBorder="0" applyAlignment="0" applyProtection="0"/>
    <xf numFmtId="204" fontId="134" fillId="0" borderId="0" applyFont="0" applyFill="0" applyBorder="0" applyAlignment="0" applyProtection="0"/>
    <xf numFmtId="186" fontId="90" fillId="0" borderId="0" applyFont="0" applyFill="0" applyBorder="0" applyAlignment="0" applyProtection="0"/>
    <xf numFmtId="175" fontId="23" fillId="0" borderId="0">
      <protection locked="0"/>
    </xf>
    <xf numFmtId="0" fontId="79" fillId="0" borderId="0" applyFont="0" applyFill="0" applyBorder="0" applyAlignment="0" applyProtection="0"/>
    <xf numFmtId="187" fontId="93" fillId="0" borderId="0" applyFont="0" applyFill="0" applyBorder="0" applyAlignment="0" applyProtection="0"/>
    <xf numFmtId="0" fontId="66"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188" fontId="95" fillId="0" borderId="0" applyFont="0" applyFill="0" applyBorder="0" applyAlignment="0" applyProtection="0"/>
    <xf numFmtId="189" fontId="95" fillId="0" borderId="0" applyFont="0" applyFill="0" applyBorder="0" applyAlignment="0" applyProtection="0"/>
    <xf numFmtId="0" fontId="96" fillId="0" borderId="0">
      <protection locked="0"/>
    </xf>
    <xf numFmtId="0" fontId="96" fillId="0" borderId="0">
      <protection locked="0"/>
    </xf>
    <xf numFmtId="0" fontId="97" fillId="0" borderId="0">
      <protection locked="0"/>
    </xf>
    <xf numFmtId="0" fontId="96" fillId="0" borderId="0">
      <protection locked="0"/>
    </xf>
    <xf numFmtId="0" fontId="98" fillId="0" borderId="0"/>
    <xf numFmtId="0" fontId="96" fillId="0" borderId="0">
      <protection locked="0"/>
    </xf>
    <xf numFmtId="0" fontId="99" fillId="0" borderId="0"/>
    <xf numFmtId="0" fontId="96" fillId="0" borderId="0">
      <protection locked="0"/>
    </xf>
    <xf numFmtId="0" fontId="99" fillId="0" borderId="0"/>
    <xf numFmtId="0" fontId="97" fillId="0" borderId="0">
      <protection locked="0"/>
    </xf>
    <xf numFmtId="0" fontId="99" fillId="0" borderId="0"/>
    <xf numFmtId="3" fontId="79" fillId="0" borderId="0" applyFont="0" applyFill="0" applyBorder="0" applyAlignment="0" applyProtection="0"/>
    <xf numFmtId="3" fontId="79" fillId="0" borderId="0" applyFont="0" applyFill="0" applyBorder="0" applyAlignment="0" applyProtection="0"/>
    <xf numFmtId="175" fontId="23" fillId="0" borderId="0">
      <protection locked="0"/>
    </xf>
    <xf numFmtId="0" fontId="99" fillId="0" borderId="0"/>
    <xf numFmtId="0" fontId="100" fillId="0" borderId="0"/>
    <xf numFmtId="0" fontId="99" fillId="0" borderId="0"/>
    <xf numFmtId="0" fontId="91" fillId="0" borderId="0"/>
    <xf numFmtId="0" fontId="69"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38" fontId="102" fillId="25" borderId="0" applyNumberFormat="0" applyBorder="0" applyAlignment="0" applyProtection="0"/>
    <xf numFmtId="0" fontId="58"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59"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60"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60"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175" fontId="24" fillId="0" borderId="0">
      <protection locked="0"/>
    </xf>
    <xf numFmtId="175" fontId="24" fillId="0" borderId="0">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xf numFmtId="0" fontId="25" fillId="0" borderId="0"/>
    <xf numFmtId="0" fontId="28" fillId="0" borderId="0"/>
    <xf numFmtId="190" fontId="72" fillId="0" borderId="0" applyFont="0" applyFill="0" applyBorder="0" applyAlignment="0" applyProtection="0"/>
    <xf numFmtId="191" fontId="72" fillId="0" borderId="0" applyFont="0" applyFill="0" applyBorder="0" applyAlignment="0" applyProtection="0"/>
    <xf numFmtId="0" fontId="55" fillId="7" borderId="2" applyNumberFormat="0" applyAlignment="0" applyProtection="0"/>
    <xf numFmtId="10" fontId="102" fillId="24" borderId="5" applyNumberFormat="0" applyBorder="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74" fontId="110" fillId="0" borderId="0"/>
    <xf numFmtId="0" fontId="99" fillId="0" borderId="12"/>
    <xf numFmtId="0" fontId="67"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2" fillId="0" borderId="1">
      <alignment horizontal="left"/>
      <protection locked="0"/>
    </xf>
    <xf numFmtId="0" fontId="113" fillId="0" borderId="0" applyNumberFormat="0" applyFill="0" applyBorder="0" applyAlignment="0" applyProtection="0">
      <alignment vertical="top"/>
      <protection locked="0"/>
    </xf>
    <xf numFmtId="192" fontId="79" fillId="0" borderId="0" applyFont="0" applyFill="0" applyBorder="0" applyAlignment="0" applyProtection="0"/>
    <xf numFmtId="185" fontId="88" fillId="0" borderId="0" applyFont="0" applyFill="0" applyBorder="0" applyAlignment="0" applyProtection="0"/>
    <xf numFmtId="173" fontId="88" fillId="0" borderId="0" applyFont="0" applyFill="0" applyBorder="0" applyAlignment="0" applyProtection="0"/>
    <xf numFmtId="193" fontId="79" fillId="0" borderId="0" applyFont="0" applyFill="0" applyBorder="0" applyAlignment="0" applyProtection="0"/>
    <xf numFmtId="194" fontId="88" fillId="0" borderId="0" applyFont="0" applyFill="0" applyBorder="0" applyAlignment="0" applyProtection="0"/>
    <xf numFmtId="195" fontId="88" fillId="0" borderId="0" applyFont="0" applyFill="0" applyBorder="0" applyAlignment="0" applyProtection="0"/>
    <xf numFmtId="0" fontId="114" fillId="0" borderId="0"/>
    <xf numFmtId="0" fontId="64"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42" fillId="0" borderId="0" applyNumberFormat="0" applyFill="0" applyBorder="0" applyAlignment="0" applyProtection="0"/>
    <xf numFmtId="0" fontId="116" fillId="0" borderId="0"/>
    <xf numFmtId="0" fontId="36" fillId="0" borderId="0"/>
    <xf numFmtId="0" fontId="36" fillId="0" borderId="0"/>
    <xf numFmtId="0" fontId="92" fillId="0" borderId="0"/>
    <xf numFmtId="0" fontId="92" fillId="0" borderId="0"/>
    <xf numFmtId="0" fontId="92" fillId="0" borderId="0"/>
    <xf numFmtId="0" fontId="92" fillId="0" borderId="0"/>
    <xf numFmtId="0" fontId="47" fillId="0" borderId="0"/>
    <xf numFmtId="0" fontId="47" fillId="0" borderId="0"/>
    <xf numFmtId="0" fontId="47" fillId="0" borderId="0"/>
    <xf numFmtId="0" fontId="47" fillId="0" borderId="0"/>
    <xf numFmtId="0" fontId="47" fillId="0" borderId="0"/>
    <xf numFmtId="0" fontId="47" fillId="0" borderId="0"/>
    <xf numFmtId="0" fontId="72" fillId="0" borderId="0"/>
    <xf numFmtId="0" fontId="72"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72" fillId="0" borderId="0"/>
    <xf numFmtId="0" fontId="71" fillId="0" borderId="0"/>
    <xf numFmtId="0" fontId="3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8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8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72" fillId="0" borderId="0"/>
    <xf numFmtId="196" fontId="88" fillId="0" borderId="0" applyFill="0" applyBorder="0" applyAlignment="0" applyProtection="0">
      <alignment horizontal="right"/>
    </xf>
    <xf numFmtId="0" fontId="95" fillId="0" borderId="0"/>
    <xf numFmtId="177" fontId="49" fillId="0" borderId="0"/>
    <xf numFmtId="177" fontId="36" fillId="0" borderId="0"/>
    <xf numFmtId="0" fontId="117" fillId="0" borderId="0"/>
    <xf numFmtId="0" fontId="28" fillId="10" borderId="14" applyNumberFormat="0" applyFont="0" applyAlignment="0" applyProtection="0"/>
    <xf numFmtId="0" fontId="36" fillId="10" borderId="14" applyNumberFormat="0" applyFont="0" applyAlignment="0" applyProtection="0"/>
    <xf numFmtId="0" fontId="47"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49" fontId="118" fillId="0" borderId="0"/>
    <xf numFmtId="173" fontId="26" fillId="0" borderId="0" applyFont="0" applyFill="0" applyBorder="0" applyAlignment="0" applyProtection="0"/>
    <xf numFmtId="0" fontId="56"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197" fontId="95" fillId="0" borderId="0" applyFont="0" applyFill="0" applyBorder="0" applyAlignment="0" applyProtection="0"/>
    <xf numFmtId="198" fontId="95" fillId="0" borderId="0" applyFont="0" applyFill="0" applyBorder="0" applyAlignment="0" applyProtection="0"/>
    <xf numFmtId="0" fontId="91" fillId="0" borderId="0"/>
    <xf numFmtId="10" fontId="72" fillId="0" borderId="0" applyFont="0" applyFill="0" applyBorder="0" applyAlignment="0" applyProtection="0"/>
    <xf numFmtId="9" fontId="72"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99" fontId="72" fillId="0" borderId="0" applyFont="0" applyFill="0" applyBorder="0" applyAlignment="0" applyProtection="0"/>
    <xf numFmtId="200" fontId="71" fillId="0" borderId="0" applyFont="0" applyFill="0" applyBorder="0" applyAlignment="0" applyProtection="0"/>
    <xf numFmtId="201" fontId="71" fillId="0" borderId="0" applyFont="0" applyFill="0" applyBorder="0" applyAlignment="0" applyProtection="0"/>
    <xf numFmtId="2" fontId="79" fillId="0" borderId="0" applyFont="0" applyFill="0" applyBorder="0" applyAlignment="0" applyProtection="0"/>
    <xf numFmtId="202" fontId="88" fillId="0" borderId="0" applyFill="0" applyBorder="0" applyAlignment="0">
      <alignment horizontal="centerContinuous"/>
    </xf>
    <xf numFmtId="0" fontId="71" fillId="0" borderId="0"/>
    <xf numFmtId="0" fontId="120" fillId="0" borderId="1" applyNumberFormat="0" applyFill="0" applyBorder="0" applyAlignment="0" applyProtection="0">
      <protection hidden="1"/>
    </xf>
    <xf numFmtId="171" fontId="121" fillId="0" borderId="0"/>
    <xf numFmtId="0" fontId="122" fillId="0" borderId="0"/>
    <xf numFmtId="0" fontId="72" fillId="0" borderId="0" applyNumberFormat="0"/>
    <xf numFmtId="0" fontId="6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1" fillId="22" borderId="1"/>
    <xf numFmtId="175" fontId="23" fillId="0" borderId="16">
      <protection locked="0"/>
    </xf>
    <xf numFmtId="0" fontId="124" fillId="0" borderId="17" applyNumberFormat="0" applyFill="0" applyAlignment="0" applyProtection="0"/>
    <xf numFmtId="0" fontId="96" fillId="0" borderId="16">
      <protection locked="0"/>
    </xf>
    <xf numFmtId="0" fontId="114" fillId="0" borderId="0"/>
    <xf numFmtId="0" fontId="68"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171" fontId="128" fillId="0" borderId="0">
      <alignment horizontal="right"/>
    </xf>
    <xf numFmtId="0" fontId="54" fillId="27" borderId="0" applyNumberFormat="0" applyBorder="0" applyAlignment="0" applyProtection="0"/>
    <xf numFmtId="0" fontId="54" fillId="18" borderId="0" applyNumberFormat="0" applyBorder="0" applyAlignment="0" applyProtection="0"/>
    <xf numFmtId="0" fontId="54" fillId="12" borderId="0" applyNumberFormat="0" applyBorder="0" applyAlignment="0" applyProtection="0"/>
    <xf numFmtId="0" fontId="54" fillId="28" borderId="0" applyNumberFormat="0" applyBorder="0" applyAlignment="0" applyProtection="0"/>
    <xf numFmtId="0" fontId="54" fillId="16" borderId="0" applyNumberFormat="0" applyBorder="0" applyAlignment="0" applyProtection="0"/>
    <xf numFmtId="0" fontId="54" fillId="20"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8" borderId="0" applyNumberFormat="0" applyBorder="0" applyAlignment="0" applyProtection="0"/>
    <xf numFmtId="0" fontId="55" fillId="7" borderId="2" applyNumberFormat="0" applyAlignment="0" applyProtection="0"/>
    <xf numFmtId="0" fontId="55" fillId="13" borderId="2" applyNumberFormat="0" applyAlignment="0" applyProtection="0"/>
    <xf numFmtId="0" fontId="56" fillId="29" borderId="15" applyNumberFormat="0" applyAlignment="0" applyProtection="0"/>
    <xf numFmtId="0" fontId="135" fillId="29" borderId="2" applyNumberFormat="0" applyAlignment="0" applyProtection="0"/>
    <xf numFmtId="0" fontId="129" fillId="0" borderId="0" applyProtection="0"/>
    <xf numFmtId="176" fontId="43" fillId="0" borderId="0" applyFont="0" applyFill="0" applyBorder="0" applyAlignment="0" applyProtection="0"/>
    <xf numFmtId="0" fontId="69" fillId="4" borderId="0" applyNumberFormat="0" applyBorder="0" applyAlignment="0" applyProtection="0"/>
    <xf numFmtId="0" fontId="41" fillId="0" borderId="18">
      <alignment horizontal="centerContinuous" vertical="top" wrapText="1"/>
    </xf>
    <xf numFmtId="0" fontId="136" fillId="0" borderId="19" applyNumberFormat="0" applyFill="0" applyAlignment="0" applyProtection="0"/>
    <xf numFmtId="0" fontId="137" fillId="0" borderId="20" applyNumberFormat="0" applyFill="0" applyAlignment="0" applyProtection="0"/>
    <xf numFmtId="0" fontId="138" fillId="0" borderId="21" applyNumberFormat="0" applyFill="0" applyAlignment="0" applyProtection="0"/>
    <xf numFmtId="0" fontId="138" fillId="0" borderId="0" applyNumberFormat="0" applyFill="0" applyBorder="0" applyAlignment="0" applyProtection="0"/>
    <xf numFmtId="0" fontId="130" fillId="0" borderId="0" applyProtection="0"/>
    <xf numFmtId="0" fontId="131" fillId="0" borderId="0" applyProtection="0"/>
    <xf numFmtId="0" fontId="42" fillId="0" borderId="0">
      <alignment wrapText="1"/>
    </xf>
    <xf numFmtId="0" fontId="67" fillId="0" borderId="13" applyNumberFormat="0" applyFill="0" applyAlignment="0" applyProtection="0"/>
    <xf numFmtId="0" fontId="61" fillId="0" borderId="22" applyNumberFormat="0" applyFill="0" applyAlignment="0" applyProtection="0"/>
    <xf numFmtId="0" fontId="129" fillId="0" borderId="16" applyProtection="0"/>
    <xf numFmtId="0" fontId="62" fillId="23" borderId="4" applyNumberFormat="0" applyAlignment="0" applyProtection="0"/>
    <xf numFmtId="0" fontId="62" fillId="23" borderId="4" applyNumberFormat="0" applyAlignment="0" applyProtection="0"/>
    <xf numFmtId="0" fontId="63" fillId="0" borderId="0" applyNumberFormat="0" applyFill="0" applyBorder="0" applyAlignment="0" applyProtection="0"/>
    <xf numFmtId="0" fontId="139" fillId="0" borderId="0" applyNumberFormat="0" applyFill="0" applyBorder="0" applyAlignment="0" applyProtection="0"/>
    <xf numFmtId="0" fontId="140" fillId="13" borderId="0" applyNumberFormat="0" applyBorder="0" applyAlignment="0" applyProtection="0"/>
    <xf numFmtId="0" fontId="57" fillId="22" borderId="2" applyNumberFormat="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3" fillId="0" borderId="0"/>
    <xf numFmtId="0" fontId="53" fillId="0" borderId="0"/>
    <xf numFmtId="0" fontId="53" fillId="0" borderId="0"/>
    <xf numFmtId="0" fontId="53" fillId="0" borderId="0"/>
    <xf numFmtId="0" fontId="53"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34" fillId="0" borderId="0"/>
    <xf numFmtId="0" fontId="53" fillId="0" borderId="0"/>
    <xf numFmtId="0" fontId="42" fillId="0" borderId="0"/>
    <xf numFmtId="0" fontId="53"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70" fillId="0" borderId="0"/>
    <xf numFmtId="0" fontId="34" fillId="0" borderId="0"/>
    <xf numFmtId="0" fontId="42" fillId="0" borderId="0"/>
    <xf numFmtId="0" fontId="28" fillId="0" borderId="0"/>
    <xf numFmtId="0" fontId="28" fillId="0" borderId="0"/>
    <xf numFmtId="0" fontId="53" fillId="0" borderId="0"/>
    <xf numFmtId="0" fontId="70" fillId="0" borderId="0"/>
    <xf numFmtId="0" fontId="70"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53" fillId="0" borderId="0"/>
    <xf numFmtId="0" fontId="42" fillId="0" borderId="0"/>
    <xf numFmtId="0" fontId="53" fillId="0" borderId="0"/>
    <xf numFmtId="0" fontId="53" fillId="0" borderId="0"/>
    <xf numFmtId="0" fontId="53" fillId="0" borderId="0"/>
    <xf numFmtId="0" fontId="28" fillId="0" borderId="0"/>
    <xf numFmtId="0" fontId="28" fillId="0" borderId="0"/>
    <xf numFmtId="0" fontId="61" fillId="0" borderId="17" applyNumberFormat="0" applyFill="0" applyAlignment="0" applyProtection="0"/>
    <xf numFmtId="0" fontId="65" fillId="5" borderId="0" applyNumberFormat="0" applyBorder="0" applyAlignment="0" applyProtection="0"/>
    <xf numFmtId="0" fontId="65" fillId="3" borderId="0" applyNumberFormat="0" applyBorder="0" applyAlignment="0" applyProtection="0"/>
    <xf numFmtId="0" fontId="66" fillId="0" borderId="0" applyNumberFormat="0" applyFill="0" applyBorder="0" applyAlignment="0" applyProtection="0"/>
    <xf numFmtId="0" fontId="134" fillId="10" borderId="14" applyNumberFormat="0" applyFont="0" applyAlignment="0" applyProtection="0"/>
    <xf numFmtId="0" fontId="53" fillId="10" borderId="14" applyNumberFormat="0" applyFont="0" applyAlignment="0" applyProtection="0"/>
    <xf numFmtId="0" fontId="28" fillId="10" borderId="14"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0" fontId="56" fillId="22" borderId="15" applyNumberFormat="0" applyAlignment="0" applyProtection="0"/>
    <xf numFmtId="0" fontId="68" fillId="0" borderId="23" applyNumberFormat="0" applyFill="0" applyAlignment="0" applyProtection="0"/>
    <xf numFmtId="0" fontId="64" fillId="13" borderId="0" applyNumberFormat="0" applyBorder="0" applyAlignment="0" applyProtection="0"/>
    <xf numFmtId="0" fontId="49" fillId="0" borderId="0"/>
    <xf numFmtId="0" fontId="129" fillId="0" borderId="0"/>
    <xf numFmtId="0" fontId="68"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2" fontId="129" fillId="0" borderId="0" applyProtection="0"/>
    <xf numFmtId="166" fontId="53" fillId="0" borderId="0" applyFont="0" applyFill="0" applyBorder="0" applyAlignment="0" applyProtection="0"/>
    <xf numFmtId="40" fontId="22" fillId="0" borderId="0" applyFont="0" applyFill="0" applyBorder="0" applyAlignment="0" applyProtection="0"/>
    <xf numFmtId="0" fontId="69" fillId="6" borderId="0" applyNumberFormat="0" applyBorder="0" applyAlignment="0" applyProtection="0"/>
    <xf numFmtId="49" fontId="41" fillId="0" borderId="5">
      <alignment horizontal="center" vertical="center" wrapText="1"/>
    </xf>
    <xf numFmtId="170" fontId="28" fillId="0" borderId="0" applyFont="0" applyFill="0" applyBorder="0" applyAlignment="0" applyProtection="0"/>
    <xf numFmtId="0" fontId="28" fillId="0" borderId="0"/>
    <xf numFmtId="0" fontId="19" fillId="0" borderId="0"/>
    <xf numFmtId="9" fontId="28" fillId="0" borderId="0" applyFon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2" fillId="0" borderId="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7"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181" fontId="71" fillId="0" borderId="0" applyFont="0" applyFill="0" applyBorder="0" applyAlignment="0" applyProtection="0"/>
    <xf numFmtId="181" fontId="88" fillId="0" borderId="0" applyFont="0" applyFill="0" applyBorder="0" applyAlignment="0" applyProtection="0"/>
    <xf numFmtId="182" fontId="71" fillId="0" borderId="0" applyFont="0" applyFill="0" applyBorder="0" applyAlignment="0" applyProtection="0"/>
    <xf numFmtId="182" fontId="88" fillId="0" borderId="0" applyFont="0" applyFill="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2" fontId="96" fillId="0" borderId="0">
      <protection locked="0"/>
    </xf>
    <xf numFmtId="2" fontId="97" fillId="0" borderId="0">
      <protection locked="0"/>
    </xf>
    <xf numFmtId="0" fontId="96" fillId="0" borderId="0">
      <protection locked="0"/>
    </xf>
    <xf numFmtId="0" fontId="96" fillId="0" borderId="0">
      <protection locked="0"/>
    </xf>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207" fontId="72" fillId="0" borderId="0"/>
    <xf numFmtId="0" fontId="146" fillId="24" borderId="5">
      <alignment horizontal="right" vertical="center"/>
    </xf>
    <xf numFmtId="0" fontId="82" fillId="24" borderId="5">
      <alignment horizontal="right" vertical="center"/>
    </xf>
    <xf numFmtId="0" fontId="72" fillId="24" borderId="6"/>
    <xf numFmtId="0" fontId="81" fillId="32" borderId="5">
      <alignment horizontal="center" vertical="center"/>
    </xf>
    <xf numFmtId="0" fontId="146" fillId="24" borderId="5">
      <alignment horizontal="right" vertical="center"/>
    </xf>
    <xf numFmtId="0" fontId="83" fillId="24" borderId="5">
      <alignment horizontal="left" vertical="center"/>
    </xf>
    <xf numFmtId="0" fontId="83" fillId="24" borderId="7">
      <alignment vertical="center"/>
    </xf>
    <xf numFmtId="0" fontId="84" fillId="24" borderId="8">
      <alignment vertical="center"/>
    </xf>
    <xf numFmtId="0" fontId="83" fillId="24" borderId="5"/>
    <xf numFmtId="0" fontId="82" fillId="24" borderId="5">
      <alignment horizontal="right" vertical="center"/>
    </xf>
    <xf numFmtId="0" fontId="85" fillId="26" borderId="5">
      <alignment horizontal="left" vertical="center"/>
    </xf>
    <xf numFmtId="0" fontId="85" fillId="26" borderId="5">
      <alignment horizontal="left" vertical="center"/>
    </xf>
    <xf numFmtId="0" fontId="147" fillId="24" borderId="5">
      <alignment horizontal="left" vertical="center"/>
    </xf>
    <xf numFmtId="0" fontId="86" fillId="24" borderId="6"/>
    <xf numFmtId="0" fontId="81" fillId="25" borderId="5">
      <alignment horizontal="left" vertical="center"/>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173" fontId="47" fillId="0" borderId="0" applyFont="0" applyFill="0" applyBorder="0" applyAlignment="0" applyProtection="0"/>
    <xf numFmtId="166" fontId="2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193" fontId="72" fillId="0" borderId="0" applyFont="0" applyFill="0" applyBorder="0" applyAlignment="0" applyProtection="0"/>
    <xf numFmtId="2" fontId="96" fillId="0" borderId="0">
      <protection locked="0"/>
    </xf>
    <xf numFmtId="0" fontId="72" fillId="0" borderId="0" applyFont="0" applyFill="0" applyBorder="0" applyAlignment="0" applyProtection="0"/>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171" fontId="149" fillId="0" borderId="0"/>
    <xf numFmtId="208" fontId="72" fillId="0" borderId="0" applyFont="0" applyFill="0" applyBorder="0" applyAlignment="0" applyProtection="0"/>
    <xf numFmtId="177" fontId="100" fillId="0" borderId="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0" fontId="98" fillId="0" borderId="0"/>
    <xf numFmtId="174" fontId="72" fillId="0" borderId="0" applyFont="0" applyFill="0" applyBorder="0" applyAlignment="0" applyProtection="0"/>
    <xf numFmtId="0" fontId="99" fillId="0" borderId="0"/>
    <xf numFmtId="174" fontId="72" fillId="0" borderId="0" applyFont="0" applyFill="0" applyBorder="0" applyAlignment="0" applyProtection="0"/>
    <xf numFmtId="0" fontId="99" fillId="0" borderId="0"/>
    <xf numFmtId="174" fontId="72" fillId="0" borderId="0" applyFont="0" applyFill="0" applyBorder="0" applyAlignment="0" applyProtection="0"/>
    <xf numFmtId="0" fontId="99" fillId="0" borderId="0"/>
    <xf numFmtId="174" fontId="72" fillId="0" borderId="0" applyFont="0" applyFill="0" applyBorder="0" applyAlignment="0" applyProtection="0"/>
    <xf numFmtId="0" fontId="95" fillId="0" borderId="0"/>
    <xf numFmtId="0" fontId="96" fillId="0" borderId="0">
      <protection locked="0"/>
    </xf>
    <xf numFmtId="209" fontId="96" fillId="0" borderId="0">
      <protection locked="0"/>
    </xf>
    <xf numFmtId="2" fontId="72" fillId="0" borderId="0" applyFont="0" applyFill="0" applyBorder="0" applyAlignment="0" applyProtection="0"/>
    <xf numFmtId="0" fontId="99" fillId="0" borderId="0"/>
    <xf numFmtId="0" fontId="100" fillId="0" borderId="0"/>
    <xf numFmtId="0" fontId="99" fillId="0" borderId="0"/>
    <xf numFmtId="209" fontId="96" fillId="0" borderId="0">
      <protection locked="0"/>
    </xf>
    <xf numFmtId="210" fontId="150" fillId="0" borderId="0" applyAlignment="0">
      <alignment wrapText="1"/>
    </xf>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211" fontId="151" fillId="0" borderId="0">
      <protection locked="0"/>
    </xf>
    <xf numFmtId="211" fontId="151" fillId="0" borderId="0">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174" fontId="71" fillId="0" borderId="0" applyFont="0" applyFill="0" applyBorder="0" applyAlignment="0" applyProtection="0"/>
    <xf numFmtId="174" fontId="88" fillId="0" borderId="0" applyFont="0" applyFill="0" applyBorder="0" applyAlignment="0" applyProtection="0"/>
    <xf numFmtId="3" fontId="71" fillId="0" borderId="0" applyFont="0" applyFill="0" applyBorder="0" applyAlignment="0" applyProtection="0"/>
    <xf numFmtId="3" fontId="88" fillId="0" borderId="0" applyFont="0" applyFill="0" applyBorder="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5" fontId="72" fillId="0" borderId="0"/>
    <xf numFmtId="0" fontId="99" fillId="0" borderId="12"/>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158" fillId="24" borderId="32">
      <alignment horizontal="left" vertical="center"/>
      <protection locked="0"/>
    </xf>
    <xf numFmtId="49" fontId="158" fillId="24" borderId="32">
      <alignment horizontal="left" vertical="center"/>
    </xf>
    <xf numFmtId="4" fontId="158" fillId="24" borderId="32">
      <alignment horizontal="right" vertical="center"/>
      <protection locked="0"/>
    </xf>
    <xf numFmtId="4" fontId="158" fillId="24" borderId="32">
      <alignment horizontal="right" vertical="center"/>
    </xf>
    <xf numFmtId="4" fontId="159" fillId="24" borderId="32">
      <alignment horizontal="right" vertical="center"/>
      <protection locked="0"/>
    </xf>
    <xf numFmtId="49" fontId="160" fillId="24" borderId="5">
      <alignment horizontal="left" vertical="center"/>
      <protection locked="0"/>
    </xf>
    <xf numFmtId="49" fontId="160" fillId="24" borderId="5">
      <alignment horizontal="left" vertical="center"/>
    </xf>
    <xf numFmtId="49" fontId="161" fillId="24" borderId="5">
      <alignment horizontal="left" vertical="center"/>
      <protection locked="0"/>
    </xf>
    <xf numFmtId="49" fontId="161" fillId="24" borderId="5">
      <alignment horizontal="left" vertical="center"/>
    </xf>
    <xf numFmtId="4" fontId="160" fillId="24" borderId="5">
      <alignment horizontal="right" vertical="center"/>
      <protection locked="0"/>
    </xf>
    <xf numFmtId="4" fontId="160" fillId="24" borderId="5">
      <alignment horizontal="right" vertical="center"/>
    </xf>
    <xf numFmtId="4" fontId="162" fillId="24" borderId="5">
      <alignment horizontal="right" vertical="center"/>
      <protection locked="0"/>
    </xf>
    <xf numFmtId="49" fontId="148" fillId="24" borderId="5">
      <alignment horizontal="left" vertical="center"/>
      <protection locked="0"/>
    </xf>
    <xf numFmtId="49" fontId="148" fillId="24" borderId="5">
      <alignment horizontal="left" vertical="center"/>
      <protection locked="0"/>
    </xf>
    <xf numFmtId="49" fontId="148" fillId="24" borderId="5">
      <alignment horizontal="left" vertical="center"/>
    </xf>
    <xf numFmtId="49" fontId="148" fillId="24" borderId="5">
      <alignment horizontal="left" vertical="center"/>
    </xf>
    <xf numFmtId="49" fontId="159" fillId="24" borderId="5">
      <alignment horizontal="left" vertical="center"/>
      <protection locked="0"/>
    </xf>
    <xf numFmtId="49" fontId="159" fillId="24" borderId="5">
      <alignment horizontal="left" vertical="center"/>
    </xf>
    <xf numFmtId="4" fontId="148" fillId="24" borderId="5">
      <alignment horizontal="right" vertical="center"/>
      <protection locked="0"/>
    </xf>
    <xf numFmtId="4" fontId="148" fillId="24" borderId="5">
      <alignment horizontal="right" vertical="center"/>
      <protection locked="0"/>
    </xf>
    <xf numFmtId="4" fontId="148" fillId="24" borderId="5">
      <alignment horizontal="right" vertical="center"/>
    </xf>
    <xf numFmtId="4" fontId="148" fillId="24" borderId="5">
      <alignment horizontal="right" vertical="center"/>
    </xf>
    <xf numFmtId="4" fontId="159" fillId="24" borderId="5">
      <alignment horizontal="right" vertical="center"/>
      <protection locked="0"/>
    </xf>
    <xf numFmtId="49" fontId="163" fillId="24" borderId="5">
      <alignment horizontal="left" vertical="center"/>
      <protection locked="0"/>
    </xf>
    <xf numFmtId="49" fontId="163" fillId="24" borderId="5">
      <alignment horizontal="left" vertical="center"/>
    </xf>
    <xf numFmtId="49" fontId="164" fillId="24" borderId="5">
      <alignment horizontal="left" vertical="center"/>
      <protection locked="0"/>
    </xf>
    <xf numFmtId="49" fontId="164" fillId="24" borderId="5">
      <alignment horizontal="left" vertical="center"/>
    </xf>
    <xf numFmtId="4" fontId="163" fillId="24" borderId="5">
      <alignment horizontal="right" vertical="center"/>
      <protection locked="0"/>
    </xf>
    <xf numFmtId="4" fontId="163" fillId="24" borderId="5">
      <alignment horizontal="right" vertical="center"/>
    </xf>
    <xf numFmtId="4" fontId="165" fillId="24" borderId="5">
      <alignment horizontal="right" vertical="center"/>
      <protection locked="0"/>
    </xf>
    <xf numFmtId="49" fontId="166" fillId="0" borderId="5">
      <alignment horizontal="left" vertical="center"/>
      <protection locked="0"/>
    </xf>
    <xf numFmtId="49" fontId="166" fillId="0" borderId="5">
      <alignment horizontal="left" vertical="center"/>
    </xf>
    <xf numFmtId="49" fontId="167" fillId="0" borderId="5">
      <alignment horizontal="left" vertical="center"/>
      <protection locked="0"/>
    </xf>
    <xf numFmtId="49" fontId="167" fillId="0" borderId="5">
      <alignment horizontal="left" vertical="center"/>
    </xf>
    <xf numFmtId="4" fontId="166" fillId="0" borderId="5">
      <alignment horizontal="right" vertical="center"/>
      <protection locked="0"/>
    </xf>
    <xf numFmtId="4" fontId="166" fillId="0" borderId="5">
      <alignment horizontal="right" vertical="center"/>
    </xf>
    <xf numFmtId="4" fontId="167" fillId="0" borderId="5">
      <alignment horizontal="right" vertical="center"/>
      <protection locked="0"/>
    </xf>
    <xf numFmtId="49" fontId="168" fillId="0" borderId="5">
      <alignment horizontal="left" vertical="center"/>
      <protection locked="0"/>
    </xf>
    <xf numFmtId="49" fontId="168" fillId="0" borderId="5">
      <alignment horizontal="left" vertical="center"/>
    </xf>
    <xf numFmtId="49" fontId="169" fillId="0" borderId="5">
      <alignment horizontal="left" vertical="center"/>
      <protection locked="0"/>
    </xf>
    <xf numFmtId="49" fontId="169" fillId="0" borderId="5">
      <alignment horizontal="left" vertical="center"/>
    </xf>
    <xf numFmtId="4" fontId="168" fillId="0" borderId="5">
      <alignment horizontal="right" vertical="center"/>
      <protection locked="0"/>
    </xf>
    <xf numFmtId="4" fontId="168" fillId="0" borderId="5">
      <alignment horizontal="right" vertical="center"/>
    </xf>
    <xf numFmtId="49" fontId="166" fillId="0" borderId="5">
      <alignment horizontal="left" vertical="center"/>
      <protection locked="0"/>
    </xf>
    <xf numFmtId="49" fontId="167" fillId="0" borderId="5">
      <alignment horizontal="left" vertical="center"/>
      <protection locked="0"/>
    </xf>
    <xf numFmtId="4" fontId="166" fillId="0" borderId="5">
      <alignment horizontal="right" vertical="center"/>
      <protection locked="0"/>
    </xf>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1" fontId="88" fillId="0" borderId="0" applyNumberFormat="0" applyAlignment="0">
      <alignment horizontal="center"/>
    </xf>
    <xf numFmtId="212" fontId="170" fillId="0" borderId="0" applyNumberFormat="0">
      <alignment horizontal="centerContinuous"/>
    </xf>
    <xf numFmtId="185" fontId="88" fillId="0" borderId="0" applyFont="0" applyFill="0" applyBorder="0" applyAlignment="0" applyProtection="0"/>
    <xf numFmtId="173" fontId="88" fillId="0" borderId="0" applyFont="0" applyFill="0" applyBorder="0" applyAlignment="0" applyProtection="0"/>
    <xf numFmtId="213" fontId="95" fillId="0" borderId="0" applyFont="0" applyFill="0" applyBorder="0" applyAlignment="0" applyProtection="0"/>
    <xf numFmtId="214" fontId="95" fillId="0" borderId="0" applyFont="0" applyFill="0" applyBorder="0" applyAlignment="0" applyProtection="0"/>
    <xf numFmtId="215" fontId="96" fillId="0" borderId="0">
      <protection locked="0"/>
    </xf>
    <xf numFmtId="194" fontId="88" fillId="0" borderId="0" applyFont="0" applyFill="0" applyBorder="0" applyAlignment="0" applyProtection="0"/>
    <xf numFmtId="195" fontId="88" fillId="0" borderId="0" applyFont="0" applyFill="0" applyBorder="0" applyAlignment="0" applyProtection="0"/>
    <xf numFmtId="216" fontId="96" fillId="0" borderId="0">
      <protection locked="0"/>
    </xf>
    <xf numFmtId="217" fontId="96" fillId="0" borderId="0">
      <protection locked="0"/>
    </xf>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71" fillId="0" borderId="0"/>
    <xf numFmtId="0" fontId="36" fillId="0" borderId="0"/>
    <xf numFmtId="0" fontId="172" fillId="0" borderId="0"/>
    <xf numFmtId="0" fontId="36" fillId="0" borderId="0"/>
    <xf numFmtId="0" fontId="100" fillId="0" borderId="0"/>
    <xf numFmtId="0" fontId="100" fillId="0" borderId="0"/>
    <xf numFmtId="0" fontId="47" fillId="0" borderId="0"/>
    <xf numFmtId="0" fontId="47" fillId="0" borderId="0"/>
    <xf numFmtId="0" fontId="88" fillId="0" borderId="0"/>
    <xf numFmtId="0" fontId="128" fillId="0" borderId="0"/>
    <xf numFmtId="0" fontId="72" fillId="0" borderId="0"/>
    <xf numFmtId="0" fontId="47" fillId="0" borderId="0"/>
    <xf numFmtId="0" fontId="20" fillId="0" borderId="0"/>
    <xf numFmtId="0" fontId="88" fillId="0" borderId="0"/>
    <xf numFmtId="0" fontId="88" fillId="0" borderId="0"/>
    <xf numFmtId="0" fontId="72" fillId="0" borderId="0"/>
    <xf numFmtId="0" fontId="173"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applyBorder="0"/>
    <xf numFmtId="0" fontId="72" fillId="0" borderId="0"/>
    <xf numFmtId="0" fontId="72" fillId="0" borderId="0"/>
    <xf numFmtId="0" fontId="88" fillId="0" borderId="0"/>
    <xf numFmtId="0" fontId="88" fillId="0" borderId="0"/>
    <xf numFmtId="0" fontId="28" fillId="0" borderId="0"/>
    <xf numFmtId="0" fontId="88" fillId="0" borderId="0"/>
    <xf numFmtId="0" fontId="174" fillId="0" borderId="0"/>
    <xf numFmtId="0" fontId="72" fillId="0" borderId="0"/>
    <xf numFmtId="0" fontId="88" fillId="0" borderId="0" applyBorder="0"/>
    <xf numFmtId="0" fontId="28" fillId="0" borderId="0"/>
    <xf numFmtId="0" fontId="47" fillId="0" borderId="0"/>
    <xf numFmtId="0" fontId="47" fillId="0" borderId="0"/>
    <xf numFmtId="218" fontId="175" fillId="0" borderId="0"/>
    <xf numFmtId="0" fontId="88" fillId="0" borderId="0"/>
    <xf numFmtId="0" fontId="53" fillId="0" borderId="0"/>
    <xf numFmtId="0" fontId="176" fillId="0" borderId="0"/>
    <xf numFmtId="0" fontId="176" fillId="0" borderId="0"/>
    <xf numFmtId="0" fontId="176" fillId="0" borderId="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4" fontId="142" fillId="32" borderId="5">
      <alignment horizontal="right" vertical="center"/>
      <protection locked="0"/>
    </xf>
    <xf numFmtId="4" fontId="142" fillId="30" borderId="5">
      <alignment horizontal="right" vertical="center"/>
      <protection locked="0"/>
    </xf>
    <xf numFmtId="4" fontId="142" fillId="25" borderId="5">
      <alignment horizontal="right" vertical="center"/>
      <protection locked="0"/>
    </xf>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9" fontId="88"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47" fillId="0" borderId="0" applyFont="0" applyFill="0" applyBorder="0" applyAlignment="0" applyProtection="0"/>
    <xf numFmtId="199" fontId="88" fillId="0" borderId="0" applyFont="0" applyFill="0" applyBorder="0" applyAlignment="0" applyProtection="0"/>
    <xf numFmtId="219" fontId="96" fillId="0" borderId="0">
      <protection locked="0"/>
    </xf>
    <xf numFmtId="220" fontId="96" fillId="0" borderId="0">
      <protection locked="0"/>
    </xf>
    <xf numFmtId="221" fontId="72" fillId="0" borderId="0" applyFont="0" applyFill="0" applyBorder="0" applyAlignment="0" applyProtection="0"/>
    <xf numFmtId="219" fontId="96" fillId="0" borderId="0">
      <protection locked="0"/>
    </xf>
    <xf numFmtId="202" fontId="88" fillId="0" borderId="0" applyFill="0" applyBorder="0" applyAlignment="0">
      <alignment horizontal="centerContinuous"/>
    </xf>
    <xf numFmtId="220" fontId="96" fillId="0" borderId="0">
      <protection locked="0"/>
    </xf>
    <xf numFmtId="222" fontId="96" fillId="0" borderId="0">
      <protection locked="0"/>
    </xf>
    <xf numFmtId="49" fontId="148" fillId="0" borderId="5">
      <alignment horizontal="left" vertical="center" wrapText="1"/>
      <protection locked="0"/>
    </xf>
    <xf numFmtId="49" fontId="148" fillId="0" borderId="5">
      <alignment horizontal="left" vertical="center" wrapText="1"/>
      <protection locked="0"/>
    </xf>
    <xf numFmtId="4" fontId="177" fillId="33" borderId="33" applyNumberFormat="0" applyProtection="0">
      <alignment vertical="center"/>
    </xf>
    <xf numFmtId="4" fontId="178" fillId="33" borderId="33" applyNumberFormat="0" applyProtection="0">
      <alignment vertical="center"/>
    </xf>
    <xf numFmtId="4" fontId="179" fillId="0" borderId="0" applyNumberFormat="0" applyProtection="0">
      <alignment horizontal="left" vertical="center" indent="1"/>
    </xf>
    <xf numFmtId="4" fontId="180" fillId="34" borderId="33" applyNumberFormat="0" applyProtection="0">
      <alignment horizontal="left" vertical="center" indent="1"/>
    </xf>
    <xf numFmtId="4" fontId="181" fillId="35" borderId="33" applyNumberFormat="0" applyProtection="0">
      <alignment vertical="center"/>
    </xf>
    <xf numFmtId="4" fontId="182" fillId="32" borderId="33" applyNumberFormat="0" applyProtection="0">
      <alignment vertical="center"/>
    </xf>
    <xf numFmtId="4" fontId="181" fillId="36" borderId="33" applyNumberFormat="0" applyProtection="0">
      <alignment vertical="center"/>
    </xf>
    <xf numFmtId="4" fontId="183" fillId="35" borderId="33" applyNumberFormat="0" applyProtection="0">
      <alignment vertical="center"/>
    </xf>
    <xf numFmtId="4" fontId="184" fillId="37" borderId="33" applyNumberFormat="0" applyProtection="0">
      <alignment horizontal="left" vertical="center" indent="1"/>
    </xf>
    <xf numFmtId="4" fontId="184" fillId="30" borderId="33" applyNumberFormat="0" applyProtection="0">
      <alignment horizontal="left" vertical="center" indent="1"/>
    </xf>
    <xf numFmtId="4" fontId="185" fillId="34" borderId="33" applyNumberFormat="0" applyProtection="0">
      <alignment horizontal="left" vertical="center" indent="1"/>
    </xf>
    <xf numFmtId="4" fontId="186" fillId="31" borderId="33" applyNumberFormat="0" applyProtection="0">
      <alignment vertical="center"/>
    </xf>
    <xf numFmtId="4" fontId="187" fillId="24" borderId="33" applyNumberFormat="0" applyProtection="0">
      <alignment horizontal="left" vertical="center" indent="1"/>
    </xf>
    <xf numFmtId="4" fontId="188" fillId="30" borderId="33" applyNumberFormat="0" applyProtection="0">
      <alignment horizontal="left" vertical="center" indent="1"/>
    </xf>
    <xf numFmtId="4" fontId="189" fillId="34" borderId="33" applyNumberFormat="0" applyProtection="0">
      <alignment horizontal="left" vertical="center" indent="1"/>
    </xf>
    <xf numFmtId="4" fontId="190" fillId="24" borderId="33" applyNumberFormat="0" applyProtection="0">
      <alignment vertical="center"/>
    </xf>
    <xf numFmtId="4" fontId="191" fillId="24" borderId="33" applyNumberFormat="0" applyProtection="0">
      <alignment vertical="center"/>
    </xf>
    <xf numFmtId="4" fontId="184" fillId="30" borderId="33" applyNumberFormat="0" applyProtection="0">
      <alignment horizontal="left" vertical="center" indent="1"/>
    </xf>
    <xf numFmtId="4" fontId="192" fillId="24" borderId="33" applyNumberFormat="0" applyProtection="0">
      <alignment vertical="center"/>
    </xf>
    <xf numFmtId="4" fontId="193" fillId="24" borderId="33" applyNumberFormat="0" applyProtection="0">
      <alignment vertical="center"/>
    </xf>
    <xf numFmtId="4" fontId="102" fillId="0" borderId="0" applyNumberFormat="0" applyProtection="0">
      <alignment horizontal="left" vertical="center" indent="1"/>
    </xf>
    <xf numFmtId="4" fontId="194" fillId="24" borderId="33" applyNumberFormat="0" applyProtection="0">
      <alignment vertical="center"/>
    </xf>
    <xf numFmtId="4" fontId="195" fillId="24" borderId="33" applyNumberFormat="0" applyProtection="0">
      <alignment vertical="center"/>
    </xf>
    <xf numFmtId="4" fontId="184" fillId="38" borderId="33" applyNumberFormat="0" applyProtection="0">
      <alignment horizontal="left" vertical="center" indent="1"/>
    </xf>
    <xf numFmtId="4" fontId="196" fillId="31" borderId="33" applyNumberFormat="0" applyProtection="0">
      <alignment horizontal="left" indent="1"/>
    </xf>
    <xf numFmtId="4" fontId="197" fillId="24" borderId="33" applyNumberFormat="0" applyProtection="0">
      <alignment vertical="center"/>
    </xf>
    <xf numFmtId="38" fontId="95" fillId="0" borderId="30"/>
    <xf numFmtId="223" fontId="72" fillId="0" borderId="0">
      <protection locked="0"/>
    </xf>
    <xf numFmtId="38" fontId="95" fillId="0" borderId="0" applyFont="0" applyFill="0" applyBorder="0" applyAlignment="0" applyProtection="0"/>
    <xf numFmtId="40" fontId="95" fillId="0" borderId="0" applyFont="0" applyFill="0" applyBorder="0" applyAlignment="0" applyProtection="0"/>
    <xf numFmtId="0" fontId="198" fillId="0" borderId="0" applyNumberFormat="0" applyFill="0" applyBorder="0" applyAlignment="0" applyProtection="0"/>
    <xf numFmtId="0" fontId="72" fillId="0" borderId="0" applyNumberFormat="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2" fontId="151" fillId="0" borderId="0">
      <protection locked="0"/>
    </xf>
    <xf numFmtId="2" fontId="151" fillId="0" borderId="0">
      <protection locked="0"/>
    </xf>
    <xf numFmtId="220" fontId="96" fillId="0" borderId="0">
      <protection locked="0"/>
    </xf>
    <xf numFmtId="222" fontId="96" fillId="0" borderId="0">
      <protection locked="0"/>
    </xf>
    <xf numFmtId="0" fontId="95" fillId="0" borderId="0"/>
    <xf numFmtId="4" fontId="72"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99" fillId="0" borderId="0" applyNumberFormat="0" applyFont="0" applyFill="0" applyBorder="0" applyAlignment="0" applyProtection="0">
      <alignment vertical="top"/>
    </xf>
    <xf numFmtId="0" fontId="200" fillId="0" borderId="0" applyNumberFormat="0" applyFont="0" applyFill="0" applyBorder="0" applyAlignment="0" applyProtection="0">
      <alignment vertical="top"/>
    </xf>
    <xf numFmtId="0" fontId="200" fillId="0" borderId="0" applyNumberFormat="0" applyFont="0" applyFill="0" applyBorder="0" applyAlignment="0" applyProtection="0">
      <alignment vertical="top"/>
    </xf>
    <xf numFmtId="0" fontId="199" fillId="0" borderId="0" applyNumberFormat="0" applyFont="0" applyFill="0" applyBorder="0" applyAlignment="0" applyProtection="0"/>
    <xf numFmtId="0" fontId="199" fillId="0" borderId="0" applyNumberFormat="0" applyFont="0" applyFill="0" applyBorder="0" applyAlignment="0" applyProtection="0">
      <alignment horizontal="left" vertical="top"/>
    </xf>
    <xf numFmtId="0" fontId="199" fillId="0" borderId="0" applyNumberFormat="0" applyFont="0" applyFill="0" applyBorder="0" applyAlignment="0" applyProtection="0">
      <alignment horizontal="left" vertical="top"/>
    </xf>
    <xf numFmtId="0" fontId="199" fillId="0" borderId="0" applyNumberFormat="0" applyFont="0" applyFill="0" applyBorder="0" applyAlignment="0" applyProtection="0">
      <alignment horizontal="left" vertical="top"/>
    </xf>
    <xf numFmtId="0" fontId="88" fillId="0" borderId="0"/>
    <xf numFmtId="0" fontId="201" fillId="0" borderId="0">
      <alignment horizontal="left" wrapText="1"/>
    </xf>
    <xf numFmtId="0" fontId="202" fillId="0" borderId="18" applyNumberFormat="0" applyFont="0" applyFill="0" applyBorder="0" applyAlignment="0" applyProtection="0">
      <alignment horizontal="center" wrapText="1"/>
    </xf>
    <xf numFmtId="224" fontId="71" fillId="0" borderId="0" applyNumberFormat="0" applyFont="0" applyFill="0" applyBorder="0" applyAlignment="0" applyProtection="0">
      <alignment horizontal="right"/>
    </xf>
    <xf numFmtId="0" fontId="202" fillId="0" borderId="0" applyNumberFormat="0" applyFont="0" applyFill="0" applyBorder="0" applyAlignment="0" applyProtection="0">
      <alignment horizontal="left" indent="1"/>
    </xf>
    <xf numFmtId="225" fontId="202" fillId="0" borderId="0" applyNumberFormat="0" applyFont="0" applyFill="0" applyBorder="0" applyAlignment="0" applyProtection="0"/>
    <xf numFmtId="0" fontId="88" fillId="0" borderId="18" applyNumberFormat="0" applyFont="0" applyFill="0" applyAlignment="0" applyProtection="0">
      <alignment horizontal="center"/>
    </xf>
    <xf numFmtId="0" fontId="88" fillId="0" borderId="0" applyNumberFormat="0" applyFont="0" applyFill="0" applyBorder="0" applyAlignment="0" applyProtection="0">
      <alignment horizontal="left" wrapText="1" indent="1"/>
    </xf>
    <xf numFmtId="0" fontId="202" fillId="0" borderId="0" applyNumberFormat="0" applyFont="0" applyFill="0" applyBorder="0" applyAlignment="0" applyProtection="0">
      <alignment horizontal="left" indent="1"/>
    </xf>
    <xf numFmtId="0" fontId="88" fillId="0" borderId="0" applyNumberFormat="0" applyFont="0" applyFill="0" applyBorder="0" applyAlignment="0" applyProtection="0">
      <alignment horizontal="left" wrapText="1" indent="2"/>
    </xf>
    <xf numFmtId="226" fontId="88" fillId="0" borderId="0">
      <alignment horizontal="right"/>
    </xf>
    <xf numFmtId="0" fontId="54" fillId="19"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8"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8" borderId="0" applyNumberFormat="0" applyBorder="0" applyAlignment="0" applyProtection="0"/>
    <xf numFmtId="0" fontId="55" fillId="7" borderId="2" applyNumberFormat="0" applyAlignment="0" applyProtection="0"/>
    <xf numFmtId="0" fontId="55" fillId="7" borderId="2" applyNumberFormat="0" applyAlignment="0" applyProtection="0"/>
    <xf numFmtId="218" fontId="55" fillId="7" borderId="2" applyNumberFormat="0" applyAlignment="0" applyProtection="0"/>
    <xf numFmtId="0" fontId="56" fillId="22" borderId="15" applyNumberFormat="0" applyAlignment="0" applyProtection="0"/>
    <xf numFmtId="0" fontId="56" fillId="22" borderId="15" applyNumberFormat="0" applyAlignment="0" applyProtection="0"/>
    <xf numFmtId="0" fontId="57" fillId="22" borderId="2" applyNumberFormat="0" applyAlignment="0" applyProtection="0"/>
    <xf numFmtId="0" fontId="57" fillId="22" borderId="2" applyNumberFormat="0" applyAlignment="0" applyProtection="0"/>
    <xf numFmtId="0" fontId="129" fillId="0" borderId="0" applyProtection="0"/>
    <xf numFmtId="195" fontId="42" fillId="0" borderId="0" applyFont="0" applyFill="0" applyBorder="0" applyAlignment="0" applyProtection="0"/>
    <xf numFmtId="0" fontId="69" fillId="4" borderId="0" applyNumberFormat="0" applyBorder="0" applyAlignment="0" applyProtection="0"/>
    <xf numFmtId="0" fontId="58" fillId="0" borderId="9" applyNumberFormat="0" applyFill="0" applyAlignment="0" applyProtection="0"/>
    <xf numFmtId="0" fontId="58" fillId="0" borderId="9" applyNumberFormat="0" applyFill="0" applyAlignment="0" applyProtection="0"/>
    <xf numFmtId="0" fontId="59" fillId="0" borderId="10" applyNumberFormat="0" applyFill="0" applyAlignment="0" applyProtection="0"/>
    <xf numFmtId="0" fontId="59" fillId="0" borderId="10" applyNumberFormat="0" applyFill="0" applyAlignment="0" applyProtection="0"/>
    <xf numFmtId="0" fontId="60" fillId="0" borderId="11" applyNumberFormat="0" applyFill="0" applyAlignment="0" applyProtection="0"/>
    <xf numFmtId="0" fontId="60" fillId="0" borderId="11"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130" fillId="0" borderId="0" applyProtection="0"/>
    <xf numFmtId="0" fontId="131" fillId="0" borderId="0" applyProtection="0"/>
    <xf numFmtId="0" fontId="67" fillId="0" borderId="13" applyNumberFormat="0" applyFill="0" applyAlignment="0" applyProtection="0"/>
    <xf numFmtId="0" fontId="61" fillId="0" borderId="17" applyNumberFormat="0" applyFill="0" applyAlignment="0" applyProtection="0"/>
    <xf numFmtId="0" fontId="61" fillId="0" borderId="17" applyNumberFormat="0" applyFill="0" applyAlignment="0" applyProtection="0"/>
    <xf numFmtId="0" fontId="129" fillId="0" borderId="16" applyProtection="0"/>
    <xf numFmtId="0" fontId="62" fillId="23" borderId="4" applyNumberFormat="0" applyAlignment="0" applyProtection="0"/>
    <xf numFmtId="0" fontId="62" fillId="23" borderId="4" applyNumberFormat="0" applyAlignment="0" applyProtection="0"/>
    <xf numFmtId="0" fontId="62" fillId="23" borderId="4"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13" borderId="0" applyNumberFormat="0" applyBorder="0" applyAlignment="0" applyProtection="0"/>
    <xf numFmtId="0" fontId="64" fillId="13" borderId="0" applyNumberFormat="0" applyBorder="0" applyAlignment="0" applyProtection="0"/>
    <xf numFmtId="0" fontId="57" fillId="22" borderId="2" applyNumberFormat="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3" fillId="0" borderId="0"/>
    <xf numFmtId="0" fontId="53" fillId="0" borderId="0"/>
    <xf numFmtId="0" fontId="53" fillId="0" borderId="0"/>
    <xf numFmtId="0" fontId="53" fillId="0" borderId="0"/>
    <xf numFmtId="0" fontId="53" fillId="0" borderId="0"/>
    <xf numFmtId="0" fontId="53" fillId="0" borderId="0"/>
    <xf numFmtId="0" fontId="28" fillId="0" borderId="0"/>
    <xf numFmtId="0" fontId="28"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2"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70" fillId="0" borderId="0"/>
    <xf numFmtId="0" fontId="42" fillId="0" borderId="0"/>
    <xf numFmtId="0" fontId="70" fillId="0" borderId="0"/>
    <xf numFmtId="0" fontId="70"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218" fontId="174" fillId="0" borderId="0"/>
    <xf numFmtId="218" fontId="174" fillId="0" borderId="0"/>
    <xf numFmtId="218" fontId="174" fillId="0" borderId="0"/>
    <xf numFmtId="0" fontId="18" fillId="0" borderId="0"/>
    <xf numFmtId="0" fontId="18" fillId="0" borderId="0"/>
    <xf numFmtId="0" fontId="42" fillId="0" borderId="0"/>
    <xf numFmtId="0" fontId="42" fillId="0" borderId="0" applyNumberFormat="0" applyFont="0" applyFill="0" applyBorder="0" applyAlignment="0" applyProtection="0">
      <alignment vertical="top"/>
    </xf>
    <xf numFmtId="0" fontId="28" fillId="0" borderId="0"/>
    <xf numFmtId="0" fontId="42" fillId="0" borderId="0" applyNumberFormat="0" applyFont="0" applyFill="0" applyBorder="0" applyAlignment="0" applyProtection="0">
      <alignment vertical="top"/>
    </xf>
    <xf numFmtId="0" fontId="18" fillId="0" borderId="0"/>
    <xf numFmtId="0" fontId="28" fillId="0" borderId="0"/>
    <xf numFmtId="0" fontId="53" fillId="0" borderId="0"/>
    <xf numFmtId="0" fontId="42" fillId="0" borderId="0"/>
    <xf numFmtId="0" fontId="61" fillId="0" borderId="17" applyNumberFormat="0" applyFill="0" applyAlignment="0" applyProtection="0"/>
    <xf numFmtId="0" fontId="65" fillId="3" borderId="0" applyNumberFormat="0" applyBorder="0" applyAlignment="0" applyProtection="0"/>
    <xf numFmtId="0" fontId="65" fillId="3" borderId="0" applyNumberFormat="0" applyBorder="0" applyAlignment="0" applyProtection="0"/>
    <xf numFmtId="0" fontId="65" fillId="3"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2" fillId="10" borderId="14" applyNumberFormat="0" applyFont="0" applyAlignment="0" applyProtection="0"/>
    <xf numFmtId="0" fontId="28" fillId="10" borderId="14"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20" fillId="0" borderId="0" applyFont="0" applyFill="0" applyBorder="0" applyAlignment="0" applyProtection="0"/>
    <xf numFmtId="0" fontId="56" fillId="22" borderId="15" applyNumberFormat="0" applyAlignment="0" applyProtection="0"/>
    <xf numFmtId="0" fontId="67" fillId="0" borderId="13" applyNumberFormat="0" applyFill="0" applyAlignment="0" applyProtection="0"/>
    <xf numFmtId="0" fontId="67" fillId="0" borderId="13" applyNumberFormat="0" applyFill="0" applyAlignment="0" applyProtection="0"/>
    <xf numFmtId="0" fontId="64" fillId="13" borderId="0" applyNumberFormat="0" applyBorder="0" applyAlignment="0" applyProtection="0"/>
    <xf numFmtId="0" fontId="91" fillId="0" borderId="0"/>
    <xf numFmtId="0" fontId="91" fillId="0" borderId="0"/>
    <xf numFmtId="0" fontId="91" fillId="0" borderId="0"/>
    <xf numFmtId="0" fontId="91" fillId="0" borderId="0"/>
    <xf numFmtId="0" fontId="91" fillId="0" borderId="0"/>
    <xf numFmtId="0" fontId="91" fillId="0" borderId="0"/>
    <xf numFmtId="0" fontId="129" fillId="0" borderId="0"/>
    <xf numFmtId="0" fontId="68"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185" fontId="203" fillId="0" borderId="0" applyFont="0" applyFill="0" applyBorder="0" applyAlignment="0" applyProtection="0"/>
    <xf numFmtId="173" fontId="203" fillId="0" borderId="0" applyFont="0" applyFill="0" applyBorder="0" applyAlignment="0" applyProtection="0"/>
    <xf numFmtId="227" fontId="29" fillId="0" borderId="0" applyNumberFormat="0" applyFill="0" applyBorder="0" applyAlignment="0" applyProtection="0"/>
    <xf numFmtId="227" fontId="29" fillId="0" borderId="0" applyNumberForma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8" fontId="53" fillId="0" borderId="0" applyFont="0" applyFill="0" applyBorder="0" applyAlignment="0" applyProtection="0"/>
    <xf numFmtId="168" fontId="53" fillId="0" borderId="0" applyFont="0" applyFill="0" applyBorder="0" applyAlignment="0" applyProtection="0"/>
    <xf numFmtId="168"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73" fontId="88"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206" fontId="28" fillId="0" borderId="0" applyFont="0" applyFill="0" applyBorder="0" applyAlignment="0" applyProtection="0"/>
    <xf numFmtId="170" fontId="28"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166" fontId="53" fillId="0" borderId="0" applyFont="0" applyFill="0" applyBorder="0" applyAlignment="0" applyProtection="0"/>
    <xf numFmtId="167" fontId="20" fillId="0" borderId="0" applyFont="0" applyFill="0" applyBorder="0" applyAlignment="0" applyProtection="0"/>
    <xf numFmtId="0" fontId="69" fillId="4" borderId="0" applyNumberFormat="0" applyBorder="0" applyAlignment="0" applyProtection="0"/>
    <xf numFmtId="0" fontId="69" fillId="4" borderId="0" applyNumberFormat="0" applyBorder="0" applyAlignment="0" applyProtection="0"/>
    <xf numFmtId="228" fontId="204" fillId="24" borderId="31" applyFill="0" applyBorder="0">
      <alignment horizontal="center" vertical="center" wrapText="1"/>
      <protection locked="0"/>
    </xf>
    <xf numFmtId="210" fontId="205" fillId="0" borderId="0">
      <alignment wrapText="1"/>
    </xf>
    <xf numFmtId="210" fontId="150" fillId="0" borderId="0">
      <alignment wrapText="1"/>
    </xf>
    <xf numFmtId="169" fontId="206" fillId="0" borderId="0" applyFont="0" applyFill="0" applyBorder="0" applyAlignment="0" applyProtection="0"/>
    <xf numFmtId="0" fontId="208" fillId="0" borderId="0" applyNumberFormat="0" applyFill="0" applyBorder="0" applyAlignment="0" applyProtection="0"/>
    <xf numFmtId="0" fontId="20" fillId="0" borderId="0"/>
    <xf numFmtId="0" fontId="28" fillId="0" borderId="0"/>
    <xf numFmtId="0" fontId="55" fillId="7" borderId="2" applyNumberFormat="0" applyAlignment="0" applyProtection="0"/>
    <xf numFmtId="0" fontId="62" fillId="23" borderId="4" applyNumberFormat="0" applyAlignment="0" applyProtection="0"/>
    <xf numFmtId="0" fontId="63" fillId="0" borderId="0" applyNumberFormat="0" applyFill="0" applyBorder="0" applyAlignment="0" applyProtection="0"/>
    <xf numFmtId="0" fontId="67" fillId="0" borderId="13" applyNumberFormat="0" applyFill="0" applyAlignment="0" applyProtection="0"/>
    <xf numFmtId="0" fontId="68" fillId="0" borderId="0" applyNumberFormat="0" applyFill="0" applyBorder="0" applyAlignment="0" applyProtection="0"/>
    <xf numFmtId="164" fontId="28" fillId="0" borderId="0" applyFont="0" applyFill="0" applyBorder="0" applyAlignment="0" applyProtection="0"/>
    <xf numFmtId="0" fontId="53" fillId="45" borderId="0" applyNumberFormat="0" applyBorder="0" applyAlignment="0" applyProtection="0"/>
    <xf numFmtId="0" fontId="53" fillId="32" borderId="0" applyNumberFormat="0" applyBorder="0" applyAlignment="0" applyProtection="0"/>
    <xf numFmtId="0" fontId="53" fillId="24" borderId="0" applyNumberFormat="0" applyBorder="0" applyAlignment="0" applyProtection="0"/>
    <xf numFmtId="0" fontId="53" fillId="38"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7"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3" fillId="25" borderId="0" applyNumberFormat="0" applyBorder="0" applyAlignment="0" applyProtection="0"/>
    <xf numFmtId="0" fontId="53" fillId="33" borderId="0" applyNumberFormat="0" applyBorder="0" applyAlignment="0" applyProtection="0"/>
    <xf numFmtId="0" fontId="53" fillId="31" borderId="0" applyNumberFormat="0" applyBorder="0" applyAlignment="0" applyProtection="0"/>
    <xf numFmtId="0" fontId="53" fillId="33"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25" borderId="0" applyNumberFormat="0" applyBorder="0" applyAlignment="0" applyProtection="0"/>
    <xf numFmtId="0" fontId="54" fillId="33"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48" borderId="0" applyNumberFormat="0" applyBorder="0" applyAlignment="0" applyProtection="0"/>
    <xf numFmtId="0" fontId="54" fillId="50"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49" borderId="0" applyNumberFormat="0" applyBorder="0" applyAlignment="0" applyProtection="0"/>
    <xf numFmtId="0" fontId="65" fillId="54" borderId="0" applyNumberFormat="0" applyBorder="0" applyAlignment="0" applyProtection="0"/>
    <xf numFmtId="0" fontId="57" fillId="25" borderId="2" applyNumberFormat="0" applyAlignment="0" applyProtection="0"/>
    <xf numFmtId="0" fontId="62" fillId="51" borderId="4" applyNumberFormat="0" applyAlignment="0" applyProtection="0"/>
    <xf numFmtId="0" fontId="69" fillId="47" borderId="0" applyNumberFormat="0" applyBorder="0" applyAlignment="0" applyProtection="0"/>
    <xf numFmtId="0" fontId="227" fillId="0" borderId="51" applyNumberFormat="0" applyFill="0" applyAlignment="0" applyProtection="0"/>
    <xf numFmtId="0" fontId="228" fillId="0" borderId="33" applyNumberFormat="0" applyFill="0" applyAlignment="0" applyProtection="0"/>
    <xf numFmtId="0" fontId="229" fillId="0" borderId="52" applyNumberFormat="0" applyFill="0" applyAlignment="0" applyProtection="0"/>
    <xf numFmtId="0" fontId="229" fillId="0" borderId="0" applyNumberFormat="0" applyFill="0" applyBorder="0" applyAlignment="0" applyProtection="0"/>
    <xf numFmtId="0" fontId="55" fillId="32" borderId="2" applyNumberFormat="0" applyAlignment="0" applyProtection="0"/>
    <xf numFmtId="0" fontId="64" fillId="33" borderId="0" applyNumberFormat="0" applyBorder="0" applyAlignment="0" applyProtection="0"/>
    <xf numFmtId="0" fontId="53" fillId="38" borderId="14" applyNumberFormat="0" applyFont="0" applyAlignment="0" applyProtection="0"/>
    <xf numFmtId="0" fontId="56" fillId="25" borderId="15" applyNumberFormat="0" applyAlignment="0" applyProtection="0"/>
    <xf numFmtId="0" fontId="230" fillId="0" borderId="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8" borderId="0" applyNumberFormat="0" applyBorder="0" applyAlignment="0" applyProtection="0"/>
    <xf numFmtId="0" fontId="55" fillId="7" borderId="2" applyNumberFormat="0" applyAlignment="0" applyProtection="0"/>
    <xf numFmtId="0" fontId="56" fillId="22" borderId="15" applyNumberFormat="0" applyAlignment="0" applyProtection="0"/>
    <xf numFmtId="0" fontId="57" fillId="22" borderId="2" applyNumberFormat="0" applyAlignment="0" applyProtection="0"/>
    <xf numFmtId="0" fontId="58" fillId="0" borderId="9" applyNumberFormat="0" applyFill="0" applyAlignment="0" applyProtection="0"/>
    <xf numFmtId="0" fontId="59" fillId="0" borderId="10" applyNumberFormat="0" applyFill="0" applyAlignment="0" applyProtection="0"/>
    <xf numFmtId="0" fontId="60" fillId="0" borderId="11" applyNumberFormat="0" applyFill="0" applyAlignment="0" applyProtection="0"/>
    <xf numFmtId="0" fontId="60" fillId="0" borderId="0" applyNumberFormat="0" applyFill="0" applyBorder="0" applyAlignment="0" applyProtection="0"/>
    <xf numFmtId="0" fontId="61" fillId="0" borderId="17" applyNumberFormat="0" applyFill="0" applyAlignment="0" applyProtection="0"/>
    <xf numFmtId="0" fontId="63" fillId="0" borderId="0" applyNumberFormat="0" applyFill="0" applyBorder="0" applyAlignment="0" applyProtection="0"/>
    <xf numFmtId="0" fontId="64" fillId="13" borderId="0" applyNumberFormat="0" applyBorder="0" applyAlignment="0" applyProtection="0"/>
    <xf numFmtId="0" fontId="28" fillId="0" borderId="0"/>
    <xf numFmtId="0" fontId="53" fillId="0" borderId="0"/>
    <xf numFmtId="0" fontId="42" fillId="0" borderId="0"/>
    <xf numFmtId="0" fontId="65" fillId="3" borderId="0" applyNumberFormat="0" applyBorder="0" applyAlignment="0" applyProtection="0"/>
    <xf numFmtId="0" fontId="28" fillId="10" borderId="14" applyNumberFormat="0" applyFont="0" applyAlignment="0" applyProtection="0"/>
    <xf numFmtId="0" fontId="67" fillId="0" borderId="13" applyNumberFormat="0" applyFill="0" applyAlignment="0" applyProtection="0"/>
    <xf numFmtId="0" fontId="69" fillId="4" borderId="0" applyNumberFormat="0" applyBorder="0" applyAlignment="0" applyProtection="0"/>
    <xf numFmtId="0" fontId="17" fillId="0" borderId="0"/>
    <xf numFmtId="0" fontId="28" fillId="0" borderId="0"/>
    <xf numFmtId="0" fontId="20" fillId="0" borderId="0"/>
    <xf numFmtId="0" fontId="47" fillId="0" borderId="0"/>
    <xf numFmtId="0" fontId="231" fillId="0" borderId="0"/>
    <xf numFmtId="0" fontId="20" fillId="0" borderId="0"/>
    <xf numFmtId="0" fontId="20" fillId="0" borderId="0"/>
    <xf numFmtId="0" fontId="20" fillId="0" borderId="0"/>
    <xf numFmtId="0" fontId="176" fillId="0" borderId="0"/>
    <xf numFmtId="0" fontId="49" fillId="0" borderId="0"/>
    <xf numFmtId="0" fontId="42" fillId="0" borderId="0"/>
    <xf numFmtId="0" fontId="53" fillId="31"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31" borderId="0" applyNumberFormat="0" applyBorder="0" applyAlignment="0" applyProtection="0"/>
    <xf numFmtId="0" fontId="53" fillId="55" borderId="0" applyNumberFormat="0" applyBorder="0" applyAlignment="0" applyProtection="0"/>
    <xf numFmtId="0" fontId="53" fillId="32" borderId="0" applyNumberFormat="0" applyBorder="0" applyAlignment="0" applyProtection="0"/>
    <xf numFmtId="0" fontId="53" fillId="54" borderId="0" applyNumberFormat="0" applyBorder="0" applyAlignment="0" applyProtection="0"/>
    <xf numFmtId="0" fontId="53" fillId="55" borderId="0" applyNumberFormat="0" applyBorder="0" applyAlignment="0" applyProtection="0"/>
    <xf numFmtId="0" fontId="53" fillId="38" borderId="0" applyNumberFormat="0" applyBorder="0" applyAlignment="0" applyProtection="0"/>
    <xf numFmtId="0" fontId="53" fillId="24" borderId="0" applyNumberFormat="0" applyBorder="0" applyAlignment="0" applyProtection="0"/>
    <xf numFmtId="0" fontId="53" fillId="47" borderId="0" applyNumberFormat="0" applyBorder="0" applyAlignment="0" applyProtection="0"/>
    <xf numFmtId="0" fontId="53" fillId="38" borderId="0" applyNumberFormat="0" applyBorder="0" applyAlignment="0" applyProtection="0"/>
    <xf numFmtId="0" fontId="53" fillId="32" borderId="0" applyNumberFormat="0" applyBorder="0" applyAlignment="0" applyProtection="0"/>
    <xf numFmtId="0" fontId="53" fillId="38" borderId="0" applyNumberFormat="0" applyBorder="0" applyAlignment="0" applyProtection="0"/>
    <xf numFmtId="0" fontId="53" fillId="56" borderId="0" applyNumberFormat="0" applyBorder="0" applyAlignment="0" applyProtection="0"/>
    <xf numFmtId="0" fontId="53" fillId="32"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38" borderId="0" applyNumberFormat="0" applyBorder="0" applyAlignment="0" applyProtection="0"/>
    <xf numFmtId="0" fontId="53" fillId="47" borderId="0" applyNumberFormat="0" applyBorder="0" applyAlignment="0" applyProtection="0"/>
    <xf numFmtId="0" fontId="53" fillId="32" borderId="0" applyNumberFormat="0" applyBorder="0" applyAlignment="0" applyProtection="0"/>
    <xf numFmtId="0" fontId="53" fillId="38" borderId="0" applyNumberFormat="0" applyBorder="0" applyAlignment="0" applyProtection="0"/>
    <xf numFmtId="0" fontId="233" fillId="6" borderId="0" applyNumberFormat="0" applyBorder="0" applyAlignment="0" applyProtection="0"/>
    <xf numFmtId="0" fontId="53" fillId="5" borderId="0" applyNumberFormat="0" applyBorder="0" applyAlignment="0" applyProtection="0"/>
    <xf numFmtId="0" fontId="53" fillId="57" borderId="0" applyNumberFormat="0" applyBorder="0" applyAlignment="0" applyProtection="0"/>
    <xf numFmtId="0" fontId="53" fillId="2" borderId="0" applyNumberFormat="0" applyBorder="0" applyAlignment="0" applyProtection="0"/>
    <xf numFmtId="0" fontId="53" fillId="57" borderId="0" applyNumberFormat="0" applyBorder="0" applyAlignment="0" applyProtection="0"/>
    <xf numFmtId="0" fontId="53" fillId="46" borderId="0" applyNumberFormat="0" applyBorder="0" applyAlignment="0" applyProtection="0"/>
    <xf numFmtId="0" fontId="53" fillId="8" borderId="0" applyNumberFormat="0" applyBorder="0" applyAlignment="0" applyProtection="0"/>
    <xf numFmtId="0" fontId="233" fillId="7" borderId="0" applyNumberFormat="0" applyBorder="0" applyAlignment="0" applyProtection="0"/>
    <xf numFmtId="0" fontId="53" fillId="11" borderId="0" applyNumberFormat="0" applyBorder="0" applyAlignment="0" applyProtection="0"/>
    <xf numFmtId="0" fontId="53" fillId="58" borderId="0" applyNumberFormat="0" applyBorder="0" applyAlignment="0" applyProtection="0"/>
    <xf numFmtId="0" fontId="53" fillId="3" borderId="0" applyNumberFormat="0" applyBorder="0" applyAlignment="0" applyProtection="0"/>
    <xf numFmtId="0" fontId="53" fillId="58" borderId="0" applyNumberFormat="0" applyBorder="0" applyAlignment="0" applyProtection="0"/>
    <xf numFmtId="0" fontId="53" fillId="54" borderId="0" applyNumberFormat="0" applyBorder="0" applyAlignment="0" applyProtection="0"/>
    <xf numFmtId="0" fontId="53" fillId="9" borderId="0" applyNumberFormat="0" applyBorder="0" applyAlignment="0" applyProtection="0"/>
    <xf numFmtId="0" fontId="233" fillId="29" borderId="0" applyNumberFormat="0" applyBorder="0" applyAlignment="0" applyProtection="0"/>
    <xf numFmtId="0" fontId="53" fillId="59" borderId="0" applyNumberFormat="0" applyBorder="0" applyAlignment="0" applyProtection="0"/>
    <xf numFmtId="0" fontId="53" fillId="4" borderId="0" applyNumberFormat="0" applyBorder="0" applyAlignment="0" applyProtection="0"/>
    <xf numFmtId="0" fontId="53" fillId="59" borderId="0" applyNumberFormat="0" applyBorder="0" applyAlignment="0" applyProtection="0"/>
    <xf numFmtId="0" fontId="53" fillId="47" borderId="0" applyNumberFormat="0" applyBorder="0" applyAlignment="0" applyProtection="0"/>
    <xf numFmtId="0" fontId="53" fillId="10" borderId="0" applyNumberFormat="0" applyBorder="0" applyAlignment="0" applyProtection="0"/>
    <xf numFmtId="0" fontId="233" fillId="10" borderId="0" applyNumberFormat="0" applyBorder="0" applyAlignment="0" applyProtection="0"/>
    <xf numFmtId="0" fontId="53" fillId="60" borderId="0" applyNumberFormat="0" applyBorder="0" applyAlignment="0" applyProtection="0"/>
    <xf numFmtId="0" fontId="53" fillId="5" borderId="0" applyNumberFormat="0" applyBorder="0" applyAlignment="0" applyProtection="0"/>
    <xf numFmtId="0" fontId="53" fillId="60" borderId="0" applyNumberFormat="0" applyBorder="0" applyAlignment="0" applyProtection="0"/>
    <xf numFmtId="0" fontId="53" fillId="56" borderId="0" applyNumberFormat="0" applyBorder="0" applyAlignment="0" applyProtection="0"/>
    <xf numFmtId="0" fontId="53" fillId="7" borderId="0" applyNumberFormat="0" applyBorder="0" applyAlignment="0" applyProtection="0"/>
    <xf numFmtId="0" fontId="233" fillId="2" borderId="0" applyNumberFormat="0" applyBorder="0" applyAlignment="0" applyProtection="0"/>
    <xf numFmtId="0" fontId="53" fillId="61" borderId="0" applyNumberFormat="0" applyBorder="0" applyAlignment="0" applyProtection="0"/>
    <xf numFmtId="0" fontId="53" fillId="11" borderId="0" applyNumberFormat="0" applyBorder="0" applyAlignment="0" applyProtection="0"/>
    <xf numFmtId="0" fontId="53" fillId="45" borderId="0" applyNumberFormat="0" applyBorder="0" applyAlignment="0" applyProtection="0"/>
    <xf numFmtId="0" fontId="53" fillId="6" borderId="0" applyNumberFormat="0" applyBorder="0" applyAlignment="0" applyProtection="0"/>
    <xf numFmtId="0" fontId="233" fillId="4" borderId="0" applyNumberFormat="0" applyBorder="0" applyAlignment="0" applyProtection="0"/>
    <xf numFmtId="0" fontId="53" fillId="62" borderId="0" applyNumberFormat="0" applyBorder="0" applyAlignment="0" applyProtection="0"/>
    <xf numFmtId="0" fontId="53" fillId="11" borderId="0" applyNumberFormat="0" applyBorder="0" applyAlignment="0" applyProtection="0"/>
    <xf numFmtId="0" fontId="53" fillId="62" borderId="0" applyNumberFormat="0" applyBorder="0" applyAlignment="0" applyProtection="0"/>
    <xf numFmtId="0" fontId="53" fillId="32" borderId="0" applyNumberFormat="0" applyBorder="0" applyAlignment="0" applyProtection="0"/>
    <xf numFmtId="0" fontId="53" fillId="10" borderId="0" applyNumberFormat="0" applyBorder="0" applyAlignment="0" applyProtection="0"/>
    <xf numFmtId="0" fontId="53" fillId="61" borderId="0" applyNumberFormat="0" applyBorder="0" applyAlignment="0" applyProtection="0"/>
    <xf numFmtId="0" fontId="53" fillId="11" borderId="0" applyNumberFormat="0" applyBorder="0" applyAlignment="0" applyProtection="0"/>
    <xf numFmtId="0" fontId="53" fillId="63" borderId="0" applyNumberFormat="0" applyBorder="0" applyAlignment="0" applyProtection="0"/>
    <xf numFmtId="0" fontId="53" fillId="62" borderId="0" applyNumberFormat="0" applyBorder="0" applyAlignment="0" applyProtection="0"/>
    <xf numFmtId="0" fontId="53" fillId="64" borderId="0" applyNumberFormat="0" applyBorder="0" applyAlignment="0" applyProtection="0"/>
    <xf numFmtId="0" fontId="53" fillId="57" borderId="0" applyNumberFormat="0" applyBorder="0" applyAlignment="0" applyProtection="0"/>
    <xf numFmtId="0" fontId="53" fillId="58" borderId="0" applyNumberFormat="0" applyBorder="0" applyAlignment="0" applyProtection="0"/>
    <xf numFmtId="0" fontId="53" fillId="45"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3" fillId="45" borderId="0" applyNumberFormat="0" applyBorder="0" applyAlignment="0" applyProtection="0"/>
    <xf numFmtId="0" fontId="53" fillId="55" borderId="0" applyNumberFormat="0" applyBorder="0" applyAlignment="0" applyProtection="0"/>
    <xf numFmtId="0" fontId="53" fillId="32"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33" borderId="0" applyNumberFormat="0" applyBorder="0" applyAlignment="0" applyProtection="0"/>
    <xf numFmtId="0" fontId="53" fillId="25" borderId="0" applyNumberFormat="0" applyBorder="0" applyAlignment="0" applyProtection="0"/>
    <xf numFmtId="0" fontId="53" fillId="65" borderId="0" applyNumberFormat="0" applyBorder="0" applyAlignment="0" applyProtection="0"/>
    <xf numFmtId="0" fontId="53" fillId="33" borderId="0" applyNumberFormat="0" applyBorder="0" applyAlignment="0" applyProtection="0"/>
    <xf numFmtId="0" fontId="53" fillId="54" borderId="0" applyNumberFormat="0" applyBorder="0" applyAlignment="0" applyProtection="0"/>
    <xf numFmtId="0" fontId="53" fillId="33" borderId="0" applyNumberFormat="0" applyBorder="0" applyAlignment="0" applyProtection="0"/>
    <xf numFmtId="0" fontId="53" fillId="56" borderId="0" applyNumberFormat="0" applyBorder="0" applyAlignment="0" applyProtection="0"/>
    <xf numFmtId="0" fontId="53" fillId="54" borderId="0" applyNumberFormat="0" applyBorder="0" applyAlignment="0" applyProtection="0"/>
    <xf numFmtId="0" fontId="53" fillId="45"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3" fillId="45" borderId="0" applyNumberFormat="0" applyBorder="0" applyAlignment="0" applyProtection="0"/>
    <xf numFmtId="0" fontId="53" fillId="38" borderId="0" applyNumberFormat="0" applyBorder="0" applyAlignment="0" applyProtection="0"/>
    <xf numFmtId="0" fontId="53" fillId="33" borderId="0" applyNumberFormat="0" applyBorder="0" applyAlignment="0" applyProtection="0"/>
    <xf numFmtId="0" fontId="53" fillId="52" borderId="0" applyNumberFormat="0" applyBorder="0" applyAlignment="0" applyProtection="0"/>
    <xf numFmtId="0" fontId="53" fillId="38" borderId="0" applyNumberFormat="0" applyBorder="0" applyAlignment="0" applyProtection="0"/>
    <xf numFmtId="0" fontId="233" fillId="8" borderId="0" applyNumberFormat="0" applyBorder="0" applyAlignment="0" applyProtection="0"/>
    <xf numFmtId="0" fontId="53" fillId="66" borderId="0" applyNumberFormat="0" applyBorder="0" applyAlignment="0" applyProtection="0"/>
    <xf numFmtId="0" fontId="53" fillId="66" borderId="0" applyNumberFormat="0" applyBorder="0" applyAlignment="0" applyProtection="0"/>
    <xf numFmtId="0" fontId="53" fillId="31" borderId="0" applyNumberFormat="0" applyBorder="0" applyAlignment="0" applyProtection="0"/>
    <xf numFmtId="0" fontId="53" fillId="6" borderId="0" applyNumberFormat="0" applyBorder="0" applyAlignment="0" applyProtection="0"/>
    <xf numFmtId="0" fontId="233" fillId="7" borderId="0" applyNumberFormat="0" applyBorder="0" applyAlignment="0" applyProtection="0"/>
    <xf numFmtId="0" fontId="53" fillId="9" borderId="0" applyNumberFormat="0" applyBorder="0" applyAlignment="0" applyProtection="0"/>
    <xf numFmtId="0" fontId="53" fillId="58" borderId="0" applyNumberFormat="0" applyBorder="0" applyAlignment="0" applyProtection="0"/>
    <xf numFmtId="0" fontId="53" fillId="8" borderId="0" applyNumberFormat="0" applyBorder="0" applyAlignment="0" applyProtection="0"/>
    <xf numFmtId="0" fontId="53" fillId="55" borderId="0" applyNumberFormat="0" applyBorder="0" applyAlignment="0" applyProtection="0"/>
    <xf numFmtId="0" fontId="53" fillId="9" borderId="0" applyNumberFormat="0" applyBorder="0" applyAlignment="0" applyProtection="0"/>
    <xf numFmtId="0" fontId="233" fillId="22" borderId="0" applyNumberFormat="0" applyBorder="0" applyAlignment="0" applyProtection="0"/>
    <xf numFmtId="0" fontId="53" fillId="67" borderId="0" applyNumberFormat="0" applyBorder="0" applyAlignment="0" applyProtection="0"/>
    <xf numFmtId="0" fontId="53" fillId="11" borderId="0" applyNumberFormat="0" applyBorder="0" applyAlignment="0" applyProtection="0"/>
    <xf numFmtId="0" fontId="53" fillId="67" borderId="0" applyNumberFormat="0" applyBorder="0" applyAlignment="0" applyProtection="0"/>
    <xf numFmtId="0" fontId="53" fillId="65" borderId="0" applyNumberFormat="0" applyBorder="0" applyAlignment="0" applyProtection="0"/>
    <xf numFmtId="0" fontId="53" fillId="13" borderId="0" applyNumberFormat="0" applyBorder="0" applyAlignment="0" applyProtection="0"/>
    <xf numFmtId="0" fontId="233" fillId="13" borderId="0" applyNumberFormat="0" applyBorder="0" applyAlignment="0" applyProtection="0"/>
    <xf numFmtId="0" fontId="53" fillId="68" borderId="0" applyNumberFormat="0" applyBorder="0" applyAlignment="0" applyProtection="0"/>
    <xf numFmtId="0" fontId="53" fillId="68" borderId="0" applyNumberFormat="0" applyBorder="0" applyAlignment="0" applyProtection="0"/>
    <xf numFmtId="0" fontId="53" fillId="56" borderId="0" applyNumberFormat="0" applyBorder="0" applyAlignment="0" applyProtection="0"/>
    <xf numFmtId="0" fontId="53" fillId="3" borderId="0" applyNumberFormat="0" applyBorder="0" applyAlignment="0" applyProtection="0"/>
    <xf numFmtId="0" fontId="233" fillId="8" borderId="0" applyNumberFormat="0" applyBorder="0" applyAlignment="0" applyProtection="0"/>
    <xf numFmtId="0" fontId="53" fillId="66" borderId="0" applyNumberFormat="0" applyBorder="0" applyAlignment="0" applyProtection="0"/>
    <xf numFmtId="0" fontId="53" fillId="66" borderId="0" applyNumberFormat="0" applyBorder="0" applyAlignment="0" applyProtection="0"/>
    <xf numFmtId="0" fontId="53" fillId="31" borderId="0" applyNumberFormat="0" applyBorder="0" applyAlignment="0" applyProtection="0"/>
    <xf numFmtId="0" fontId="53" fillId="6" borderId="0" applyNumberFormat="0" applyBorder="0" applyAlignment="0" applyProtection="0"/>
    <xf numFmtId="0" fontId="233" fillId="13" borderId="0" applyNumberFormat="0" applyBorder="0" applyAlignment="0" applyProtection="0"/>
    <xf numFmtId="0" fontId="53" fillId="8" borderId="0" applyNumberFormat="0" applyBorder="0" applyAlignment="0" applyProtection="0"/>
    <xf numFmtId="0" fontId="53" fillId="68" borderId="0" applyNumberFormat="0" applyBorder="0" applyAlignment="0" applyProtection="0"/>
    <xf numFmtId="0" fontId="53" fillId="68" borderId="0" applyNumberFormat="0" applyBorder="0" applyAlignment="0" applyProtection="0"/>
    <xf numFmtId="0" fontId="53" fillId="52"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66" borderId="0" applyNumberFormat="0" applyBorder="0" applyAlignment="0" applyProtection="0"/>
    <xf numFmtId="0" fontId="53" fillId="69" borderId="0" applyNumberFormat="0" applyBorder="0" applyAlignment="0" applyProtection="0"/>
    <xf numFmtId="0" fontId="53" fillId="71" borderId="0" applyNumberFormat="0" applyBorder="0" applyAlignment="0" applyProtection="0"/>
    <xf numFmtId="0" fontId="53" fillId="70" borderId="0" applyNumberFormat="0" applyBorder="0" applyAlignment="0" applyProtection="0"/>
    <xf numFmtId="0" fontId="53" fillId="64" borderId="0" applyNumberFormat="0" applyBorder="0" applyAlignment="0" applyProtection="0"/>
    <xf numFmtId="0" fontId="53" fillId="66" borderId="0" applyNumberFormat="0" applyBorder="0" applyAlignment="0" applyProtection="0"/>
    <xf numFmtId="0" fontId="53" fillId="66" borderId="0" applyNumberFormat="0" applyBorder="0" applyAlignment="0" applyProtection="0"/>
    <xf numFmtId="0" fontId="53" fillId="71" borderId="0" applyNumberFormat="0" applyBorder="0" applyAlignment="0" applyProtection="0"/>
    <xf numFmtId="0" fontId="54" fillId="45" borderId="0" applyNumberFormat="0" applyBorder="0" applyAlignment="0" applyProtection="0"/>
    <xf numFmtId="0" fontId="54" fillId="72" borderId="0" applyNumberFormat="0" applyBorder="0" applyAlignment="0" applyProtection="0"/>
    <xf numFmtId="0" fontId="54" fillId="73" borderId="0" applyNumberFormat="0" applyBorder="0" applyAlignment="0" applyProtection="0"/>
    <xf numFmtId="0" fontId="54" fillId="45" borderId="0" applyNumberFormat="0" applyBorder="0" applyAlignment="0" applyProtection="0"/>
    <xf numFmtId="0" fontId="54" fillId="50" borderId="0" applyNumberFormat="0" applyBorder="0" applyAlignment="0" applyProtection="0"/>
    <xf numFmtId="0" fontId="54" fillId="69" borderId="0" applyNumberFormat="0" applyBorder="0" applyAlignment="0" applyProtection="0"/>
    <xf numFmtId="0" fontId="54" fillId="55" borderId="0" applyNumberFormat="0" applyBorder="0" applyAlignment="0" applyProtection="0"/>
    <xf numFmtId="0" fontId="54" fillId="50" borderId="0" applyNumberFormat="0" applyBorder="0" applyAlignment="0" applyProtection="0"/>
    <xf numFmtId="0" fontId="54" fillId="52" borderId="0" applyNumberFormat="0" applyBorder="0" applyAlignment="0" applyProtection="0"/>
    <xf numFmtId="0" fontId="54" fillId="70" borderId="0" applyNumberFormat="0" applyBorder="0" applyAlignment="0" applyProtection="0"/>
    <xf numFmtId="0" fontId="54" fillId="65" borderId="0" applyNumberFormat="0" applyBorder="0" applyAlignment="0" applyProtection="0"/>
    <xf numFmtId="0" fontId="54" fillId="52" borderId="0" applyNumberFormat="0" applyBorder="0" applyAlignment="0" applyProtection="0"/>
    <xf numFmtId="0" fontId="54" fillId="54" borderId="0" applyNumberFormat="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54" borderId="0" applyNumberFormat="0" applyBorder="0" applyAlignment="0" applyProtection="0"/>
    <xf numFmtId="0" fontId="54" fillId="45" borderId="0" applyNumberFormat="0" applyBorder="0" applyAlignment="0" applyProtection="0"/>
    <xf numFmtId="0" fontId="54" fillId="76" borderId="0" applyNumberFormat="0" applyBorder="0" applyAlignment="0" applyProtection="0"/>
    <xf numFmtId="0" fontId="54" fillId="48" borderId="0" applyNumberFormat="0" applyBorder="0" applyAlignment="0" applyProtection="0"/>
    <xf numFmtId="0" fontId="54" fillId="45" borderId="0" applyNumberFormat="0" applyBorder="0" applyAlignment="0" applyProtection="0"/>
    <xf numFmtId="0" fontId="54" fillId="55" borderId="0" applyNumberFormat="0" applyBorder="0" applyAlignment="0" applyProtection="0"/>
    <xf numFmtId="0" fontId="54" fillId="77" borderId="0" applyNumberFormat="0" applyBorder="0" applyAlignment="0" applyProtection="0"/>
    <xf numFmtId="0" fontId="54" fillId="78" borderId="0" applyNumberFormat="0" applyBorder="0" applyAlignment="0" applyProtection="0"/>
    <xf numFmtId="0" fontId="54" fillId="55" borderId="0" applyNumberFormat="0" applyBorder="0" applyAlignment="0" applyProtection="0"/>
    <xf numFmtId="0" fontId="234" fillId="8" borderId="0" applyNumberFormat="0" applyBorder="0" applyAlignment="0" applyProtection="0"/>
    <xf numFmtId="0" fontId="54" fillId="66" borderId="0" applyNumberFormat="0" applyBorder="0" applyAlignment="0" applyProtection="0"/>
    <xf numFmtId="0" fontId="54" fillId="66" borderId="0" applyNumberFormat="0" applyBorder="0" applyAlignment="0" applyProtection="0"/>
    <xf numFmtId="0" fontId="54" fillId="73" borderId="0" applyNumberFormat="0" applyBorder="0" applyAlignment="0" applyProtection="0"/>
    <xf numFmtId="0" fontId="54" fillId="6" borderId="0" applyNumberFormat="0" applyBorder="0" applyAlignment="0" applyProtection="0"/>
    <xf numFmtId="0" fontId="234" fillId="7" borderId="0" applyNumberFormat="0" applyBorder="0" applyAlignment="0" applyProtection="0"/>
    <xf numFmtId="0" fontId="53" fillId="64"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5" borderId="0" applyNumberFormat="0" applyBorder="0" applyAlignment="0" applyProtection="0"/>
    <xf numFmtId="0" fontId="54" fillId="18" borderId="0" applyNumberFormat="0" applyBorder="0" applyAlignment="0" applyProtection="0"/>
    <xf numFmtId="0" fontId="234" fillId="22" borderId="0" applyNumberFormat="0" applyBorder="0" applyAlignment="0" applyProtection="0"/>
    <xf numFmtId="0" fontId="54" fillId="67" borderId="0" applyNumberFormat="0" applyBorder="0" applyAlignment="0" applyProtection="0"/>
    <xf numFmtId="0" fontId="54" fillId="11" borderId="0" applyNumberFormat="0" applyBorder="0" applyAlignment="0" applyProtection="0"/>
    <xf numFmtId="0" fontId="54" fillId="67" borderId="0" applyNumberFormat="0" applyBorder="0" applyAlignment="0" applyProtection="0"/>
    <xf numFmtId="0" fontId="54" fillId="65" borderId="0" applyNumberFormat="0" applyBorder="0" applyAlignment="0" applyProtection="0"/>
    <xf numFmtId="0" fontId="54" fillId="12" borderId="0" applyNumberFormat="0" applyBorder="0" applyAlignment="0" applyProtection="0"/>
    <xf numFmtId="0" fontId="234" fillId="13" borderId="0" applyNumberFormat="0" applyBorder="0" applyAlignment="0" applyProtection="0"/>
    <xf numFmtId="0" fontId="53" fillId="70" borderId="0" applyNumberFormat="0" applyBorder="0" applyAlignment="0" applyProtection="0"/>
    <xf numFmtId="0" fontId="54" fillId="68" borderId="0" applyNumberFormat="0" applyBorder="0" applyAlignment="0" applyProtection="0"/>
    <xf numFmtId="0" fontId="54" fillId="15" borderId="0" applyNumberFormat="0" applyBorder="0" applyAlignment="0" applyProtection="0"/>
    <xf numFmtId="0" fontId="54" fillId="68" borderId="0" applyNumberFormat="0" applyBorder="0" applyAlignment="0" applyProtection="0"/>
    <xf numFmtId="0" fontId="54" fillId="75" borderId="0" applyNumberFormat="0" applyBorder="0" applyAlignment="0" applyProtection="0"/>
    <xf numFmtId="0" fontId="54" fillId="3" borderId="0" applyNumberFormat="0" applyBorder="0" applyAlignment="0" applyProtection="0"/>
    <xf numFmtId="0" fontId="234" fillId="16" borderId="0" applyNumberFormat="0" applyBorder="0" applyAlignment="0" applyProtection="0"/>
    <xf numFmtId="0" fontId="54" fillId="76" borderId="0" applyNumberFormat="0" applyBorder="0" applyAlignment="0" applyProtection="0"/>
    <xf numFmtId="0" fontId="54" fillId="76" borderId="0" applyNumberFormat="0" applyBorder="0" applyAlignment="0" applyProtection="0"/>
    <xf numFmtId="0" fontId="54" fillId="48" borderId="0" applyNumberFormat="0" applyBorder="0" applyAlignment="0" applyProtection="0"/>
    <xf numFmtId="0" fontId="54" fillId="6" borderId="0" applyNumberFormat="0" applyBorder="0" applyAlignment="0" applyProtection="0"/>
    <xf numFmtId="0" fontId="234" fillId="21" borderId="0" applyNumberFormat="0" applyBorder="0" applyAlignment="0" applyProtection="0"/>
    <xf numFmtId="0" fontId="53" fillId="69" borderId="0" applyNumberFormat="0" applyBorder="0" applyAlignment="0" applyProtection="0"/>
    <xf numFmtId="0" fontId="54" fillId="79" borderId="0" applyNumberFormat="0" applyBorder="0" applyAlignment="0" applyProtection="0"/>
    <xf numFmtId="0" fontId="54" fillId="17" borderId="0" applyNumberFormat="0" applyBorder="0" applyAlignment="0" applyProtection="0"/>
    <xf numFmtId="0" fontId="54" fillId="79" borderId="0" applyNumberFormat="0" applyBorder="0" applyAlignment="0" applyProtection="0"/>
    <xf numFmtId="0" fontId="54" fillId="78" borderId="0" applyNumberFormat="0" applyBorder="0" applyAlignment="0" applyProtection="0"/>
    <xf numFmtId="0" fontId="54" fillId="9" borderId="0" applyNumberFormat="0" applyBorder="0" applyAlignment="0" applyProtection="0"/>
    <xf numFmtId="0" fontId="54" fillId="72" borderId="0" applyNumberFormat="0" applyBorder="0" applyAlignment="0" applyProtection="0"/>
    <xf numFmtId="0" fontId="54" fillId="69" borderId="0" applyNumberFormat="0" applyBorder="0" applyAlignment="0" applyProtection="0"/>
    <xf numFmtId="0" fontId="53" fillId="66" borderId="0" applyNumberFormat="0" applyBorder="0" applyAlignment="0" applyProtection="0"/>
    <xf numFmtId="0" fontId="54" fillId="70" borderId="0" applyNumberFormat="0" applyBorder="0" applyAlignment="0" applyProtection="0"/>
    <xf numFmtId="0" fontId="54" fillId="74" borderId="0" applyNumberFormat="0" applyBorder="0" applyAlignment="0" applyProtection="0"/>
    <xf numFmtId="0" fontId="54" fillId="76" borderId="0" applyNumberFormat="0" applyBorder="0" applyAlignment="0" applyProtection="0"/>
    <xf numFmtId="0" fontId="54" fillId="77" borderId="0" applyNumberFormat="0" applyBorder="0" applyAlignment="0" applyProtection="0"/>
    <xf numFmtId="0" fontId="54" fillId="80" borderId="0" applyNumberFormat="0" applyBorder="0" applyAlignment="0" applyProtection="0"/>
    <xf numFmtId="0" fontId="54" fillId="81" borderId="0" applyNumberFormat="0" applyBorder="0" applyAlignment="0" applyProtection="0"/>
    <xf numFmtId="0" fontId="54" fillId="53" borderId="0" applyNumberFormat="0" applyBorder="0" applyAlignment="0" applyProtection="0"/>
    <xf numFmtId="0" fontId="54" fillId="80" borderId="0" applyNumberFormat="0" applyBorder="0" applyAlignment="0" applyProtection="0"/>
    <xf numFmtId="0" fontId="54" fillId="82" borderId="0" applyNumberFormat="0" applyBorder="0" applyAlignment="0" applyProtection="0"/>
    <xf numFmtId="0" fontId="54" fillId="35" borderId="0" applyNumberFormat="0" applyBorder="0" applyAlignment="0" applyProtection="0"/>
    <xf numFmtId="0" fontId="54" fillId="50" borderId="0" applyNumberFormat="0" applyBorder="0" applyAlignment="0" applyProtection="0"/>
    <xf numFmtId="0" fontId="54" fillId="52" borderId="0" applyNumberFormat="0" applyBorder="0" applyAlignment="0" applyProtection="0"/>
    <xf numFmtId="0" fontId="54" fillId="79" borderId="0" applyNumberFormat="0" applyBorder="0" applyAlignment="0" applyProtection="0"/>
    <xf numFmtId="0" fontId="54" fillId="49" borderId="0" applyNumberFormat="0" applyBorder="0" applyAlignment="0" applyProtection="0"/>
    <xf numFmtId="0" fontId="54" fillId="52" borderId="0" applyNumberFormat="0" applyBorder="0" applyAlignment="0" applyProtection="0"/>
    <xf numFmtId="0" fontId="54" fillId="34" borderId="0" applyNumberFormat="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34" borderId="0" applyNumberFormat="0" applyBorder="0" applyAlignment="0" applyProtection="0"/>
    <xf numFmtId="0" fontId="54" fillId="48" borderId="0" applyNumberFormat="0" applyBorder="0" applyAlignment="0" applyProtection="0"/>
    <xf numFmtId="0" fontId="54" fillId="76" borderId="0" applyNumberFormat="0" applyBorder="0" applyAlignment="0" applyProtection="0"/>
    <xf numFmtId="0" fontId="54" fillId="48" borderId="0" applyNumberFormat="0" applyBorder="0" applyAlignment="0" applyProtection="0"/>
    <xf numFmtId="0" fontId="54" fillId="35" borderId="0" applyNumberFormat="0" applyBorder="0" applyAlignment="0" applyProtection="0"/>
    <xf numFmtId="0" fontId="54" fillId="83" borderId="0" applyNumberFormat="0" applyBorder="0" applyAlignment="0" applyProtection="0"/>
    <xf numFmtId="0" fontId="54" fillId="50" borderId="0" applyNumberFormat="0" applyBorder="0" applyAlignment="0" applyProtection="0"/>
    <xf numFmtId="0" fontId="54" fillId="35" borderId="0" applyNumberFormat="0" applyBorder="0" applyAlignment="0" applyProtection="0"/>
    <xf numFmtId="0" fontId="65" fillId="56" borderId="0" applyNumberFormat="0" applyBorder="0" applyAlignment="0" applyProtection="0"/>
    <xf numFmtId="0" fontId="65" fillId="63" borderId="0" applyNumberFormat="0" applyBorder="0" applyAlignment="0" applyProtection="0"/>
    <xf numFmtId="0" fontId="65" fillId="54" borderId="0" applyNumberFormat="0" applyBorder="0" applyAlignment="0" applyProtection="0"/>
    <xf numFmtId="0" fontId="65" fillId="56" borderId="0" applyNumberFormat="0" applyBorder="0" applyAlignment="0" applyProtection="0"/>
    <xf numFmtId="0" fontId="135" fillId="24" borderId="2" applyNumberFormat="0" applyAlignment="0" applyProtection="0"/>
    <xf numFmtId="0" fontId="57" fillId="67" borderId="2" applyNumberFormat="0" applyAlignment="0" applyProtection="0"/>
    <xf numFmtId="0" fontId="57" fillId="25" borderId="2" applyNumberFormat="0" applyAlignment="0" applyProtection="0"/>
    <xf numFmtId="0" fontId="135" fillId="24" borderId="2" applyNumberFormat="0" applyAlignment="0" applyProtection="0"/>
    <xf numFmtId="0" fontId="62" fillId="84" borderId="4" applyNumberFormat="0" applyAlignment="0" applyProtection="0"/>
    <xf numFmtId="0" fontId="62" fillId="51" borderId="4" applyNumberFormat="0" applyAlignment="0" applyProtection="0"/>
    <xf numFmtId="0" fontId="70" fillId="0" borderId="0"/>
    <xf numFmtId="231" fontId="42" fillId="0" borderId="0" applyFont="0" applyFill="0" applyBorder="0" applyProtection="0">
      <alignment horizontal="center" vertical="center"/>
    </xf>
    <xf numFmtId="49" fontId="42" fillId="0" borderId="0" applyFont="0" applyFill="0" applyBorder="0" applyProtection="0">
      <alignment horizontal="left" vertical="center" wrapText="1"/>
    </xf>
    <xf numFmtId="49" fontId="235" fillId="0" borderId="0" applyFill="0" applyBorder="0" applyProtection="0">
      <alignment horizontal="left" vertical="center"/>
    </xf>
    <xf numFmtId="49" fontId="142" fillId="0" borderId="5" applyFill="0" applyProtection="0">
      <alignment horizontal="center" vertical="center" wrapText="1"/>
    </xf>
    <xf numFmtId="49" fontId="142" fillId="0" borderId="56" applyFill="0" applyProtection="0">
      <alignment horizontal="center" vertical="center" wrapText="1"/>
    </xf>
    <xf numFmtId="49" fontId="42" fillId="0" borderId="0" applyFont="0" applyFill="0" applyBorder="0" applyProtection="0">
      <alignment horizontal="left" vertical="center" wrapText="1"/>
    </xf>
    <xf numFmtId="0" fontId="69" fillId="45" borderId="0" applyNumberFormat="0" applyBorder="0" applyAlignment="0" applyProtection="0"/>
    <xf numFmtId="0" fontId="69" fillId="62" borderId="0" applyNumberFormat="0" applyBorder="0" applyAlignment="0" applyProtection="0"/>
    <xf numFmtId="0" fontId="69" fillId="47" borderId="0" applyNumberFormat="0" applyBorder="0" applyAlignment="0" applyProtection="0"/>
    <xf numFmtId="0" fontId="69" fillId="45" borderId="0" applyNumberFormat="0" applyBorder="0" applyAlignment="0" applyProtection="0"/>
    <xf numFmtId="0" fontId="136" fillId="0" borderId="19" applyNumberFormat="0" applyFill="0" applyAlignment="0" applyProtection="0"/>
    <xf numFmtId="0" fontId="227" fillId="0" borderId="51" applyNumberFormat="0" applyFill="0" applyAlignment="0" applyProtection="0"/>
    <xf numFmtId="0" fontId="58" fillId="0" borderId="9" applyNumberFormat="0" applyFill="0" applyAlignment="0" applyProtection="0"/>
    <xf numFmtId="0" fontId="137" fillId="0" borderId="20" applyNumberFormat="0" applyFill="0" applyAlignment="0" applyProtection="0"/>
    <xf numFmtId="0" fontId="228" fillId="0" borderId="33" applyNumberFormat="0" applyFill="0" applyAlignment="0" applyProtection="0"/>
    <xf numFmtId="0" fontId="59" fillId="0" borderId="10" applyNumberFormat="0" applyFill="0" applyAlignment="0" applyProtection="0"/>
    <xf numFmtId="0" fontId="138" fillId="0" borderId="21" applyNumberFormat="0" applyFill="0" applyAlignment="0" applyProtection="0"/>
    <xf numFmtId="0" fontId="229" fillId="0" borderId="52" applyNumberFormat="0" applyFill="0" applyAlignment="0" applyProtection="0"/>
    <xf numFmtId="0" fontId="60" fillId="0" borderId="11" applyNumberFormat="0" applyFill="0" applyAlignment="0" applyProtection="0"/>
    <xf numFmtId="0" fontId="138" fillId="0" borderId="0" applyNumberFormat="0" applyFill="0" applyBorder="0" applyAlignment="0" applyProtection="0"/>
    <xf numFmtId="0" fontId="229" fillId="0" borderId="0" applyNumberFormat="0" applyFill="0" applyBorder="0" applyAlignment="0" applyProtection="0"/>
    <xf numFmtId="0" fontId="60" fillId="0" borderId="0" applyNumberFormat="0" applyFill="0" applyBorder="0" applyAlignment="0" applyProtection="0"/>
    <xf numFmtId="0" fontId="55" fillId="33" borderId="2" applyNumberFormat="0" applyAlignment="0" applyProtection="0"/>
    <xf numFmtId="0" fontId="55" fillId="58" borderId="2" applyNumberFormat="0" applyAlignment="0" applyProtection="0"/>
    <xf numFmtId="0" fontId="55" fillId="32" borderId="2" applyNumberFormat="0" applyAlignment="0" applyProtection="0"/>
    <xf numFmtId="0" fontId="55" fillId="33" borderId="2" applyNumberFormat="0" applyAlignment="0" applyProtection="0"/>
    <xf numFmtId="0" fontId="68" fillId="0" borderId="23" applyNumberFormat="0" applyFill="0" applyAlignment="0" applyProtection="0"/>
    <xf numFmtId="0" fontId="67" fillId="0" borderId="13" applyNumberFormat="0" applyFill="0" applyAlignment="0" applyProtection="0"/>
    <xf numFmtId="0" fontId="140" fillId="33" borderId="0" applyNumberFormat="0" applyBorder="0" applyAlignment="0" applyProtection="0"/>
    <xf numFmtId="0" fontId="64" fillId="68" borderId="0" applyNumberFormat="0" applyBorder="0" applyAlignment="0" applyProtection="0"/>
    <xf numFmtId="0" fontId="64" fillId="33" borderId="0" applyNumberFormat="0" applyBorder="0" applyAlignment="0" applyProtection="0"/>
    <xf numFmtId="0" fontId="140" fillId="33" borderId="0" applyNumberFormat="0" applyBorder="0" applyAlignment="0" applyProtection="0"/>
    <xf numFmtId="0" fontId="28" fillId="38" borderId="14" applyNumberFormat="0" applyFont="0" applyAlignment="0" applyProtection="0"/>
    <xf numFmtId="0" fontId="53" fillId="38" borderId="14" applyNumberFormat="0" applyFont="0" applyAlignment="0" applyProtection="0"/>
    <xf numFmtId="0" fontId="53" fillId="38" borderId="14" applyNumberFormat="0" applyFont="0" applyAlignment="0" applyProtection="0"/>
    <xf numFmtId="0" fontId="28" fillId="38" borderId="14" applyNumberFormat="0" applyFont="0" applyAlignment="0" applyProtection="0"/>
    <xf numFmtId="0" fontId="56" fillId="24" borderId="15" applyNumberFormat="0" applyAlignment="0" applyProtection="0"/>
    <xf numFmtId="0" fontId="56" fillId="67" borderId="15" applyNumberFormat="0" applyAlignment="0" applyProtection="0"/>
    <xf numFmtId="0" fontId="56" fillId="25" borderId="15" applyNumberFormat="0" applyAlignment="0" applyProtection="0"/>
    <xf numFmtId="0" fontId="56" fillId="24" borderId="15" applyNumberFormat="0" applyAlignment="0" applyProtection="0"/>
    <xf numFmtId="0" fontId="61" fillId="0" borderId="17" applyNumberFormat="0" applyFill="0" applyAlignment="0" applyProtection="0"/>
    <xf numFmtId="232" fontId="42" fillId="0" borderId="0" applyFont="0" applyFill="0" applyBorder="0" applyProtection="0"/>
    <xf numFmtId="232" fontId="42" fillId="0" borderId="0" applyFont="0" applyFill="0" applyBorder="0" applyProtection="0"/>
    <xf numFmtId="0" fontId="236" fillId="0" borderId="0" applyNumberFormat="0" applyFill="0" applyBorder="0" applyProtection="0"/>
    <xf numFmtId="0" fontId="236" fillId="0" borderId="0" applyNumberFormat="0" applyFill="0" applyBorder="0" applyProtection="0"/>
    <xf numFmtId="3" fontId="42" fillId="0" borderId="0" applyFont="0" applyFill="0" applyBorder="0" applyProtection="0">
      <alignment horizontal="right"/>
    </xf>
    <xf numFmtId="4" fontId="42" fillId="0" borderId="0" applyFont="0" applyFill="0" applyBorder="0" applyProtection="0">
      <alignment horizontal="right"/>
    </xf>
    <xf numFmtId="4" fontId="42" fillId="0" borderId="0" applyFont="0" applyFill="0" applyBorder="0" applyProtection="0">
      <alignment horizontal="right"/>
    </xf>
    <xf numFmtId="49" fontId="42" fillId="0" borderId="0" applyFont="0" applyFill="0" applyBorder="0" applyProtection="0">
      <alignment wrapText="1"/>
    </xf>
    <xf numFmtId="49" fontId="42" fillId="0" borderId="0" applyFont="0" applyFill="0" applyBorder="0" applyProtection="0">
      <alignment wrapText="1"/>
    </xf>
    <xf numFmtId="0" fontId="54" fillId="81" borderId="0" applyNumberFormat="0" applyBorder="0" applyAlignment="0" applyProtection="0"/>
    <xf numFmtId="0" fontId="54" fillId="82" borderId="0" applyNumberFormat="0" applyBorder="0" applyAlignment="0" applyProtection="0"/>
    <xf numFmtId="0" fontId="53" fillId="7" borderId="0" applyNumberFormat="0" applyBorder="0" applyAlignment="0" applyProtection="0"/>
    <xf numFmtId="0" fontId="54" fillId="79" borderId="0" applyNumberFormat="0" applyBorder="0" applyAlignment="0" applyProtection="0"/>
    <xf numFmtId="0" fontId="54" fillId="74" borderId="0" applyNumberFormat="0" applyBorder="0" applyAlignment="0" applyProtection="0"/>
    <xf numFmtId="0" fontId="54" fillId="76" borderId="0" applyNumberFormat="0" applyBorder="0" applyAlignment="0" applyProtection="0"/>
    <xf numFmtId="0" fontId="53" fillId="7" borderId="0" applyNumberFormat="0" applyBorder="0" applyAlignment="0" applyProtection="0"/>
    <xf numFmtId="0" fontId="54" fillId="83" borderId="0" applyNumberFormat="0" applyBorder="0" applyAlignment="0" applyProtection="0"/>
    <xf numFmtId="0" fontId="53" fillId="7" borderId="0" applyNumberFormat="0" applyBorder="0" applyAlignment="0" applyProtection="0"/>
    <xf numFmtId="0" fontId="54" fillId="81" borderId="0" applyNumberFormat="0" applyBorder="0" applyAlignment="0" applyProtection="0"/>
    <xf numFmtId="0" fontId="54" fillId="82" borderId="0" applyNumberFormat="0" applyBorder="0" applyAlignment="0" applyProtection="0"/>
    <xf numFmtId="0" fontId="54" fillId="79" borderId="0" applyNumberFormat="0" applyBorder="0" applyAlignment="0" applyProtection="0"/>
    <xf numFmtId="0" fontId="54" fillId="74" borderId="0" applyNumberFormat="0" applyBorder="0" applyAlignment="0" applyProtection="0"/>
    <xf numFmtId="0" fontId="54" fillId="76" borderId="0" applyNumberFormat="0" applyBorder="0" applyAlignment="0" applyProtection="0"/>
    <xf numFmtId="0" fontId="54" fillId="83" borderId="0" applyNumberFormat="0" applyBorder="0" applyAlignment="0" applyProtection="0"/>
    <xf numFmtId="0" fontId="55" fillId="58" borderId="2" applyNumberFormat="0" applyAlignment="0" applyProtection="0"/>
    <xf numFmtId="0" fontId="53" fillId="6" borderId="0" applyNumberFormat="0" applyBorder="0" applyAlignment="0" applyProtection="0"/>
    <xf numFmtId="0" fontId="55" fillId="58" borderId="2" applyNumberFormat="0" applyAlignment="0" applyProtection="0"/>
    <xf numFmtId="0" fontId="53" fillId="5" borderId="0" applyNumberFormat="0" applyBorder="0" applyAlignment="0" applyProtection="0"/>
    <xf numFmtId="0" fontId="56" fillId="67" borderId="15" applyNumberFormat="0" applyAlignment="0" applyProtection="0"/>
    <xf numFmtId="0" fontId="57" fillId="67" borderId="2" applyNumberFormat="0" applyAlignment="0" applyProtection="0"/>
    <xf numFmtId="0" fontId="53" fillId="5" borderId="0" applyNumberFormat="0" applyBorder="0" applyAlignment="0" applyProtection="0"/>
    <xf numFmtId="0" fontId="208" fillId="0" borderId="0" applyNumberFormat="0" applyFill="0" applyBorder="0" applyAlignment="0" applyProtection="0"/>
    <xf numFmtId="0" fontId="237" fillId="0" borderId="0" applyNumberFormat="0" applyFill="0" applyBorder="0" applyAlignment="0" applyProtection="0">
      <alignment vertical="top"/>
      <protection locked="0"/>
    </xf>
    <xf numFmtId="230" fontId="28" fillId="0" borderId="0" applyFont="0" applyFill="0" applyBorder="0" applyAlignment="0" applyProtection="0"/>
    <xf numFmtId="0" fontId="69" fillId="62" borderId="0" applyNumberFormat="0" applyBorder="0" applyAlignment="0" applyProtection="0"/>
    <xf numFmtId="0" fontId="53" fillId="5" borderId="0" applyNumberFormat="0" applyBorder="0" applyAlignment="0" applyProtection="0"/>
    <xf numFmtId="0" fontId="136" fillId="0" borderId="19" applyNumberFormat="0" applyFill="0" applyAlignment="0" applyProtection="0"/>
    <xf numFmtId="0" fontId="137" fillId="0" borderId="20" applyNumberFormat="0" applyFill="0" applyAlignment="0" applyProtection="0"/>
    <xf numFmtId="0" fontId="53" fillId="5" borderId="0" applyNumberFormat="0" applyBorder="0" applyAlignment="0" applyProtection="0"/>
    <xf numFmtId="0" fontId="138" fillId="0" borderId="21" applyNumberFormat="0" applyFill="0" applyAlignment="0" applyProtection="0"/>
    <xf numFmtId="0" fontId="53" fillId="4" borderId="0" applyNumberFormat="0" applyBorder="0" applyAlignment="0" applyProtection="0"/>
    <xf numFmtId="0" fontId="138" fillId="0" borderId="0" applyNumberFormat="0" applyFill="0" applyBorder="0" applyAlignment="0" applyProtection="0"/>
    <xf numFmtId="0" fontId="42" fillId="0" borderId="0"/>
    <xf numFmtId="0" fontId="20" fillId="0" borderId="0"/>
    <xf numFmtId="0" fontId="20" fillId="0" borderId="0"/>
    <xf numFmtId="0" fontId="42" fillId="0" borderId="0"/>
    <xf numFmtId="0" fontId="20" fillId="0" borderId="0"/>
    <xf numFmtId="0" fontId="53" fillId="0" borderId="0"/>
    <xf numFmtId="0" fontId="53" fillId="0" borderId="0"/>
    <xf numFmtId="0" fontId="53" fillId="0" borderId="0"/>
    <xf numFmtId="0" fontId="16" fillId="0" borderId="0"/>
    <xf numFmtId="0" fontId="16" fillId="0" borderId="0"/>
    <xf numFmtId="0" fontId="53" fillId="0" borderId="0"/>
    <xf numFmtId="0" fontId="16" fillId="0" borderId="0"/>
    <xf numFmtId="0" fontId="53" fillId="4" borderId="0" applyNumberFormat="0" applyBorder="0" applyAlignment="0" applyProtection="0"/>
    <xf numFmtId="0" fontId="61" fillId="0" borderId="22" applyNumberFormat="0" applyFill="0" applyAlignment="0" applyProtection="0"/>
    <xf numFmtId="0" fontId="53" fillId="4" borderId="0" applyNumberFormat="0" applyBorder="0" applyAlignment="0" applyProtection="0"/>
    <xf numFmtId="0" fontId="62" fillId="84" borderId="4" applyNumberFormat="0" applyAlignment="0" applyProtection="0"/>
    <xf numFmtId="0" fontId="62" fillId="84" borderId="4" applyNumberFormat="0" applyAlignment="0" applyProtection="0"/>
    <xf numFmtId="0" fontId="53" fillId="4"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64" fillId="68" borderId="0" applyNumberFormat="0" applyBorder="0" applyAlignment="0" applyProtection="0"/>
    <xf numFmtId="0" fontId="53" fillId="3" borderId="0" applyNumberFormat="0" applyBorder="0" applyAlignment="0" applyProtection="0"/>
    <xf numFmtId="0" fontId="57" fillId="67" borderId="2" applyNumberFormat="0" applyAlignment="0" applyProtection="0"/>
    <xf numFmtId="0" fontId="20" fillId="0" borderId="0"/>
    <xf numFmtId="0" fontId="20" fillId="0" borderId="0"/>
    <xf numFmtId="0" fontId="239" fillId="0" borderId="0"/>
    <xf numFmtId="0" fontId="53" fillId="3" borderId="0" applyNumberFormat="0" applyBorder="0" applyAlignment="0" applyProtection="0"/>
    <xf numFmtId="0" fontId="53" fillId="2" borderId="0" applyNumberFormat="0" applyBorder="0" applyAlignment="0" applyProtection="0"/>
    <xf numFmtId="0" fontId="28" fillId="0" borderId="0"/>
    <xf numFmtId="0" fontId="20" fillId="0" borderId="0"/>
    <xf numFmtId="0" fontId="42" fillId="0" borderId="0"/>
    <xf numFmtId="0" fontId="28" fillId="0" borderId="0"/>
    <xf numFmtId="0" fontId="232" fillId="0" borderId="0"/>
    <xf numFmtId="0" fontId="28" fillId="0" borderId="0"/>
    <xf numFmtId="0" fontId="53" fillId="0" borderId="0"/>
    <xf numFmtId="0" fontId="53" fillId="2" borderId="0" applyNumberFormat="0" applyBorder="0" applyAlignment="0" applyProtection="0"/>
    <xf numFmtId="0" fontId="20" fillId="0" borderId="0"/>
    <xf numFmtId="0" fontId="16" fillId="0" borderId="0"/>
    <xf numFmtId="0" fontId="16" fillId="0" borderId="0"/>
    <xf numFmtId="0" fontId="53" fillId="2" borderId="0" applyNumberFormat="0" applyBorder="0" applyAlignment="0" applyProtection="0"/>
    <xf numFmtId="0" fontId="53" fillId="2" borderId="0" applyNumberFormat="0" applyBorder="0" applyAlignment="0" applyProtection="0"/>
    <xf numFmtId="0" fontId="65" fillId="63" borderId="0" applyNumberFormat="0" applyBorder="0" applyAlignment="0" applyProtection="0"/>
    <xf numFmtId="0" fontId="53" fillId="58" borderId="0" applyNumberFormat="0" applyBorder="0" applyAlignment="0" applyProtection="0"/>
    <xf numFmtId="0" fontId="65" fillId="63" borderId="0" applyNumberFormat="0" applyBorder="0" applyAlignment="0" applyProtection="0"/>
    <xf numFmtId="0" fontId="53" fillId="57" borderId="0" applyNumberFormat="0" applyBorder="0" applyAlignment="0" applyProtection="0"/>
    <xf numFmtId="0" fontId="238" fillId="60" borderId="14" applyNumberFormat="0" applyAlignment="0" applyProtection="0"/>
    <xf numFmtId="0" fontId="28" fillId="10" borderId="14" applyNumberFormat="0" applyFont="0" applyAlignment="0" applyProtection="0"/>
    <xf numFmtId="0" fontId="238" fillId="60" borderId="14" applyNumberFormat="0" applyAlignment="0" applyProtection="0"/>
    <xf numFmtId="0" fontId="53" fillId="64" borderId="0" applyNumberFormat="0" applyBorder="0" applyAlignment="0" applyProtection="0"/>
    <xf numFmtId="0" fontId="64" fillId="68" borderId="0" applyNumberFormat="0" applyBorder="0" applyAlignment="0" applyProtection="0"/>
    <xf numFmtId="0" fontId="53" fillId="62" borderId="0" applyNumberFormat="0" applyBorder="0" applyAlignment="0" applyProtection="0"/>
    <xf numFmtId="0" fontId="42" fillId="0" borderId="0"/>
    <xf numFmtId="0" fontId="53" fillId="63" borderId="0" applyNumberFormat="0" applyBorder="0" applyAlignment="0" applyProtection="0"/>
    <xf numFmtId="0" fontId="53" fillId="61" borderId="0" applyNumberFormat="0" applyBorder="0" applyAlignment="0" applyProtection="0"/>
    <xf numFmtId="0" fontId="69" fillId="62" borderId="0" applyNumberFormat="0" applyBorder="0" applyAlignment="0" applyProtection="0"/>
    <xf numFmtId="0" fontId="176" fillId="0" borderId="0"/>
    <xf numFmtId="0" fontId="53" fillId="5"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4" fillId="77" borderId="0" applyNumberFormat="0" applyBorder="0" applyAlignment="0" applyProtection="0"/>
    <xf numFmtId="0" fontId="54" fillId="17" borderId="0" applyNumberFormat="0" applyBorder="0" applyAlignment="0" applyProtection="0"/>
    <xf numFmtId="0" fontId="54" fillId="21" borderId="0" applyNumberFormat="0" applyBorder="0" applyAlignment="0" applyProtection="0"/>
    <xf numFmtId="0" fontId="54" fillId="17" borderId="0" applyNumberFormat="0" applyBorder="0" applyAlignment="0" applyProtection="0"/>
    <xf numFmtId="0" fontId="54" fillId="76" borderId="0" applyNumberFormat="0" applyBorder="0" applyAlignment="0" applyProtection="0"/>
    <xf numFmtId="0" fontId="54" fillId="16" borderId="0" applyNumberFormat="0" applyBorder="0" applyAlignment="0" applyProtection="0"/>
    <xf numFmtId="0" fontId="54" fillId="15" borderId="0" applyNumberFormat="0" applyBorder="0" applyAlignment="0" applyProtection="0"/>
    <xf numFmtId="0" fontId="54" fillId="74" borderId="0" applyNumberFormat="0" applyBorder="0" applyAlignment="0" applyProtection="0"/>
    <xf numFmtId="0" fontId="54" fillId="13" borderId="0" applyNumberFormat="0" applyBorder="0" applyAlignment="0" applyProtection="0"/>
    <xf numFmtId="0" fontId="54" fillId="11" borderId="0" applyNumberFormat="0" applyBorder="0" applyAlignment="0" applyProtection="0"/>
    <xf numFmtId="0" fontId="54" fillId="70" borderId="0" applyNumberFormat="0" applyBorder="0" applyAlignment="0" applyProtection="0"/>
    <xf numFmtId="0" fontId="54" fillId="22" borderId="0" applyNumberFormat="0" applyBorder="0" applyAlignment="0" applyProtection="0"/>
    <xf numFmtId="0" fontId="54" fillId="69" borderId="0" applyNumberFormat="0" applyBorder="0" applyAlignment="0" applyProtection="0"/>
    <xf numFmtId="0" fontId="54" fillId="7" borderId="0" applyNumberFormat="0" applyBorder="0" applyAlignment="0" applyProtection="0"/>
    <xf numFmtId="0" fontId="54" fillId="72" borderId="0" applyNumberFormat="0" applyBorder="0" applyAlignment="0" applyProtection="0"/>
    <xf numFmtId="0" fontId="54" fillId="8" borderId="0" applyNumberFormat="0" applyBorder="0" applyAlignment="0" applyProtection="0"/>
    <xf numFmtId="0" fontId="53" fillId="10"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240" fillId="60" borderId="14" applyNumberFormat="0" applyAlignment="0" applyProtection="0"/>
    <xf numFmtId="0" fontId="53" fillId="13" borderId="0" applyNumberFormat="0" applyBorder="0" applyAlignment="0" applyProtection="0"/>
    <xf numFmtId="0" fontId="53" fillId="9" borderId="0" applyNumberFormat="0" applyBorder="0" applyAlignment="0" applyProtection="0"/>
    <xf numFmtId="0" fontId="53" fillId="6" borderId="0" applyNumberFormat="0" applyBorder="0" applyAlignment="0" applyProtection="0"/>
    <xf numFmtId="0" fontId="54" fillId="19" borderId="0" applyNumberFormat="0" applyBorder="0" applyAlignment="0" applyProtection="0"/>
    <xf numFmtId="0" fontId="53" fillId="71" borderId="0" applyNumberFormat="0" applyBorder="0" applyAlignment="0" applyProtection="0"/>
    <xf numFmtId="0" fontId="53" fillId="1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20"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21"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15" borderId="0" applyNumberFormat="0" applyBorder="0" applyAlignment="0" applyProtection="0"/>
    <xf numFmtId="0" fontId="53" fillId="66" borderId="0" applyNumberFormat="0" applyBorder="0" applyAlignment="0" applyProtection="0"/>
    <xf numFmtId="0" fontId="53" fillId="8" borderId="0" applyNumberFormat="0" applyBorder="0" applyAlignment="0" applyProtection="0"/>
    <xf numFmtId="0" fontId="54" fillId="75" borderId="0" applyNumberFormat="0" applyBorder="0" applyAlignment="0" applyProtection="0"/>
    <xf numFmtId="0" fontId="54" fillId="75" borderId="0" applyNumberFormat="0" applyBorder="0" applyAlignment="0" applyProtection="0"/>
    <xf numFmtId="0" fontId="54" fillId="16"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18"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3" fillId="64" borderId="0" applyNumberFormat="0" applyBorder="0" applyAlignment="0" applyProtection="0"/>
    <xf numFmtId="0" fontId="53" fillId="13" borderId="0" applyNumberFormat="0" applyBorder="0" applyAlignment="0" applyProtection="0"/>
    <xf numFmtId="0" fontId="53" fillId="11" borderId="0" applyNumberFormat="0" applyBorder="0" applyAlignment="0" applyProtection="0"/>
    <xf numFmtId="0" fontId="53" fillId="70" borderId="0" applyNumberFormat="0" applyBorder="0" applyAlignment="0" applyProtection="0"/>
    <xf numFmtId="0" fontId="53" fillId="22" borderId="0" applyNumberFormat="0" applyBorder="0" applyAlignment="0" applyProtection="0"/>
    <xf numFmtId="0" fontId="53" fillId="69" borderId="0" applyNumberFormat="0" applyBorder="0" applyAlignment="0" applyProtection="0"/>
    <xf numFmtId="0" fontId="55" fillId="32" borderId="2" applyNumberFormat="0" applyAlignment="0" applyProtection="0"/>
    <xf numFmtId="0" fontId="55" fillId="32" borderId="2" applyNumberFormat="0" applyAlignment="0" applyProtection="0"/>
    <xf numFmtId="0" fontId="56" fillId="22" borderId="15" applyNumberFormat="0" applyAlignment="0" applyProtection="0"/>
    <xf numFmtId="0" fontId="53" fillId="7" borderId="0" applyNumberFormat="0" applyBorder="0" applyAlignment="0" applyProtection="0"/>
    <xf numFmtId="0" fontId="56" fillId="25" borderId="15" applyNumberFormat="0" applyAlignment="0" applyProtection="0"/>
    <xf numFmtId="0" fontId="56" fillId="25" borderId="15" applyNumberFormat="0" applyAlignment="0" applyProtection="0"/>
    <xf numFmtId="0" fontId="57" fillId="22" borderId="2" applyNumberFormat="0" applyAlignment="0" applyProtection="0"/>
    <xf numFmtId="0" fontId="57" fillId="25" borderId="2" applyNumberFormat="0" applyAlignment="0" applyProtection="0"/>
    <xf numFmtId="0" fontId="57" fillId="25" borderId="2" applyNumberFormat="0" applyAlignment="0" applyProtection="0"/>
    <xf numFmtId="0" fontId="53" fillId="66" borderId="0" applyNumberFormat="0" applyBorder="0" applyAlignment="0" applyProtection="0"/>
    <xf numFmtId="0" fontId="53" fillId="8" borderId="0" applyNumberFormat="0" applyBorder="0" applyAlignment="0" applyProtection="0"/>
    <xf numFmtId="0" fontId="58" fillId="0" borderId="9" applyNumberFormat="0" applyFill="0" applyAlignment="0" applyProtection="0"/>
    <xf numFmtId="0" fontId="59" fillId="0" borderId="10" applyNumberFormat="0" applyFill="0" applyAlignment="0" applyProtection="0"/>
    <xf numFmtId="0" fontId="60" fillId="0" borderId="11" applyNumberFormat="0" applyFill="0" applyAlignment="0" applyProtection="0"/>
    <xf numFmtId="0" fontId="60" fillId="0" borderId="0" applyNumberFormat="0" applyFill="0" applyBorder="0" applyAlignment="0" applyProtection="0"/>
    <xf numFmtId="0" fontId="53" fillId="10"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61" fillId="0" borderId="17" applyNumberFormat="0" applyFill="0" applyAlignment="0" applyProtection="0"/>
    <xf numFmtId="0" fontId="53" fillId="9" borderId="0" applyNumberFormat="0" applyBorder="0" applyAlignment="0" applyProtection="0"/>
    <xf numFmtId="0" fontId="61" fillId="0" borderId="17" applyNumberFormat="0" applyFill="0" applyAlignment="0" applyProtection="0"/>
    <xf numFmtId="0" fontId="53" fillId="8" borderId="0" applyNumberFormat="0" applyBorder="0" applyAlignment="0" applyProtection="0"/>
    <xf numFmtId="0" fontId="62" fillId="51" borderId="4" applyNumberFormat="0" applyAlignment="0" applyProtection="0"/>
    <xf numFmtId="0" fontId="62" fillId="51" borderId="4" applyNumberFormat="0" applyAlignment="0" applyProtection="0"/>
    <xf numFmtId="0" fontId="53" fillId="58" borderId="0" applyNumberFormat="0" applyBorder="0" applyAlignment="0" applyProtection="0"/>
    <xf numFmtId="0" fontId="63" fillId="0" borderId="0" applyNumberFormat="0" applyFill="0" applyBorder="0" applyAlignment="0" applyProtection="0"/>
    <xf numFmtId="0" fontId="64" fillId="13" borderId="0" applyNumberFormat="0" applyBorder="0" applyAlignment="0" applyProtection="0"/>
    <xf numFmtId="0" fontId="53" fillId="4" borderId="0" applyNumberFormat="0" applyBorder="0" applyAlignment="0" applyProtection="0"/>
    <xf numFmtId="0" fontId="64" fillId="33" borderId="0" applyNumberFormat="0" applyBorder="0" applyAlignment="0" applyProtection="0"/>
    <xf numFmtId="0" fontId="64" fillId="33" borderId="0" applyNumberFormat="0" applyBorder="0" applyAlignment="0" applyProtection="0"/>
    <xf numFmtId="0" fontId="53" fillId="57" borderId="0" applyNumberFormat="0" applyBorder="0" applyAlignment="0" applyProtection="0"/>
    <xf numFmtId="0" fontId="53" fillId="2"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232" fillId="0" borderId="0"/>
    <xf numFmtId="0" fontId="20" fillId="0" borderId="0"/>
    <xf numFmtId="0" fontId="42" fillId="0" borderId="0"/>
    <xf numFmtId="0" fontId="53" fillId="5" borderId="0" applyNumberFormat="0" applyBorder="0" applyAlignment="0" applyProtection="0"/>
    <xf numFmtId="0" fontId="53" fillId="64" borderId="0" applyNumberFormat="0" applyBorder="0" applyAlignment="0" applyProtection="0"/>
    <xf numFmtId="0" fontId="53" fillId="10" borderId="0" applyNumberFormat="0" applyBorder="0" applyAlignment="0" applyProtection="0"/>
    <xf numFmtId="0" fontId="241" fillId="0" borderId="0"/>
    <xf numFmtId="0" fontId="53" fillId="4" borderId="0" applyNumberFormat="0" applyBorder="0" applyAlignment="0" applyProtection="0"/>
    <xf numFmtId="0" fontId="53" fillId="62" borderId="0" applyNumberFormat="0" applyBorder="0" applyAlignment="0" applyProtection="0"/>
    <xf numFmtId="0" fontId="53" fillId="29" borderId="0" applyNumberFormat="0" applyBorder="0" applyAlignment="0" applyProtection="0"/>
    <xf numFmtId="0" fontId="65" fillId="3" borderId="0" applyNumberFormat="0" applyBorder="0" applyAlignment="0" applyProtection="0"/>
    <xf numFmtId="0" fontId="53" fillId="3"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53" fillId="63" borderId="0" applyNumberFormat="0" applyBorder="0" applyAlignment="0" applyProtection="0"/>
    <xf numFmtId="0" fontId="53" fillId="7"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8" fillId="10" borderId="14" applyNumberFormat="0" applyFont="0" applyAlignment="0" applyProtection="0"/>
    <xf numFmtId="0" fontId="53" fillId="2" borderId="0" applyNumberFormat="0" applyBorder="0" applyAlignment="0" applyProtection="0"/>
    <xf numFmtId="0" fontId="42" fillId="38" borderId="14" applyNumberFormat="0" applyFont="0" applyAlignment="0" applyProtection="0"/>
    <xf numFmtId="0" fontId="42" fillId="38" borderId="14" applyNumberFormat="0" applyFont="0" applyAlignment="0" applyProtection="0"/>
    <xf numFmtId="0" fontId="53" fillId="61" borderId="0" applyNumberFormat="0" applyBorder="0" applyAlignment="0" applyProtection="0"/>
    <xf numFmtId="0" fontId="53" fillId="6" borderId="0" applyNumberFormat="0" applyBorder="0" applyAlignment="0" applyProtection="0"/>
    <xf numFmtId="0" fontId="67" fillId="0" borderId="13" applyNumberFormat="0" applyFill="0" applyAlignment="0" applyProtection="0"/>
    <xf numFmtId="0" fontId="68" fillId="0" borderId="0" applyNumberFormat="0" applyFill="0" applyBorder="0" applyAlignment="0" applyProtection="0"/>
    <xf numFmtId="0" fontId="69" fillId="4" borderId="0" applyNumberFormat="0" applyBorder="0" applyAlignment="0" applyProtection="0"/>
    <xf numFmtId="0" fontId="176" fillId="0" borderId="0"/>
    <xf numFmtId="0" fontId="135" fillId="29" borderId="2" applyNumberFormat="0" applyAlignment="0" applyProtection="0"/>
    <xf numFmtId="0" fontId="16" fillId="0" borderId="0"/>
    <xf numFmtId="0" fontId="42" fillId="0" borderId="0"/>
    <xf numFmtId="0" fontId="231" fillId="0" borderId="0"/>
    <xf numFmtId="0" fontId="20" fillId="0" borderId="0"/>
    <xf numFmtId="0" fontId="61" fillId="0" borderId="22" applyNumberFormat="0" applyFill="0" applyAlignment="0" applyProtection="0"/>
    <xf numFmtId="0" fontId="240" fillId="60" borderId="14" applyNumberFormat="0" applyAlignment="0" applyProtection="0"/>
    <xf numFmtId="0" fontId="28" fillId="10" borderId="14" applyNumberFormat="0" applyFont="0" applyAlignment="0" applyProtection="0"/>
    <xf numFmtId="0" fontId="15" fillId="0" borderId="0"/>
    <xf numFmtId="0" fontId="20" fillId="0" borderId="0"/>
    <xf numFmtId="0" fontId="5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55" fillId="32" borderId="2" applyNumberFormat="0" applyAlignment="0" applyProtection="0"/>
    <xf numFmtId="0" fontId="55" fillId="32" borderId="2" applyNumberFormat="0" applyAlignment="0" applyProtection="0"/>
    <xf numFmtId="0" fontId="53" fillId="10" borderId="14" applyNumberFormat="0" applyFont="0" applyAlignment="0" applyProtection="0"/>
    <xf numFmtId="0" fontId="11" fillId="0" borderId="0"/>
    <xf numFmtId="0" fontId="55" fillId="32" borderId="2" applyNumberFormat="0" applyAlignment="0" applyProtection="0"/>
    <xf numFmtId="0" fontId="55" fillId="32" borderId="2" applyNumberFormat="0" applyAlignment="0" applyProtection="0"/>
    <xf numFmtId="0" fontId="11" fillId="0" borderId="0"/>
    <xf numFmtId="0" fontId="10" fillId="0" borderId="0"/>
    <xf numFmtId="0" fontId="9" fillId="0" borderId="0"/>
    <xf numFmtId="0" fontId="55" fillId="32" borderId="2" applyNumberFormat="0" applyAlignment="0" applyProtection="0"/>
    <xf numFmtId="0" fontId="55" fillId="32" borderId="2" applyNumberFormat="0" applyAlignment="0" applyProtection="0"/>
    <xf numFmtId="0" fontId="8" fillId="0" borderId="0"/>
    <xf numFmtId="0" fontId="55" fillId="32" borderId="2" applyNumberFormat="0" applyAlignment="0" applyProtection="0"/>
    <xf numFmtId="0" fontId="55" fillId="32" borderId="2" applyNumberFormat="0" applyAlignment="0" applyProtection="0"/>
    <xf numFmtId="0" fontId="55" fillId="32" borderId="2" applyNumberFormat="0" applyAlignment="0" applyProtection="0"/>
    <xf numFmtId="0" fontId="7" fillId="0" borderId="0"/>
    <xf numFmtId="0" fontId="6" fillId="0" borderId="0"/>
    <xf numFmtId="0" fontId="55" fillId="32" borderId="2" applyNumberFormat="0" applyAlignment="0" applyProtection="0"/>
    <xf numFmtId="0" fontId="5" fillId="0" borderId="0"/>
    <xf numFmtId="0" fontId="55" fillId="32" borderId="2" applyNumberFormat="0" applyAlignment="0" applyProtection="0"/>
    <xf numFmtId="0" fontId="4" fillId="0" borderId="0"/>
    <xf numFmtId="0" fontId="55" fillId="32" borderId="2" applyNumberFormat="0" applyAlignment="0" applyProtection="0"/>
    <xf numFmtId="0" fontId="55" fillId="32" borderId="2" applyNumberFormat="0" applyAlignment="0" applyProtection="0"/>
    <xf numFmtId="0" fontId="43" fillId="0" borderId="0"/>
    <xf numFmtId="0" fontId="3" fillId="0" borderId="0"/>
    <xf numFmtId="0" fontId="55" fillId="32" borderId="2" applyNumberFormat="0" applyAlignment="0" applyProtection="0"/>
    <xf numFmtId="0" fontId="55" fillId="32" borderId="2" applyNumberFormat="0" applyAlignment="0" applyProtection="0"/>
    <xf numFmtId="0" fontId="2" fillId="0" borderId="0"/>
    <xf numFmtId="0" fontId="53" fillId="45" borderId="0" applyNumberFormat="0" applyBorder="0" applyAlignment="0" applyProtection="0"/>
    <xf numFmtId="0" fontId="53" fillId="32" borderId="0" applyNumberFormat="0" applyBorder="0" applyAlignment="0" applyProtection="0"/>
    <xf numFmtId="0" fontId="53" fillId="24" borderId="0" applyNumberFormat="0" applyBorder="0" applyAlignment="0" applyProtection="0"/>
    <xf numFmtId="0" fontId="53" fillId="38"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3" fillId="25" borderId="0" applyNumberFormat="0" applyBorder="0" applyAlignment="0" applyProtection="0"/>
    <xf numFmtId="0" fontId="53" fillId="33" borderId="0" applyNumberFormat="0" applyBorder="0" applyAlignment="0" applyProtection="0"/>
    <xf numFmtId="0" fontId="53" fillId="31" borderId="0" applyNumberFormat="0" applyBorder="0" applyAlignment="0" applyProtection="0"/>
    <xf numFmtId="0" fontId="53" fillId="33"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25" borderId="0" applyNumberFormat="0" applyBorder="0" applyAlignment="0" applyProtection="0"/>
    <xf numFmtId="0" fontId="54" fillId="33"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5" fillId="32" borderId="2" applyNumberFormat="0" applyAlignment="0" applyProtection="0"/>
    <xf numFmtId="0" fontId="1" fillId="0" borderId="0"/>
    <xf numFmtId="0" fontId="55" fillId="32" borderId="2" applyNumberFormat="0" applyAlignment="0" applyProtection="0"/>
    <xf numFmtId="0" fontId="55" fillId="32" borderId="2" applyNumberFormat="0" applyAlignment="0" applyProtection="0"/>
    <xf numFmtId="0" fontId="1" fillId="0" borderId="0"/>
    <xf numFmtId="0" fontId="53" fillId="0" borderId="0"/>
    <xf numFmtId="0" fontId="231" fillId="0" borderId="0"/>
    <xf numFmtId="0" fontId="28" fillId="0" borderId="0"/>
    <xf numFmtId="0" fontId="42" fillId="0" borderId="0" applyFont="0" applyAlignment="0">
      <alignment horizontal="center" vertical="center" wrapText="1"/>
    </xf>
    <xf numFmtId="0" fontId="42" fillId="0" borderId="0" applyFont="0" applyAlignment="0">
      <alignment horizontal="center" vertical="center" wrapText="1"/>
    </xf>
    <xf numFmtId="0" fontId="28" fillId="0" borderId="0"/>
  </cellStyleXfs>
  <cellXfs count="202">
    <xf numFmtId="0" fontId="0" fillId="0" borderId="0" xfId="0"/>
    <xf numFmtId="171" fontId="32" fillId="0" borderId="0" xfId="0" applyNumberFormat="1" applyFont="1" applyFill="1" applyBorder="1" applyAlignment="1" applyProtection="1">
      <alignment horizontal="right"/>
      <protection hidden="1"/>
    </xf>
    <xf numFmtId="0" fontId="211" fillId="0" borderId="0" xfId="1825" applyFont="1" applyBorder="1" applyAlignment="1" applyProtection="1">
      <protection hidden="1"/>
    </xf>
    <xf numFmtId="0" fontId="210" fillId="0" borderId="0" xfId="1825" applyFont="1" applyBorder="1" applyAlignment="1" applyProtection="1">
      <protection hidden="1"/>
    </xf>
    <xf numFmtId="0" fontId="0" fillId="0" borderId="0" xfId="0" applyProtection="1">
      <protection hidden="1"/>
    </xf>
    <xf numFmtId="0" fontId="212" fillId="0" borderId="27" xfId="1825" applyFont="1" applyFill="1" applyBorder="1" applyAlignment="1" applyProtection="1">
      <protection hidden="1"/>
    </xf>
    <xf numFmtId="0" fontId="213" fillId="0" borderId="28" xfId="0" applyFont="1" applyFill="1" applyBorder="1" applyAlignment="1" applyProtection="1">
      <alignment wrapText="1"/>
      <protection hidden="1"/>
    </xf>
    <xf numFmtId="0" fontId="0" fillId="0" borderId="0" xfId="0" applyFill="1" applyProtection="1">
      <protection hidden="1"/>
    </xf>
    <xf numFmtId="0" fontId="218" fillId="44" borderId="29" xfId="0" applyFont="1" applyFill="1" applyBorder="1" applyAlignment="1" applyProtection="1">
      <alignment vertical="center" wrapText="1"/>
      <protection hidden="1"/>
    </xf>
    <xf numFmtId="171" fontId="218" fillId="44" borderId="40" xfId="0" applyNumberFormat="1" applyFont="1" applyFill="1" applyBorder="1" applyAlignment="1" applyProtection="1">
      <alignment vertical="center" wrapText="1"/>
      <protection hidden="1"/>
    </xf>
    <xf numFmtId="0" fontId="212" fillId="0" borderId="0" xfId="1825" applyFont="1" applyBorder="1" applyAlignment="1" applyProtection="1">
      <protection hidden="1"/>
    </xf>
    <xf numFmtId="0" fontId="213" fillId="0" borderId="5" xfId="0" applyFont="1" applyFill="1" applyBorder="1" applyAlignment="1" applyProtection="1">
      <alignment wrapText="1"/>
      <protection hidden="1"/>
    </xf>
    <xf numFmtId="171" fontId="218" fillId="44" borderId="26" xfId="0" applyNumberFormat="1" applyFont="1" applyFill="1" applyBorder="1" applyAlignment="1" applyProtection="1">
      <alignment vertical="center" wrapText="1"/>
      <protection hidden="1"/>
    </xf>
    <xf numFmtId="171" fontId="32" fillId="0" borderId="0" xfId="0" applyNumberFormat="1" applyFont="1" applyFill="1" applyBorder="1" applyAlignment="1" applyProtection="1">
      <alignment horizontal="right"/>
      <protection locked="0"/>
    </xf>
    <xf numFmtId="0" fontId="28" fillId="0" borderId="0" xfId="792" applyFont="1" applyAlignment="1" applyProtection="1">
      <alignment horizontal="center"/>
      <protection locked="0"/>
    </xf>
    <xf numFmtId="0" fontId="28" fillId="0" borderId="0" xfId="792" applyFill="1" applyBorder="1" applyProtection="1">
      <protection locked="0"/>
    </xf>
    <xf numFmtId="0" fontId="32" fillId="0" borderId="0" xfId="792" applyFont="1" applyFill="1" applyBorder="1" applyProtection="1">
      <protection locked="0"/>
    </xf>
    <xf numFmtId="0" fontId="28" fillId="0" borderId="0" xfId="792" applyProtection="1">
      <protection locked="0"/>
    </xf>
    <xf numFmtId="0" fontId="28" fillId="0" borderId="0" xfId="792" applyAlignment="1" applyProtection="1">
      <alignment vertical="center"/>
      <protection locked="0"/>
    </xf>
    <xf numFmtId="0" fontId="50" fillId="0" borderId="0" xfId="792" applyFont="1" applyFill="1" applyBorder="1" applyAlignment="1" applyProtection="1">
      <alignment vertical="center"/>
      <protection locked="0"/>
    </xf>
    <xf numFmtId="0" fontId="28" fillId="0" borderId="0" xfId="792" applyFill="1" applyBorder="1" applyAlignment="1" applyProtection="1">
      <alignment vertical="center"/>
      <protection locked="0"/>
    </xf>
    <xf numFmtId="0" fontId="219" fillId="0" borderId="0" xfId="792" applyFont="1" applyProtection="1">
      <protection locked="0"/>
    </xf>
    <xf numFmtId="0" fontId="33" fillId="0" borderId="0" xfId="0" applyFont="1" applyFill="1" applyBorder="1" applyAlignment="1" applyProtection="1">
      <protection locked="0"/>
    </xf>
    <xf numFmtId="0" fontId="33" fillId="0" borderId="0" xfId="0" applyFont="1" applyFill="1" applyBorder="1" applyAlignment="1" applyProtection="1">
      <alignment horizontal="center"/>
      <protection locked="0"/>
    </xf>
    <xf numFmtId="0" fontId="33" fillId="0" borderId="0" xfId="793" applyFont="1" applyFill="1" applyBorder="1" applyAlignment="1" applyProtection="1">
      <alignment horizontal="center"/>
      <protection locked="0"/>
    </xf>
    <xf numFmtId="0" fontId="48" fillId="0" borderId="0" xfId="793" applyFont="1" applyFill="1" applyBorder="1" applyAlignment="1" applyProtection="1">
      <alignment horizontal="center" vertical="center"/>
      <protection locked="0"/>
    </xf>
    <xf numFmtId="0" fontId="31" fillId="0" borderId="0" xfId="792" applyFont="1" applyFill="1" applyBorder="1" applyProtection="1">
      <protection locked="0"/>
    </xf>
    <xf numFmtId="0" fontId="32" fillId="0" borderId="0" xfId="0" applyFont="1" applyFill="1" applyBorder="1" applyProtection="1">
      <protection locked="0"/>
    </xf>
    <xf numFmtId="0" fontId="28" fillId="0" borderId="0" xfId="792" applyFont="1" applyProtection="1">
      <protection locked="0"/>
    </xf>
    <xf numFmtId="171" fontId="32" fillId="0" borderId="0" xfId="0" applyNumberFormat="1" applyFont="1" applyFill="1" applyBorder="1" applyAlignment="1" applyProtection="1">
      <protection locked="0"/>
    </xf>
    <xf numFmtId="171" fontId="31" fillId="0" borderId="0" xfId="0" applyNumberFormat="1" applyFont="1" applyFill="1" applyBorder="1" applyAlignment="1" applyProtection="1">
      <alignment vertical="center"/>
      <protection locked="0"/>
    </xf>
    <xf numFmtId="171" fontId="32" fillId="0" borderId="0" xfId="0" applyNumberFormat="1" applyFont="1" applyFill="1" applyBorder="1" applyAlignment="1" applyProtection="1">
      <alignment vertical="center"/>
      <protection locked="0"/>
    </xf>
    <xf numFmtId="0" fontId="28" fillId="0" borderId="0" xfId="792" applyFont="1" applyFill="1" applyBorder="1" applyProtection="1">
      <protection locked="0"/>
    </xf>
    <xf numFmtId="171" fontId="32" fillId="0" borderId="0" xfId="0" applyNumberFormat="1" applyFont="1" applyFill="1" applyBorder="1" applyAlignment="1" applyProtection="1">
      <alignment horizontal="right" vertical="center"/>
      <protection locked="0"/>
    </xf>
    <xf numFmtId="171" fontId="38" fillId="0" borderId="0" xfId="0" applyNumberFormat="1" applyFont="1" applyFill="1" applyBorder="1" applyAlignment="1" applyProtection="1">
      <protection locked="0"/>
    </xf>
    <xf numFmtId="171" fontId="38" fillId="0" borderId="0" xfId="0" applyNumberFormat="1" applyFont="1" applyFill="1" applyBorder="1" applyAlignment="1" applyProtection="1">
      <alignment vertical="center"/>
      <protection locked="0"/>
    </xf>
    <xf numFmtId="0" fontId="46" fillId="0" borderId="0" xfId="792" applyFont="1" applyProtection="1">
      <protection locked="0"/>
    </xf>
    <xf numFmtId="171" fontId="144" fillId="0" borderId="0" xfId="0" applyNumberFormat="1" applyFont="1" applyFill="1" applyBorder="1" applyAlignment="1" applyProtection="1">
      <alignment horizontal="right"/>
      <protection locked="0"/>
    </xf>
    <xf numFmtId="171" fontId="143" fillId="0" borderId="0" xfId="0" applyNumberFormat="1" applyFont="1" applyFill="1" applyBorder="1" applyAlignment="1" applyProtection="1">
      <alignment vertical="center"/>
      <protection locked="0"/>
    </xf>
    <xf numFmtId="171" fontId="144" fillId="0" borderId="0" xfId="0" applyNumberFormat="1" applyFont="1" applyFill="1" applyBorder="1" applyAlignment="1" applyProtection="1">
      <alignment horizontal="right" vertical="center"/>
      <protection locked="0"/>
    </xf>
    <xf numFmtId="171" fontId="141" fillId="0" borderId="0" xfId="0" applyNumberFormat="1" applyFont="1" applyFill="1" applyBorder="1" applyAlignment="1" applyProtection="1">
      <alignment vertical="center"/>
      <protection locked="0"/>
    </xf>
    <xf numFmtId="171" fontId="38" fillId="0" borderId="0" xfId="0" applyNumberFormat="1" applyFont="1" applyFill="1" applyBorder="1" applyAlignment="1" applyProtection="1">
      <alignment horizontal="right" vertical="center"/>
      <protection locked="0"/>
    </xf>
    <xf numFmtId="0" fontId="46" fillId="0" borderId="0" xfId="792" applyFont="1" applyFill="1" applyBorder="1" applyProtection="1">
      <protection locked="0"/>
    </xf>
    <xf numFmtId="171" fontId="39" fillId="0" borderId="0" xfId="792" applyNumberFormat="1" applyFont="1" applyFill="1" applyBorder="1" applyProtection="1">
      <protection locked="0"/>
    </xf>
    <xf numFmtId="171" fontId="40" fillId="0" borderId="0" xfId="792" applyNumberFormat="1" applyFont="1" applyFill="1" applyBorder="1" applyProtection="1">
      <protection locked="0"/>
    </xf>
    <xf numFmtId="171" fontId="28" fillId="0" borderId="0" xfId="792" applyNumberFormat="1" applyFill="1" applyBorder="1" applyAlignment="1" applyProtection="1">
      <alignment horizontal="center"/>
      <protection locked="0"/>
    </xf>
    <xf numFmtId="0" fontId="30" fillId="0" borderId="0" xfId="792" applyFont="1" applyFill="1" applyBorder="1" applyProtection="1">
      <protection locked="0"/>
    </xf>
    <xf numFmtId="1" fontId="28" fillId="0" borderId="0" xfId="792" applyNumberFormat="1" applyFill="1" applyBorder="1" applyProtection="1">
      <protection locked="0"/>
    </xf>
    <xf numFmtId="0" fontId="28" fillId="0" borderId="0" xfId="792" applyFill="1" applyBorder="1" applyProtection="1">
      <protection hidden="1"/>
    </xf>
    <xf numFmtId="0" fontId="32" fillId="0" borderId="0" xfId="792" applyFont="1" applyFill="1" applyBorder="1" applyProtection="1">
      <protection hidden="1"/>
    </xf>
    <xf numFmtId="0" fontId="132" fillId="0" borderId="0" xfId="792" applyFont="1" applyFill="1" applyBorder="1" applyAlignment="1" applyProtection="1">
      <alignment vertical="center"/>
      <protection hidden="1"/>
    </xf>
    <xf numFmtId="0" fontId="50" fillId="0" borderId="0" xfId="792" applyFont="1" applyFill="1" applyBorder="1" applyAlignment="1" applyProtection="1">
      <alignment vertical="center"/>
      <protection hidden="1"/>
    </xf>
    <xf numFmtId="0" fontId="32" fillId="0" borderId="0" xfId="792" applyFont="1" applyFill="1" applyBorder="1" applyAlignment="1" applyProtection="1">
      <alignment vertical="center"/>
      <protection hidden="1"/>
    </xf>
    <xf numFmtId="0" fontId="37" fillId="0" borderId="0" xfId="792" applyFont="1" applyFill="1" applyBorder="1" applyAlignment="1" applyProtection="1">
      <alignment horizontal="center"/>
      <protection hidden="1"/>
    </xf>
    <xf numFmtId="0" fontId="215" fillId="0" borderId="0" xfId="0" applyFont="1" applyFill="1" applyBorder="1" applyAlignment="1" applyProtection="1">
      <alignment horizontal="center" vertical="center" wrapText="1"/>
      <protection hidden="1"/>
    </xf>
    <xf numFmtId="0" fontId="33" fillId="0" borderId="0" xfId="0" applyFont="1" applyFill="1" applyBorder="1" applyAlignment="1" applyProtection="1">
      <protection hidden="1"/>
    </xf>
    <xf numFmtId="0" fontId="33" fillId="0" borderId="0" xfId="0" applyFont="1" applyFill="1" applyBorder="1" applyAlignment="1" applyProtection="1">
      <alignment horizontal="center"/>
      <protection hidden="1"/>
    </xf>
    <xf numFmtId="0" fontId="33" fillId="0" borderId="0" xfId="793" applyFont="1" applyFill="1" applyBorder="1" applyAlignment="1" applyProtection="1">
      <alignment horizontal="center"/>
      <protection hidden="1"/>
    </xf>
    <xf numFmtId="0" fontId="33" fillId="0" borderId="40" xfId="793" applyFont="1" applyFill="1" applyBorder="1" applyAlignment="1" applyProtection="1">
      <alignment horizontal="center"/>
      <protection hidden="1"/>
    </xf>
    <xf numFmtId="177" fontId="44" fillId="0" borderId="0" xfId="612" applyNumberFormat="1" applyFont="1" applyFill="1" applyBorder="1" applyAlignment="1" applyProtection="1">
      <alignment horizontal="left"/>
      <protection hidden="1"/>
    </xf>
    <xf numFmtId="0" fontId="31" fillId="0" borderId="39" xfId="792" applyFont="1" applyFill="1" applyBorder="1" applyProtection="1">
      <protection hidden="1"/>
    </xf>
    <xf numFmtId="0" fontId="31" fillId="0" borderId="35" xfId="792" applyFont="1" applyFill="1" applyBorder="1" applyProtection="1">
      <protection hidden="1"/>
    </xf>
    <xf numFmtId="0" fontId="225" fillId="41" borderId="34" xfId="1825" applyFont="1" applyFill="1" applyBorder="1" applyAlignment="1" applyProtection="1">
      <alignment horizontal="center" vertical="center" wrapText="1"/>
      <protection hidden="1"/>
    </xf>
    <xf numFmtId="0" fontId="32" fillId="41" borderId="38" xfId="1825" applyFont="1" applyFill="1" applyBorder="1" applyAlignment="1" applyProtection="1">
      <alignment vertical="center"/>
      <protection hidden="1"/>
    </xf>
    <xf numFmtId="0" fontId="32" fillId="41" borderId="41" xfId="1825" applyFont="1" applyFill="1" applyBorder="1" applyAlignment="1" applyProtection="1">
      <alignment vertical="center"/>
      <protection hidden="1"/>
    </xf>
    <xf numFmtId="177" fontId="31" fillId="0" borderId="0" xfId="612" applyNumberFormat="1" applyFont="1" applyFill="1" applyBorder="1" applyAlignment="1" applyProtection="1">
      <alignment horizontal="left" indent="1"/>
      <protection hidden="1"/>
    </xf>
    <xf numFmtId="177" fontId="31" fillId="0" borderId="39" xfId="612" applyNumberFormat="1" applyFont="1" applyFill="1" applyBorder="1" applyAlignment="1" applyProtection="1">
      <alignment horizontal="left" indent="1"/>
      <protection hidden="1"/>
    </xf>
    <xf numFmtId="171" fontId="32" fillId="0" borderId="39" xfId="0" applyNumberFormat="1" applyFont="1" applyFill="1" applyBorder="1" applyAlignment="1" applyProtection="1">
      <protection hidden="1"/>
    </xf>
    <xf numFmtId="171" fontId="32" fillId="0" borderId="35" xfId="0" applyNumberFormat="1" applyFont="1" applyFill="1" applyBorder="1" applyAlignment="1" applyProtection="1">
      <protection hidden="1"/>
    </xf>
    <xf numFmtId="0" fontId="225" fillId="41" borderId="36" xfId="1825" applyFont="1" applyFill="1" applyBorder="1" applyAlignment="1" applyProtection="1">
      <alignment horizontal="center" vertical="center" wrapText="1"/>
      <protection hidden="1"/>
    </xf>
    <xf numFmtId="0" fontId="32" fillId="41" borderId="40" xfId="1825" applyFont="1" applyFill="1" applyBorder="1" applyAlignment="1" applyProtection="1">
      <alignment horizontal="left" vertical="center"/>
      <protection hidden="1"/>
    </xf>
    <xf numFmtId="0" fontId="224" fillId="41" borderId="42" xfId="1825" applyFont="1" applyFill="1" applyBorder="1" applyAlignment="1" applyProtection="1">
      <alignment horizontal="left" vertical="center"/>
      <protection hidden="1"/>
    </xf>
    <xf numFmtId="177" fontId="44" fillId="0" borderId="0" xfId="612" applyNumberFormat="1" applyFont="1" applyFill="1" applyBorder="1" applyAlignment="1" applyProtection="1">
      <alignment horizontal="left" indent="1"/>
      <protection hidden="1"/>
    </xf>
    <xf numFmtId="177" fontId="44" fillId="0" borderId="39" xfId="612" applyNumberFormat="1" applyFont="1" applyFill="1" applyBorder="1" applyAlignment="1" applyProtection="1">
      <alignment horizontal="left" indent="1"/>
      <protection hidden="1"/>
    </xf>
    <xf numFmtId="171" fontId="32" fillId="0" borderId="39" xfId="0" applyNumberFormat="1" applyFont="1" applyFill="1" applyBorder="1" applyAlignment="1" applyProtection="1">
      <alignment horizontal="right"/>
      <protection hidden="1"/>
    </xf>
    <xf numFmtId="0" fontId="225" fillId="0" borderId="0" xfId="1825" applyFont="1" applyFill="1" applyBorder="1" applyAlignment="1" applyProtection="1">
      <alignment horizontal="center" vertical="center" wrapText="1"/>
      <protection hidden="1"/>
    </xf>
    <xf numFmtId="0" fontId="32" fillId="0" borderId="0" xfId="1825" applyFont="1" applyFill="1" applyBorder="1" applyAlignment="1" applyProtection="1">
      <alignment horizontal="left" vertical="center"/>
      <protection hidden="1"/>
    </xf>
    <xf numFmtId="0" fontId="224" fillId="0" borderId="0" xfId="1825" applyFont="1" applyFill="1" applyBorder="1" applyAlignment="1" applyProtection="1">
      <alignment horizontal="left" vertical="center"/>
      <protection hidden="1"/>
    </xf>
    <xf numFmtId="177" fontId="52" fillId="0" borderId="0" xfId="612" applyNumberFormat="1" applyFont="1" applyFill="1" applyBorder="1" applyAlignment="1" applyProtection="1">
      <alignment horizontal="left" indent="2"/>
      <protection hidden="1"/>
    </xf>
    <xf numFmtId="177" fontId="52" fillId="0" borderId="39" xfId="612" applyNumberFormat="1" applyFont="1" applyFill="1" applyBorder="1" applyAlignment="1" applyProtection="1">
      <alignment horizontal="left" indent="2"/>
      <protection hidden="1"/>
    </xf>
    <xf numFmtId="171" fontId="32" fillId="0" borderId="0" xfId="0" applyNumberFormat="1" applyFont="1" applyFill="1" applyBorder="1" applyAlignment="1" applyProtection="1">
      <protection hidden="1"/>
    </xf>
    <xf numFmtId="171" fontId="32" fillId="0" borderId="50" xfId="0" applyNumberFormat="1" applyFont="1" applyFill="1" applyBorder="1" applyAlignment="1" applyProtection="1">
      <protection hidden="1"/>
    </xf>
    <xf numFmtId="0" fontId="216" fillId="0" borderId="50" xfId="0" applyFont="1" applyFill="1" applyBorder="1" applyAlignment="1" applyProtection="1">
      <alignment horizontal="center" vertical="center" wrapText="1"/>
      <protection hidden="1"/>
    </xf>
    <xf numFmtId="0" fontId="225" fillId="0" borderId="0" xfId="1825" applyFont="1" applyFill="1" applyBorder="1" applyAlignment="1" applyProtection="1">
      <alignment horizontal="left" vertical="center"/>
      <protection hidden="1"/>
    </xf>
    <xf numFmtId="177" fontId="45" fillId="0" borderId="0" xfId="612" applyNumberFormat="1" applyFont="1" applyFill="1" applyBorder="1" applyAlignment="1" applyProtection="1">
      <alignment horizontal="left" indent="3"/>
      <protection hidden="1"/>
    </xf>
    <xf numFmtId="177" fontId="45" fillId="0" borderId="39" xfId="612" applyNumberFormat="1" applyFont="1" applyFill="1" applyBorder="1" applyAlignment="1" applyProtection="1">
      <alignment horizontal="left" indent="3"/>
      <protection hidden="1"/>
    </xf>
    <xf numFmtId="171" fontId="38" fillId="0" borderId="35" xfId="0" applyNumberFormat="1" applyFont="1" applyFill="1" applyBorder="1" applyAlignment="1" applyProtection="1">
      <protection hidden="1"/>
    </xf>
    <xf numFmtId="171" fontId="38" fillId="0" borderId="0" xfId="0" applyNumberFormat="1" applyFont="1" applyFill="1" applyBorder="1" applyAlignment="1" applyProtection="1">
      <protection hidden="1"/>
    </xf>
    <xf numFmtId="0" fontId="32" fillId="0" borderId="0" xfId="0" applyFont="1" applyFill="1" applyBorder="1" applyAlignment="1" applyProtection="1">
      <alignment vertical="center"/>
      <protection hidden="1"/>
    </xf>
    <xf numFmtId="171" fontId="223" fillId="0" borderId="50" xfId="0" applyNumberFormat="1" applyFont="1" applyFill="1" applyBorder="1" applyAlignment="1" applyProtection="1">
      <protection hidden="1"/>
    </xf>
    <xf numFmtId="0" fontId="33" fillId="0" borderId="50" xfId="793" applyFont="1" applyFill="1" applyBorder="1" applyAlignment="1" applyProtection="1">
      <alignment horizontal="center"/>
      <protection hidden="1"/>
    </xf>
    <xf numFmtId="177" fontId="52" fillId="0" borderId="0" xfId="612" applyNumberFormat="1" applyFont="1" applyFill="1" applyBorder="1" applyAlignment="1" applyProtection="1">
      <alignment horizontal="left" indent="4"/>
      <protection hidden="1"/>
    </xf>
    <xf numFmtId="177" fontId="52" fillId="0" borderId="39" xfId="612" applyNumberFormat="1" applyFont="1" applyFill="1" applyBorder="1" applyAlignment="1" applyProtection="1">
      <alignment horizontal="left" indent="4"/>
      <protection hidden="1"/>
    </xf>
    <xf numFmtId="171" fontId="38" fillId="0" borderId="39" xfId="0" applyNumberFormat="1" applyFont="1" applyFill="1" applyBorder="1" applyAlignment="1" applyProtection="1">
      <protection hidden="1"/>
    </xf>
    <xf numFmtId="171" fontId="38" fillId="0" borderId="37" xfId="0" applyNumberFormat="1" applyFont="1" applyFill="1" applyBorder="1" applyAlignment="1" applyProtection="1">
      <protection hidden="1"/>
    </xf>
    <xf numFmtId="0" fontId="207" fillId="0" borderId="0" xfId="0" applyFont="1" applyFill="1" applyBorder="1" applyAlignment="1" applyProtection="1">
      <alignment vertical="center" wrapText="1"/>
      <protection hidden="1"/>
    </xf>
    <xf numFmtId="171" fontId="144" fillId="0" borderId="39" xfId="0" applyNumberFormat="1" applyFont="1" applyFill="1" applyBorder="1" applyAlignment="1" applyProtection="1">
      <protection hidden="1"/>
    </xf>
    <xf numFmtId="171" fontId="144" fillId="0" borderId="37" xfId="0" applyNumberFormat="1" applyFont="1" applyFill="1" applyBorder="1" applyAlignment="1" applyProtection="1">
      <protection hidden="1"/>
    </xf>
    <xf numFmtId="177" fontId="145" fillId="0" borderId="0" xfId="612" applyNumberFormat="1" applyFont="1" applyFill="1" applyBorder="1" applyAlignment="1" applyProtection="1">
      <alignment horizontal="left" indent="5"/>
      <protection hidden="1"/>
    </xf>
    <xf numFmtId="171" fontId="144" fillId="0" borderId="0" xfId="0" applyNumberFormat="1" applyFont="1" applyFill="1" applyBorder="1" applyAlignment="1" applyProtection="1">
      <protection hidden="1"/>
    </xf>
    <xf numFmtId="171" fontId="141" fillId="0" borderId="0" xfId="0" applyNumberFormat="1" applyFont="1" applyFill="1" applyBorder="1" applyAlignment="1" applyProtection="1">
      <protection hidden="1"/>
    </xf>
    <xf numFmtId="171" fontId="144" fillId="0" borderId="0" xfId="0" applyNumberFormat="1" applyFont="1" applyFill="1" applyBorder="1" applyAlignment="1" applyProtection="1">
      <alignment horizontal="right"/>
      <protection hidden="1"/>
    </xf>
    <xf numFmtId="0" fontId="39" fillId="0" borderId="0" xfId="792" applyFont="1" applyFill="1" applyBorder="1" applyProtection="1">
      <protection hidden="1"/>
    </xf>
    <xf numFmtId="171" fontId="31" fillId="0" borderId="0" xfId="792" applyNumberFormat="1" applyFont="1" applyFill="1" applyBorder="1" applyProtection="1">
      <protection hidden="1"/>
    </xf>
    <xf numFmtId="171" fontId="133" fillId="0" borderId="0" xfId="792" applyNumberFormat="1" applyFont="1" applyFill="1" applyBorder="1" applyProtection="1">
      <protection hidden="1"/>
    </xf>
    <xf numFmtId="1" fontId="45" fillId="0" borderId="0" xfId="612" applyNumberFormat="1" applyFont="1" applyFill="1" applyBorder="1" applyAlignment="1" applyProtection="1">
      <alignment horizontal="left" indent="1"/>
      <protection hidden="1"/>
    </xf>
    <xf numFmtId="1" fontId="44" fillId="0" borderId="0" xfId="612" applyNumberFormat="1" applyFont="1" applyFill="1" applyBorder="1" applyAlignment="1" applyProtection="1">
      <alignment horizontal="left" indent="1"/>
      <protection hidden="1"/>
    </xf>
    <xf numFmtId="1" fontId="45" fillId="0" borderId="0" xfId="612" applyNumberFormat="1" applyFont="1" applyFill="1" applyBorder="1" applyAlignment="1" applyProtection="1">
      <alignment horizontal="left" indent="2"/>
      <protection hidden="1"/>
    </xf>
    <xf numFmtId="1" fontId="45" fillId="0" borderId="0" xfId="612" applyNumberFormat="1" applyFont="1" applyFill="1" applyBorder="1" applyAlignment="1" applyProtection="1">
      <alignment horizontal="left" indent="4"/>
      <protection hidden="1"/>
    </xf>
    <xf numFmtId="1" fontId="52" fillId="0" borderId="0" xfId="612" applyNumberFormat="1" applyFont="1" applyFill="1" applyBorder="1" applyAlignment="1" applyProtection="1">
      <alignment horizontal="left" indent="2"/>
      <protection hidden="1"/>
    </xf>
    <xf numFmtId="0" fontId="30" fillId="0" borderId="0" xfId="792" applyFont="1" applyFill="1" applyBorder="1" applyProtection="1">
      <protection hidden="1"/>
    </xf>
    <xf numFmtId="0" fontId="38" fillId="0" borderId="0" xfId="792" applyFont="1" applyFill="1" applyBorder="1" applyProtection="1">
      <protection hidden="1"/>
    </xf>
    <xf numFmtId="177" fontId="45" fillId="0" borderId="0" xfId="612" applyNumberFormat="1" applyFont="1" applyFill="1" applyBorder="1" applyAlignment="1" applyProtection="1">
      <alignment horizontal="left" indent="1"/>
      <protection hidden="1"/>
    </xf>
    <xf numFmtId="0" fontId="51" fillId="0" borderId="0" xfId="792" applyFont="1" applyFill="1" applyBorder="1" applyProtection="1">
      <protection hidden="1"/>
    </xf>
    <xf numFmtId="0" fontId="209" fillId="0" borderId="0" xfId="0" applyFont="1" applyBorder="1" applyProtection="1">
      <protection hidden="1"/>
    </xf>
    <xf numFmtId="0" fontId="209" fillId="0" borderId="18" xfId="0" applyFont="1" applyBorder="1" applyAlignment="1" applyProtection="1">
      <protection hidden="1"/>
    </xf>
    <xf numFmtId="0" fontId="209" fillId="0" borderId="29" xfId="0" applyFont="1" applyBorder="1" applyProtection="1">
      <protection hidden="1"/>
    </xf>
    <xf numFmtId="0" fontId="0" fillId="0" borderId="0" xfId="0" applyBorder="1" applyProtection="1">
      <protection hidden="1"/>
    </xf>
    <xf numFmtId="229" fontId="32" fillId="39" borderId="5" xfId="1824" applyNumberFormat="1" applyFont="1" applyFill="1" applyBorder="1" applyAlignment="1" applyProtection="1">
      <alignment horizontal="center" vertical="center"/>
      <protection hidden="1"/>
    </xf>
    <xf numFmtId="171" fontId="220" fillId="41" borderId="25" xfId="0" applyNumberFormat="1" applyFont="1" applyFill="1" applyBorder="1" applyProtection="1">
      <protection hidden="1"/>
    </xf>
    <xf numFmtId="171" fontId="220" fillId="41" borderId="0" xfId="0" applyNumberFormat="1" applyFont="1" applyFill="1" applyBorder="1" applyProtection="1">
      <protection hidden="1"/>
    </xf>
    <xf numFmtId="171" fontId="214" fillId="0" borderId="0" xfId="0" applyNumberFormat="1" applyFont="1" applyFill="1" applyBorder="1" applyAlignment="1" applyProtection="1">
      <alignment horizontal="right"/>
      <protection hidden="1"/>
    </xf>
    <xf numFmtId="0" fontId="0" fillId="0" borderId="0" xfId="0" applyFill="1" applyBorder="1" applyProtection="1">
      <protection hidden="1"/>
    </xf>
    <xf numFmtId="171" fontId="209" fillId="0" borderId="0" xfId="0" applyNumberFormat="1" applyFont="1" applyFill="1" applyBorder="1" applyProtection="1">
      <protection hidden="1"/>
    </xf>
    <xf numFmtId="171" fontId="214" fillId="0" borderId="0" xfId="0" applyNumberFormat="1" applyFont="1" applyFill="1" applyProtection="1">
      <protection hidden="1"/>
    </xf>
    <xf numFmtId="171" fontId="214" fillId="0" borderId="18" xfId="0" applyNumberFormat="1" applyFont="1" applyFill="1" applyBorder="1" applyAlignment="1" applyProtection="1">
      <alignment horizontal="right"/>
      <protection hidden="1"/>
    </xf>
    <xf numFmtId="171" fontId="209" fillId="0" borderId="18" xfId="0" applyNumberFormat="1" applyFont="1" applyFill="1" applyBorder="1" applyProtection="1">
      <protection hidden="1"/>
    </xf>
    <xf numFmtId="229" fontId="32" fillId="0" borderId="5" xfId="1824" applyNumberFormat="1" applyFont="1" applyFill="1" applyBorder="1" applyAlignment="1" applyProtection="1">
      <alignment horizontal="center" vertical="center"/>
      <protection hidden="1"/>
    </xf>
    <xf numFmtId="171" fontId="220" fillId="40" borderId="0" xfId="0" applyNumberFormat="1" applyFont="1" applyFill="1" applyBorder="1" applyProtection="1">
      <protection hidden="1"/>
    </xf>
    <xf numFmtId="171" fontId="214" fillId="0" borderId="0" xfId="0" applyNumberFormat="1" applyFont="1" applyFill="1" applyBorder="1" applyProtection="1">
      <protection hidden="1"/>
    </xf>
    <xf numFmtId="171" fontId="214" fillId="0" borderId="0" xfId="0" applyNumberFormat="1" applyFont="1" applyProtection="1">
      <protection hidden="1"/>
    </xf>
    <xf numFmtId="171" fontId="214" fillId="0" borderId="0" xfId="0" applyNumberFormat="1" applyFont="1" applyFill="1" applyAlignment="1" applyProtection="1">
      <alignment horizontal="right"/>
      <protection hidden="1"/>
    </xf>
    <xf numFmtId="171" fontId="214" fillId="0" borderId="44" xfId="0" applyNumberFormat="1" applyFont="1" applyFill="1" applyBorder="1" applyAlignment="1" applyProtection="1">
      <alignment horizontal="right"/>
      <protection hidden="1"/>
    </xf>
    <xf numFmtId="171" fontId="214" fillId="0" borderId="40" xfId="0" applyNumberFormat="1" applyFont="1" applyFill="1" applyBorder="1" applyProtection="1">
      <protection hidden="1"/>
    </xf>
    <xf numFmtId="171" fontId="214" fillId="0" borderId="40" xfId="0" applyNumberFormat="1" applyFont="1" applyFill="1" applyBorder="1" applyAlignment="1" applyProtection="1">
      <alignment horizontal="right"/>
      <protection hidden="1"/>
    </xf>
    <xf numFmtId="174" fontId="214" fillId="0" borderId="40" xfId="0" applyNumberFormat="1" applyFont="1" applyBorder="1" applyProtection="1">
      <protection hidden="1"/>
    </xf>
    <xf numFmtId="171" fontId="214" fillId="0" borderId="40" xfId="0" applyNumberFormat="1" applyFont="1" applyBorder="1" applyProtection="1">
      <protection hidden="1"/>
    </xf>
    <xf numFmtId="171" fontId="214" fillId="0" borderId="40" xfId="0" applyNumberFormat="1" applyFont="1" applyBorder="1" applyAlignment="1" applyProtection="1">
      <alignment horizontal="right"/>
      <protection hidden="1"/>
    </xf>
    <xf numFmtId="174" fontId="214" fillId="0" borderId="0" xfId="0" applyNumberFormat="1" applyFont="1" applyFill="1" applyBorder="1" applyProtection="1">
      <protection hidden="1"/>
    </xf>
    <xf numFmtId="0" fontId="214" fillId="0" borderId="0" xfId="0" applyFont="1" applyFill="1" applyBorder="1" applyProtection="1">
      <protection hidden="1"/>
    </xf>
    <xf numFmtId="0" fontId="214" fillId="0" borderId="0" xfId="0" applyFont="1" applyFill="1" applyProtection="1">
      <protection hidden="1"/>
    </xf>
    <xf numFmtId="0" fontId="0" fillId="0" borderId="0" xfId="0" applyFill="1" applyAlignment="1" applyProtection="1">
      <alignment horizontal="right"/>
      <protection hidden="1"/>
    </xf>
    <xf numFmtId="171" fontId="0" fillId="0" borderId="0" xfId="0" applyNumberFormat="1" applyFill="1" applyAlignment="1" applyProtection="1">
      <alignment horizontal="right"/>
      <protection hidden="1"/>
    </xf>
    <xf numFmtId="171" fontId="214" fillId="0" borderId="47" xfId="0" applyNumberFormat="1" applyFont="1" applyFill="1" applyBorder="1" applyAlignment="1" applyProtection="1">
      <alignment horizontal="right"/>
      <protection hidden="1"/>
    </xf>
    <xf numFmtId="174" fontId="214" fillId="0" borderId="40" xfId="0" applyNumberFormat="1" applyFont="1" applyFill="1" applyBorder="1" applyProtection="1">
      <protection hidden="1"/>
    </xf>
    <xf numFmtId="0" fontId="214" fillId="0" borderId="40" xfId="0" applyFont="1" applyFill="1" applyBorder="1" applyProtection="1">
      <protection hidden="1"/>
    </xf>
    <xf numFmtId="171" fontId="214" fillId="0" borderId="48" xfId="0" applyNumberFormat="1" applyFont="1" applyFill="1" applyBorder="1" applyProtection="1">
      <protection hidden="1"/>
    </xf>
    <xf numFmtId="171" fontId="214" fillId="0" borderId="0" xfId="0" applyNumberFormat="1" applyFont="1" applyBorder="1" applyProtection="1">
      <protection hidden="1"/>
    </xf>
    <xf numFmtId="1" fontId="214" fillId="0" borderId="0" xfId="0" applyNumberFormat="1" applyFont="1" applyFill="1" applyBorder="1" applyProtection="1">
      <protection hidden="1"/>
    </xf>
    <xf numFmtId="1" fontId="214" fillId="0" borderId="0" xfId="0" applyNumberFormat="1" applyFont="1" applyBorder="1" applyProtection="1">
      <protection hidden="1"/>
    </xf>
    <xf numFmtId="1" fontId="214" fillId="0" borderId="0" xfId="0" applyNumberFormat="1" applyFont="1" applyFill="1" applyProtection="1">
      <protection hidden="1"/>
    </xf>
    <xf numFmtId="3" fontId="214" fillId="0" borderId="0" xfId="0" applyNumberFormat="1" applyFont="1" applyFill="1" applyProtection="1">
      <protection hidden="1"/>
    </xf>
    <xf numFmtId="171" fontId="214" fillId="0" borderId="0" xfId="0" applyNumberFormat="1" applyFont="1" applyBorder="1" applyAlignment="1" applyProtection="1">
      <alignment horizontal="right"/>
      <protection hidden="1"/>
    </xf>
    <xf numFmtId="0" fontId="214" fillId="0" borderId="0" xfId="0" applyFont="1" applyFill="1" applyBorder="1" applyAlignment="1" applyProtection="1">
      <protection hidden="1"/>
    </xf>
    <xf numFmtId="171" fontId="221" fillId="0" borderId="0" xfId="0" applyNumberFormat="1" applyFont="1" applyFill="1" applyBorder="1" applyProtection="1">
      <protection hidden="1"/>
    </xf>
    <xf numFmtId="0" fontId="214" fillId="0" borderId="0" xfId="0" applyFont="1" applyFill="1" applyBorder="1" applyAlignment="1" applyProtection="1">
      <alignment horizontal="right"/>
      <protection hidden="1"/>
    </xf>
    <xf numFmtId="0" fontId="214" fillId="0" borderId="0" xfId="0" applyFont="1" applyProtection="1">
      <protection hidden="1"/>
    </xf>
    <xf numFmtId="171" fontId="214" fillId="0" borderId="0" xfId="0" applyNumberFormat="1" applyFont="1" applyFill="1" applyBorder="1" applyProtection="1">
      <protection locked="0"/>
    </xf>
    <xf numFmtId="171" fontId="220" fillId="40" borderId="0" xfId="0" applyNumberFormat="1" applyFont="1" applyFill="1" applyBorder="1" applyAlignment="1" applyProtection="1">
      <alignment horizontal="right"/>
      <protection hidden="1"/>
    </xf>
    <xf numFmtId="0" fontId="32" fillId="0" borderId="0" xfId="0" applyFont="1" applyFill="1" applyBorder="1" applyAlignment="1" applyProtection="1">
      <protection hidden="1"/>
    </xf>
    <xf numFmtId="0" fontId="217" fillId="41" borderId="38" xfId="0" applyFont="1" applyFill="1" applyBorder="1" applyAlignment="1" applyProtection="1">
      <alignment horizontal="center" vertical="center" wrapText="1"/>
      <protection hidden="1"/>
    </xf>
    <xf numFmtId="0" fontId="217" fillId="41" borderId="41" xfId="0" applyFont="1" applyFill="1" applyBorder="1" applyAlignment="1" applyProtection="1">
      <alignment horizontal="center" vertical="center" wrapText="1"/>
      <protection hidden="1"/>
    </xf>
    <xf numFmtId="0" fontId="217" fillId="41" borderId="37" xfId="0" applyFont="1" applyFill="1" applyBorder="1" applyAlignment="1" applyProtection="1">
      <alignment horizontal="center" vertical="center" wrapText="1"/>
      <protection hidden="1"/>
    </xf>
    <xf numFmtId="0" fontId="217" fillId="41" borderId="39" xfId="0" applyFont="1" applyFill="1" applyBorder="1" applyAlignment="1" applyProtection="1">
      <alignment horizontal="center" vertical="center" wrapText="1"/>
      <protection hidden="1"/>
    </xf>
    <xf numFmtId="0" fontId="217" fillId="41" borderId="49" xfId="0" applyFont="1" applyFill="1" applyBorder="1" applyAlignment="1" applyProtection="1">
      <alignment horizontal="center" vertical="center" wrapText="1"/>
      <protection hidden="1"/>
    </xf>
    <xf numFmtId="0" fontId="217" fillId="41" borderId="42" xfId="0" applyFont="1" applyFill="1" applyBorder="1" applyAlignment="1" applyProtection="1">
      <alignment horizontal="center" vertical="center" wrapText="1"/>
      <protection hidden="1"/>
    </xf>
    <xf numFmtId="0" fontId="226" fillId="41" borderId="34" xfId="0" applyFont="1" applyFill="1" applyBorder="1" applyAlignment="1" applyProtection="1">
      <alignment horizontal="center" vertical="center" wrapText="1"/>
      <protection hidden="1"/>
    </xf>
    <xf numFmtId="0" fontId="226" fillId="41" borderId="35" xfId="0" applyFont="1" applyFill="1" applyBorder="1" applyAlignment="1" applyProtection="1">
      <alignment horizontal="center" vertical="center" wrapText="1"/>
      <protection hidden="1"/>
    </xf>
    <xf numFmtId="0" fontId="226" fillId="41" borderId="36" xfId="0" applyFont="1" applyFill="1" applyBorder="1" applyAlignment="1" applyProtection="1">
      <alignment horizontal="center" vertical="center" wrapText="1"/>
      <protection hidden="1"/>
    </xf>
    <xf numFmtId="0" fontId="217" fillId="0" borderId="41" xfId="0" applyFont="1" applyFill="1" applyBorder="1" applyAlignment="1" applyProtection="1">
      <alignment horizontal="center" vertical="center" wrapText="1"/>
      <protection hidden="1"/>
    </xf>
    <xf numFmtId="0" fontId="217" fillId="0" borderId="42" xfId="0" applyFont="1" applyFill="1" applyBorder="1" applyAlignment="1" applyProtection="1">
      <alignment horizontal="center" vertical="center" wrapText="1"/>
      <protection hidden="1"/>
    </xf>
    <xf numFmtId="0" fontId="217" fillId="41" borderId="34" xfId="0" applyFont="1" applyFill="1" applyBorder="1" applyAlignment="1" applyProtection="1">
      <alignment horizontal="center" vertical="center" wrapText="1"/>
      <protection hidden="1"/>
    </xf>
    <xf numFmtId="0" fontId="217" fillId="41" borderId="35" xfId="0" applyFont="1" applyFill="1" applyBorder="1" applyAlignment="1" applyProtection="1">
      <alignment horizontal="center" vertical="center" wrapText="1"/>
      <protection hidden="1"/>
    </xf>
    <xf numFmtId="0" fontId="217" fillId="41" borderId="36"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protection locked="0"/>
    </xf>
    <xf numFmtId="0" fontId="31" fillId="0" borderId="0" xfId="793" applyFont="1" applyFill="1" applyBorder="1" applyAlignment="1" applyProtection="1">
      <alignment horizontal="center" vertical="center"/>
      <protection hidden="1"/>
    </xf>
    <xf numFmtId="0" fontId="33" fillId="0" borderId="0" xfId="793" applyFont="1" applyFill="1" applyBorder="1" applyAlignment="1" applyProtection="1">
      <alignment horizontal="center" vertical="center"/>
      <protection locked="0"/>
    </xf>
    <xf numFmtId="0" fontId="33" fillId="0" borderId="0" xfId="793" applyFont="1" applyFill="1" applyBorder="1" applyAlignment="1" applyProtection="1">
      <alignment horizontal="center" vertical="center" wrapText="1"/>
      <protection locked="0"/>
    </xf>
    <xf numFmtId="0" fontId="33" fillId="0" borderId="0" xfId="792" applyFont="1" applyFill="1" applyBorder="1" applyAlignment="1" applyProtection="1">
      <alignment horizontal="center" vertical="center"/>
      <protection hidden="1"/>
    </xf>
    <xf numFmtId="0" fontId="217" fillId="0" borderId="34" xfId="792" applyFont="1" applyFill="1" applyBorder="1" applyAlignment="1" applyProtection="1">
      <alignment horizontal="center" vertical="center"/>
      <protection hidden="1"/>
    </xf>
    <xf numFmtId="0" fontId="217" fillId="0" borderId="36" xfId="792" applyFont="1" applyFill="1" applyBorder="1" applyAlignment="1" applyProtection="1">
      <alignment horizontal="center" vertical="center"/>
      <protection hidden="1"/>
    </xf>
    <xf numFmtId="0" fontId="217" fillId="0" borderId="34" xfId="792" applyFont="1" applyBorder="1" applyAlignment="1" applyProtection="1">
      <alignment horizontal="center" vertical="center"/>
      <protection hidden="1"/>
    </xf>
    <xf numFmtId="0" fontId="217" fillId="0" borderId="36" xfId="792" applyFont="1" applyBorder="1" applyAlignment="1" applyProtection="1">
      <alignment horizontal="center" vertical="center"/>
      <protection hidden="1"/>
    </xf>
    <xf numFmtId="0" fontId="32" fillId="0" borderId="55" xfId="0" applyFont="1" applyFill="1" applyBorder="1" applyAlignment="1" applyProtection="1">
      <alignment horizontal="left" vertical="center" wrapText="1"/>
      <protection hidden="1"/>
    </xf>
    <xf numFmtId="0" fontId="32" fillId="0" borderId="0" xfId="0" applyFont="1" applyFill="1" applyBorder="1" applyAlignment="1" applyProtection="1">
      <alignment horizontal="left" vertical="center" wrapText="1"/>
      <protection hidden="1"/>
    </xf>
    <xf numFmtId="0" fontId="32" fillId="0" borderId="55" xfId="0" applyFont="1" applyFill="1" applyBorder="1" applyAlignment="1" applyProtection="1">
      <alignment horizontal="left" wrapText="1"/>
      <protection hidden="1"/>
    </xf>
    <xf numFmtId="0" fontId="32" fillId="0" borderId="0" xfId="0" applyFont="1" applyFill="1" applyBorder="1" applyAlignment="1" applyProtection="1">
      <alignment horizontal="left" wrapText="1"/>
      <protection hidden="1"/>
    </xf>
    <xf numFmtId="0" fontId="31" fillId="40" borderId="0" xfId="0" applyFont="1" applyFill="1" applyBorder="1" applyAlignment="1" applyProtection="1">
      <alignment horizontal="left" vertical="center" wrapText="1"/>
      <protection hidden="1"/>
    </xf>
    <xf numFmtId="0" fontId="31" fillId="40" borderId="29" xfId="0" applyFont="1" applyFill="1" applyBorder="1" applyAlignment="1" applyProtection="1">
      <alignment horizontal="left" vertical="center" wrapText="1"/>
      <protection hidden="1"/>
    </xf>
    <xf numFmtId="0" fontId="31" fillId="43" borderId="48" xfId="0" applyFont="1" applyFill="1" applyBorder="1" applyAlignment="1" applyProtection="1">
      <alignment horizontal="left" vertical="center" wrapText="1"/>
      <protection hidden="1"/>
    </xf>
    <xf numFmtId="0" fontId="31" fillId="43" borderId="53" xfId="0" applyFont="1" applyFill="1" applyBorder="1" applyAlignment="1" applyProtection="1">
      <alignment horizontal="left" vertical="center" wrapText="1"/>
      <protection hidden="1"/>
    </xf>
    <xf numFmtId="0" fontId="31" fillId="43" borderId="0" xfId="0" applyFont="1" applyFill="1" applyBorder="1" applyAlignment="1" applyProtection="1">
      <alignment horizontal="left" vertical="center" wrapText="1"/>
      <protection hidden="1"/>
    </xf>
    <xf numFmtId="0" fontId="31" fillId="43" borderId="24" xfId="0" applyFont="1" applyFill="1" applyBorder="1" applyAlignment="1" applyProtection="1">
      <alignment horizontal="left" vertical="center" wrapText="1"/>
      <protection hidden="1"/>
    </xf>
    <xf numFmtId="0" fontId="31" fillId="43" borderId="40" xfId="0" applyFont="1" applyFill="1" applyBorder="1" applyAlignment="1" applyProtection="1">
      <alignment horizontal="left" vertical="center" wrapText="1"/>
      <protection hidden="1"/>
    </xf>
    <xf numFmtId="0" fontId="31" fillId="43" borderId="43" xfId="0" applyFont="1" applyFill="1" applyBorder="1" applyAlignment="1" applyProtection="1">
      <alignment horizontal="left" vertical="center" wrapText="1"/>
      <protection hidden="1"/>
    </xf>
    <xf numFmtId="0" fontId="222" fillId="42" borderId="45" xfId="1826" applyFont="1" applyFill="1" applyBorder="1" applyAlignment="1" applyProtection="1">
      <alignment horizontal="center" vertical="center" textRotation="90" wrapText="1"/>
      <protection hidden="1"/>
    </xf>
    <xf numFmtId="0" fontId="222" fillId="42" borderId="46" xfId="1826" applyFont="1" applyFill="1" applyBorder="1" applyAlignment="1" applyProtection="1">
      <alignment horizontal="center" vertical="center" textRotation="90" wrapText="1"/>
      <protection hidden="1"/>
    </xf>
    <xf numFmtId="0" fontId="222" fillId="42" borderId="27" xfId="1826" applyFont="1" applyFill="1" applyBorder="1" applyAlignment="1" applyProtection="1">
      <alignment horizontal="center" vertical="center" textRotation="90" wrapText="1"/>
      <protection hidden="1"/>
    </xf>
    <xf numFmtId="0" fontId="222" fillId="42" borderId="1" xfId="1826" applyFont="1" applyFill="1" applyBorder="1" applyAlignment="1" applyProtection="1">
      <alignment horizontal="center" vertical="center" textRotation="90" wrapText="1"/>
      <protection hidden="1"/>
    </xf>
    <xf numFmtId="0" fontId="222" fillId="42" borderId="26" xfId="1826" applyFont="1" applyFill="1" applyBorder="1" applyAlignment="1" applyProtection="1">
      <alignment horizontal="center" vertical="center" textRotation="90" wrapText="1"/>
      <protection hidden="1"/>
    </xf>
    <xf numFmtId="0" fontId="31" fillId="41" borderId="18" xfId="0" applyFont="1" applyFill="1" applyBorder="1" applyAlignment="1" applyProtection="1">
      <alignment horizontal="left" vertical="center" wrapText="1"/>
      <protection hidden="1"/>
    </xf>
    <xf numFmtId="0" fontId="31" fillId="41" borderId="54" xfId="0" applyFont="1" applyFill="1" applyBorder="1" applyAlignment="1" applyProtection="1">
      <alignment horizontal="left" vertical="center" wrapText="1"/>
      <protection hidden="1"/>
    </xf>
  </cellXfs>
  <cellStyles count="2517">
    <cellStyle name=" 1" xfId="1918"/>
    <cellStyle name=" 1 2" xfId="1919"/>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11" xfId="1834"/>
    <cellStyle name="20% - Accent1 12" xfId="1920"/>
    <cellStyle name="20% - Accent1 2" xfId="24"/>
    <cellStyle name="20% - Accent1 2 2" xfId="838"/>
    <cellStyle name="20% - Accent1 2 3" xfId="1921"/>
    <cellStyle name="20% - Accent1 2 4" xfId="2290"/>
    <cellStyle name="20% - Accent1 3" xfId="25"/>
    <cellStyle name="20% - Accent1 3 2" xfId="839"/>
    <cellStyle name="20% - Accent1 3 3" xfId="1922"/>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1_П_1" xfId="1923"/>
    <cellStyle name="20% - Accent2" xfId="32"/>
    <cellStyle name="20% - Accent2 10" xfId="33"/>
    <cellStyle name="20% - Accent2 10 2" xfId="846"/>
    <cellStyle name="20% - Accent2 11" xfId="1835"/>
    <cellStyle name="20% - Accent2 12" xfId="1924"/>
    <cellStyle name="20% - Accent2 2" xfId="34"/>
    <cellStyle name="20% - Accent2 2 2" xfId="847"/>
    <cellStyle name="20% - Accent2 2 3" xfId="1925"/>
    <cellStyle name="20% - Accent2 2 4" xfId="2289"/>
    <cellStyle name="20% - Accent2 3" xfId="35"/>
    <cellStyle name="20% - Accent2 3 2" xfId="848"/>
    <cellStyle name="20% - Accent2 3 3" xfId="1926"/>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2_П_1" xfId="1927"/>
    <cellStyle name="20% - Accent3" xfId="42"/>
    <cellStyle name="20% - Accent3 10" xfId="43"/>
    <cellStyle name="20% - Accent3 10 2" xfId="855"/>
    <cellStyle name="20% - Accent3 11" xfId="1836"/>
    <cellStyle name="20% - Accent3 12" xfId="1928"/>
    <cellStyle name="20% - Accent3 2" xfId="44"/>
    <cellStyle name="20% - Accent3 2 2" xfId="856"/>
    <cellStyle name="20% - Accent3 2 3" xfId="1929"/>
    <cellStyle name="20% - Accent3 2 4" xfId="2287"/>
    <cellStyle name="20% - Accent3 3" xfId="45"/>
    <cellStyle name="20% - Accent3 3 2" xfId="857"/>
    <cellStyle name="20% - Accent3 3 3" xfId="1930"/>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3_П_1" xfId="1931"/>
    <cellStyle name="20% - Accent4" xfId="52"/>
    <cellStyle name="20% - Accent4 10" xfId="53"/>
    <cellStyle name="20% - Accent4 10 2" xfId="864"/>
    <cellStyle name="20% - Accent4 11" xfId="1837"/>
    <cellStyle name="20% - Accent4 12" xfId="1932"/>
    <cellStyle name="20% - Accent4 2" xfId="54"/>
    <cellStyle name="20% - Accent4 2 2" xfId="865"/>
    <cellStyle name="20% - Accent4 2 3" xfId="1933"/>
    <cellStyle name="20% - Accent4 2 4" xfId="2285"/>
    <cellStyle name="20% - Accent4 3" xfId="55"/>
    <cellStyle name="20% - Accent4 3 2" xfId="866"/>
    <cellStyle name="20% - Accent4 3 3" xfId="1934"/>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4_П_1" xfId="1935"/>
    <cellStyle name="20% - Accent5" xfId="62"/>
    <cellStyle name="20% - Accent5 10" xfId="63"/>
    <cellStyle name="20% - Accent5 10 2" xfId="873"/>
    <cellStyle name="20% - Accent5 11" xfId="1838"/>
    <cellStyle name="20% - Accent5 12" xfId="1936"/>
    <cellStyle name="20% - Accent5 2" xfId="64"/>
    <cellStyle name="20% - Accent5 2 2" xfId="874"/>
    <cellStyle name="20% - Accent5 2 3" xfId="1937"/>
    <cellStyle name="20% - Accent5 2 4" xfId="2281"/>
    <cellStyle name="20% - Accent5 3" xfId="65"/>
    <cellStyle name="20% - Accent5 3 2" xfId="875"/>
    <cellStyle name="20% - Accent5 3 3" xfId="1938"/>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5_П_1" xfId="1939"/>
    <cellStyle name="20% - Accent6" xfId="72"/>
    <cellStyle name="20% - Accent6 10" xfId="73"/>
    <cellStyle name="20% - Accent6 10 2" xfId="882"/>
    <cellStyle name="20% - Accent6 11" xfId="1839"/>
    <cellStyle name="20% - Accent6 12" xfId="1940"/>
    <cellStyle name="20% - Accent6 2" xfId="74"/>
    <cellStyle name="20% - Accent6 2 2" xfId="883"/>
    <cellStyle name="20% - Accent6 2 3" xfId="1941"/>
    <cellStyle name="20% - Accent6 2 4" xfId="2279"/>
    <cellStyle name="20% - Accent6 3" xfId="75"/>
    <cellStyle name="20% - Accent6 3 2" xfId="884"/>
    <cellStyle name="20% - Accent6 3 3" xfId="1942"/>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Accent6_П_1" xfId="1943"/>
    <cellStyle name="20% - Акцент1" xfId="2277"/>
    <cellStyle name="20% — акцент1" xfId="1944"/>
    <cellStyle name="20% - Акцент1 2" xfId="82"/>
    <cellStyle name="20% — акцент1 2" xfId="1946"/>
    <cellStyle name="20% - Акцент1 2 2" xfId="1840"/>
    <cellStyle name="20% - Акцент1 2 3" xfId="2276"/>
    <cellStyle name="20% - Акцент1 2 4" xfId="2432"/>
    <cellStyle name="20% - Акцент1 3" xfId="83"/>
    <cellStyle name="20% — акцент1 3" xfId="1948"/>
    <cellStyle name="20% - Акцент1 3 2" xfId="1947"/>
    <cellStyle name="20% - Акцент1 3 3" xfId="2272"/>
    <cellStyle name="20% - Акцент1 3 4" xfId="2429"/>
    <cellStyle name="20% - Акцент1 4" xfId="891"/>
    <cellStyle name="20% — акцент1 4" xfId="2433"/>
    <cellStyle name="20% - Акцент1 4 2" xfId="1949"/>
    <cellStyle name="20% - Акцент1 5" xfId="1950"/>
    <cellStyle name="20% — акцент1 5" xfId="2488"/>
    <cellStyle name="20% - Акцент1_16 " xfId="2264"/>
    <cellStyle name="20% - Акцент2" xfId="2263"/>
    <cellStyle name="20% — акцент2" xfId="1951"/>
    <cellStyle name="20% - Акцент2 2" xfId="84"/>
    <cellStyle name="20% — акцент2 2" xfId="1953"/>
    <cellStyle name="20% - Акцент2 2 2" xfId="1841"/>
    <cellStyle name="20% - Акцент2 2 3" xfId="2258"/>
    <cellStyle name="20% - Акцент2 2 4" xfId="2424"/>
    <cellStyle name="20% - Акцент2 3" xfId="85"/>
    <cellStyle name="20% — акцент2 3" xfId="1955"/>
    <cellStyle name="20% - Акцент2 3 2" xfId="1954"/>
    <cellStyle name="20% - Акцент2 3 3" xfId="2256"/>
    <cellStyle name="20% - Акцент2 3 4" xfId="2421"/>
    <cellStyle name="20% - Акцент2 4" xfId="892"/>
    <cellStyle name="20% — акцент2 4" xfId="2425"/>
    <cellStyle name="20% - Акцент2 4 2" xfId="1956"/>
    <cellStyle name="20% - Акцент2 5" xfId="1957"/>
    <cellStyle name="20% — акцент2 5" xfId="2489"/>
    <cellStyle name="20% - Акцент2_16 " xfId="2255"/>
    <cellStyle name="20% - Акцент3" xfId="2254"/>
    <cellStyle name="20% — акцент3" xfId="1958"/>
    <cellStyle name="20% - Акцент3 2" xfId="86"/>
    <cellStyle name="20% — акцент3 2" xfId="1959"/>
    <cellStyle name="20% - Акцент3 2 2" xfId="1842"/>
    <cellStyle name="20% - Акцент3 2 3" xfId="2251"/>
    <cellStyle name="20% - Акцент3 2 4" xfId="2418"/>
    <cellStyle name="20% - Акцент3 3" xfId="87"/>
    <cellStyle name="20% — акцент3 3" xfId="1961"/>
    <cellStyle name="20% - Акцент3 3 2" xfId="1960"/>
    <cellStyle name="20% - Акцент3 3 3" xfId="2249"/>
    <cellStyle name="20% - Акцент3 3 4" xfId="2417"/>
    <cellStyle name="20% - Акцент3 4" xfId="893"/>
    <cellStyle name="20% — акцент3 4" xfId="2419"/>
    <cellStyle name="20% - Акцент3 4 2" xfId="1962"/>
    <cellStyle name="20% - Акцент3 5" xfId="1963"/>
    <cellStyle name="20% — акцент3 5" xfId="2490"/>
    <cellStyle name="20% - Акцент3_16 " xfId="2235"/>
    <cellStyle name="20% - Акцент4" xfId="2233"/>
    <cellStyle name="20% — акцент4" xfId="1964"/>
    <cellStyle name="20% - Акцент4 2" xfId="88"/>
    <cellStyle name="20% — акцент4 2" xfId="1965"/>
    <cellStyle name="20% - Акцент4 2 2" xfId="1843"/>
    <cellStyle name="20% - Акцент4 2 3" xfId="2230"/>
    <cellStyle name="20% - Акцент4 2 4" xfId="2414"/>
    <cellStyle name="20% - Акцент4 3" xfId="89"/>
    <cellStyle name="20% — акцент4 3" xfId="1967"/>
    <cellStyle name="20% - Акцент4 3 2" xfId="1966"/>
    <cellStyle name="20% - Акцент4 3 3" xfId="2225"/>
    <cellStyle name="20% - Акцент4 3 4" xfId="2413"/>
    <cellStyle name="20% - Акцент4 4" xfId="894"/>
    <cellStyle name="20% — акцент4 4" xfId="2415"/>
    <cellStyle name="20% - Акцент4 4 2" xfId="1968"/>
    <cellStyle name="20% - Акцент4 5" xfId="1969"/>
    <cellStyle name="20% — акцент4 5" xfId="2491"/>
    <cellStyle name="20% - Акцент4_16 " xfId="2222"/>
    <cellStyle name="20% - Акцент5" xfId="2220"/>
    <cellStyle name="20% — акцент5" xfId="1970"/>
    <cellStyle name="20% - Акцент5 2" xfId="90"/>
    <cellStyle name="20% — акцент5 2" xfId="1971"/>
    <cellStyle name="20% - Акцент5 2 2" xfId="2403"/>
    <cellStyle name="20% - Акцент5 3" xfId="895"/>
    <cellStyle name="20% — акцент5 3" xfId="2404"/>
    <cellStyle name="20% - Акцент5 4" xfId="896"/>
    <cellStyle name="20% — акцент5 4" xfId="2492"/>
    <cellStyle name="20% - Акцент5 4 2" xfId="1973"/>
    <cellStyle name="20% - Акцент5 5" xfId="1974"/>
    <cellStyle name="20% - Акцент6" xfId="2212"/>
    <cellStyle name="20% — акцент6" xfId="1975"/>
    <cellStyle name="20% - Акцент6 2" xfId="91"/>
    <cellStyle name="20% — акцент6 2" xfId="1976"/>
    <cellStyle name="20% - Акцент6 2 2" xfId="1844"/>
    <cellStyle name="20% - Акцент6 2 3" xfId="2210"/>
    <cellStyle name="20% - Акцент6 2 4" xfId="2397"/>
    <cellStyle name="20% - Акцент6 3" xfId="897"/>
    <cellStyle name="20% — акцент6 3" xfId="1978"/>
    <cellStyle name="20% - Акцент6 4" xfId="898"/>
    <cellStyle name="20% — акцент6 4" xfId="2400"/>
    <cellStyle name="20% - Акцент6 4 2" xfId="1979"/>
    <cellStyle name="20% - Акцент6 5" xfId="1980"/>
    <cellStyle name="20% — акцент6 5" xfId="2493"/>
    <cellStyle name="20% - Акцент6_16 " xfId="2206"/>
    <cellStyle name="20% – Акцентування1" xfId="92"/>
    <cellStyle name="20% – Акцентування1 2" xfId="899"/>
    <cellStyle name="20% – Акцентування1 2 2" xfId="1981"/>
    <cellStyle name="20% – Акцентування1_П_1" xfId="2394"/>
    <cellStyle name="20% – Акцентування2" xfId="93"/>
    <cellStyle name="20% – Акцентування2 2" xfId="900"/>
    <cellStyle name="20% – Акцентування2 2 2" xfId="1983"/>
    <cellStyle name="20% – Акцентування2_П_1" xfId="2392"/>
    <cellStyle name="20% – Акцентування3" xfId="94"/>
    <cellStyle name="20% – Акцентування3 2" xfId="901"/>
    <cellStyle name="20% – Акцентування3 2 2" xfId="1984"/>
    <cellStyle name="20% – Акцентування3_П_1" xfId="2390"/>
    <cellStyle name="20% – Акцентування4" xfId="95"/>
    <cellStyle name="20% – Акцентування4 2" xfId="902"/>
    <cellStyle name="20% – Акцентування4 2 2" xfId="1985"/>
    <cellStyle name="20% – Акцентування4_П_1" xfId="2389"/>
    <cellStyle name="20% – Акцентування5" xfId="96"/>
    <cellStyle name="20% – Акцентування5 2" xfId="903"/>
    <cellStyle name="20% – Акцентування5 2 2" xfId="1986"/>
    <cellStyle name="20% – Акцентування5_П_1" xfId="2388"/>
    <cellStyle name="20% – Акцентування6" xfId="97"/>
    <cellStyle name="20% – Акцентування6 2" xfId="904"/>
    <cellStyle name="20% – Акцентування6 2 2" xfId="1987"/>
    <cellStyle name="20% – Акцентування6_П_1" xfId="2387"/>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11" xfId="1845"/>
    <cellStyle name="40% - Accent1 12" xfId="1988"/>
    <cellStyle name="40% - Accent1 2" xfId="102"/>
    <cellStyle name="40% - Accent1 2 2" xfId="910"/>
    <cellStyle name="40% - Accent1 2 3" xfId="1989"/>
    <cellStyle name="40% - Accent1 2 4" xfId="2116"/>
    <cellStyle name="40% - Accent1 3" xfId="103"/>
    <cellStyle name="40% - Accent1 3 2" xfId="911"/>
    <cellStyle name="40% - Accent1 3 3" xfId="1990"/>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1_П_1" xfId="1991"/>
    <cellStyle name="40% - Accent2" xfId="110"/>
    <cellStyle name="40% - Accent2 10" xfId="111"/>
    <cellStyle name="40% - Accent2 10 2" xfId="918"/>
    <cellStyle name="40% - Accent2 11" xfId="1846"/>
    <cellStyle name="40% - Accent2 12" xfId="1992"/>
    <cellStyle name="40% - Accent2 2" xfId="112"/>
    <cellStyle name="40% - Accent2 2 2" xfId="919"/>
    <cellStyle name="40% - Accent2 2 3" xfId="1993"/>
    <cellStyle name="40% - Accent2 2 4" xfId="2108"/>
    <cellStyle name="40% - Accent2 3" xfId="113"/>
    <cellStyle name="40% - Accent2 3 2" xfId="920"/>
    <cellStyle name="40% - Accent2 3 3" xfId="1994"/>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2_П_1" xfId="1995"/>
    <cellStyle name="40% - Accent3" xfId="120"/>
    <cellStyle name="40% - Accent3 10" xfId="121"/>
    <cellStyle name="40% - Accent3 10 2" xfId="927"/>
    <cellStyle name="40% - Accent3 11" xfId="1847"/>
    <cellStyle name="40% - Accent3 12" xfId="1996"/>
    <cellStyle name="40% - Accent3 2" xfId="122"/>
    <cellStyle name="40% - Accent3 2 2" xfId="928"/>
    <cellStyle name="40% - Accent3 2 3" xfId="1997"/>
    <cellStyle name="40% - Accent3 2 4" xfId="2096"/>
    <cellStyle name="40% - Accent3 3" xfId="123"/>
    <cellStyle name="40% - Accent3 3 2" xfId="929"/>
    <cellStyle name="40% - Accent3 3 3" xfId="1998"/>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3_П_1" xfId="1999"/>
    <cellStyle name="40% - Accent4" xfId="130"/>
    <cellStyle name="40% - Accent4 10" xfId="131"/>
    <cellStyle name="40% - Accent4 10 2" xfId="936"/>
    <cellStyle name="40% - Accent4 11" xfId="1848"/>
    <cellStyle name="40% - Accent4 12" xfId="2000"/>
    <cellStyle name="40% - Accent4 2" xfId="132"/>
    <cellStyle name="40% - Accent4 2 2" xfId="937"/>
    <cellStyle name="40% - Accent4 2 3" xfId="2001"/>
    <cellStyle name="40% - Accent4 2 4" xfId="2084"/>
    <cellStyle name="40% - Accent4 3" xfId="133"/>
    <cellStyle name="40% - Accent4 3 2" xfId="938"/>
    <cellStyle name="40% - Accent4 3 3" xfId="2002"/>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4_П_1" xfId="2003"/>
    <cellStyle name="40% - Accent5" xfId="140"/>
    <cellStyle name="40% - Accent5 10" xfId="141"/>
    <cellStyle name="40% - Accent5 10 2" xfId="945"/>
    <cellStyle name="40% - Accent5 11" xfId="1849"/>
    <cellStyle name="40% - Accent5 12" xfId="2004"/>
    <cellStyle name="40% - Accent5 2" xfId="142"/>
    <cellStyle name="40% - Accent5 2 2" xfId="946"/>
    <cellStyle name="40% - Accent5 2 3" xfId="2005"/>
    <cellStyle name="40% - Accent5 2 4" xfId="2052"/>
    <cellStyle name="40% - Accent5 3" xfId="143"/>
    <cellStyle name="40% - Accent5 3 2" xfId="947"/>
    <cellStyle name="40% - Accent5 3 3" xfId="2006"/>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5_П_1" xfId="2007"/>
    <cellStyle name="40% - Accent6" xfId="150"/>
    <cellStyle name="40% - Accent6 10" xfId="151"/>
    <cellStyle name="40% - Accent6 10 2" xfId="954"/>
    <cellStyle name="40% - Accent6 11" xfId="1850"/>
    <cellStyle name="40% - Accent6 12" xfId="2008"/>
    <cellStyle name="40% - Accent6 2" xfId="152"/>
    <cellStyle name="40% - Accent6 2 2" xfId="955"/>
    <cellStyle name="40% - Accent6 2 3" xfId="2009"/>
    <cellStyle name="40% - Accent6 2 4" xfId="2048"/>
    <cellStyle name="40% - Accent6 3" xfId="153"/>
    <cellStyle name="40% - Accent6 3 2" xfId="956"/>
    <cellStyle name="40% - Accent6 3 3" xfId="2010"/>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Accent6_П_1" xfId="2011"/>
    <cellStyle name="40% - Акцент1" xfId="2045"/>
    <cellStyle name="40% — акцент1" xfId="2012"/>
    <cellStyle name="40% - Акцент1 2" xfId="160"/>
    <cellStyle name="40% — акцент1 2" xfId="2013"/>
    <cellStyle name="40% - Акцент1 2 2" xfId="1851"/>
    <cellStyle name="40% - Акцент1 2 3" xfId="2040"/>
    <cellStyle name="40% - Акцент1 2 4" xfId="2381"/>
    <cellStyle name="40% - Акцент1 3" xfId="963"/>
    <cellStyle name="40% — акцент1 3" xfId="2014"/>
    <cellStyle name="40% - Акцент1 4" xfId="964"/>
    <cellStyle name="40% — акцент1 4" xfId="2382"/>
    <cellStyle name="40% - Акцент1 4 2" xfId="2015"/>
    <cellStyle name="40% - Акцент1 5" xfId="2016"/>
    <cellStyle name="40% — акцент1 5" xfId="2494"/>
    <cellStyle name="40% - Акцент1_16 " xfId="2020"/>
    <cellStyle name="40% - Акцент2" xfId="2018"/>
    <cellStyle name="40% — акцент2" xfId="2017"/>
    <cellStyle name="40% - Акцент2 2" xfId="161"/>
    <cellStyle name="40% — акцент2 2" xfId="2019"/>
    <cellStyle name="40% - Акцент2 2 2" xfId="2371"/>
    <cellStyle name="40% - Акцент2 3" xfId="965"/>
    <cellStyle name="40% — акцент2 3" xfId="2375"/>
    <cellStyle name="40% - Акцент2 4" xfId="966"/>
    <cellStyle name="40% — акцент2 4" xfId="2495"/>
    <cellStyle name="40% - Акцент2 4 2" xfId="2021"/>
    <cellStyle name="40% - Акцент2 5" xfId="2022"/>
    <cellStyle name="40% - Акцент3" xfId="1982"/>
    <cellStyle name="40% — акцент3" xfId="2023"/>
    <cellStyle name="40% - Акцент3 2" xfId="162"/>
    <cellStyle name="40% — акцент3 2" xfId="2024"/>
    <cellStyle name="40% - Акцент3 2 2" xfId="1852"/>
    <cellStyle name="40% - Акцент3 2 3" xfId="1977"/>
    <cellStyle name="40% - Акцент3 2 4" xfId="2369"/>
    <cellStyle name="40% - Акцент3 3" xfId="163"/>
    <cellStyle name="40% — акцент3 3" xfId="2026"/>
    <cellStyle name="40% - Акцент3 3 2" xfId="2025"/>
    <cellStyle name="40% - Акцент3 3 3" xfId="1972"/>
    <cellStyle name="40% - Акцент3 3 4" xfId="2368"/>
    <cellStyle name="40% - Акцент3 4" xfId="967"/>
    <cellStyle name="40% — акцент3 4" xfId="2370"/>
    <cellStyle name="40% - Акцент3 4 2" xfId="2027"/>
    <cellStyle name="40% - Акцент3 5" xfId="2028"/>
    <cellStyle name="40% — акцент3 5" xfId="2496"/>
    <cellStyle name="40% - Акцент3_16 " xfId="1952"/>
    <cellStyle name="40% - Акцент4" xfId="1945"/>
    <cellStyle name="40% — акцент4" xfId="2029"/>
    <cellStyle name="40% - Акцент4 2" xfId="164"/>
    <cellStyle name="40% — акцент4 2" xfId="2030"/>
    <cellStyle name="40% - Акцент4 2 2" xfId="1853"/>
    <cellStyle name="40% - Акцент4 2 3" xfId="2293"/>
    <cellStyle name="40% - Акцент4 2 4" xfId="2366"/>
    <cellStyle name="40% - Акцент4 3" xfId="968"/>
    <cellStyle name="40% — акцент4 3" xfId="2031"/>
    <cellStyle name="40% - Акцент4 4" xfId="969"/>
    <cellStyle name="40% — акцент4 4" xfId="2367"/>
    <cellStyle name="40% - Акцент4 4 2" xfId="2032"/>
    <cellStyle name="40% - Акцент4 5" xfId="2033"/>
    <cellStyle name="40% — акцент4 5" xfId="2497"/>
    <cellStyle name="40% - Акцент4_16 " xfId="2294"/>
    <cellStyle name="40% - Акцент5" xfId="2295"/>
    <cellStyle name="40% — акцент5" xfId="2034"/>
    <cellStyle name="40% - Акцент5 2" xfId="165"/>
    <cellStyle name="40% — акцент5 2" xfId="2035"/>
    <cellStyle name="40% - Акцент5 2 2" xfId="1854"/>
    <cellStyle name="40% - Акцент5 2 3" xfId="2296"/>
    <cellStyle name="40% - Акцент5 2 4" xfId="2356"/>
    <cellStyle name="40% - Акцент5 3" xfId="970"/>
    <cellStyle name="40% — акцент5 3" xfId="2036"/>
    <cellStyle name="40% - Акцент5 4" xfId="971"/>
    <cellStyle name="40% — акцент5 4" xfId="2357"/>
    <cellStyle name="40% - Акцент5 4 2" xfId="2037"/>
    <cellStyle name="40% - Акцент5 5" xfId="2038"/>
    <cellStyle name="40% — акцент5 5" xfId="2498"/>
    <cellStyle name="40% - Акцент5_16 " xfId="2297"/>
    <cellStyle name="40% - Акцент6" xfId="2298"/>
    <cellStyle name="40% — акцент6" xfId="2039"/>
    <cellStyle name="40% - Акцент6 2" xfId="166"/>
    <cellStyle name="40% — акцент6 2" xfId="2041"/>
    <cellStyle name="40% - Акцент6 2 2" xfId="1855"/>
    <cellStyle name="40% - Акцент6 2 3" xfId="2299"/>
    <cellStyle name="40% - Акцент6 2 4" xfId="2345"/>
    <cellStyle name="40% - Акцент6 3" xfId="972"/>
    <cellStyle name="40% — акцент6 3" xfId="2042"/>
    <cellStyle name="40% - Акцент6 4" xfId="973"/>
    <cellStyle name="40% — акцент6 4" xfId="2346"/>
    <cellStyle name="40% - Акцент6 4 2" xfId="2043"/>
    <cellStyle name="40% - Акцент6 5" xfId="2044"/>
    <cellStyle name="40% — акцент6 5" xfId="2499"/>
    <cellStyle name="40% - Акцент6_16 " xfId="2300"/>
    <cellStyle name="40% – Акцентування1" xfId="167"/>
    <cellStyle name="40% – Акцентування1 2" xfId="974"/>
    <cellStyle name="40% – Акцентування1 2 2" xfId="2046"/>
    <cellStyle name="40% – Акцентування1_П_1" xfId="2343"/>
    <cellStyle name="40% – Акцентування2" xfId="168"/>
    <cellStyle name="40% – Акцентування2 2" xfId="975"/>
    <cellStyle name="40% – Акцентування2 2 2" xfId="2047"/>
    <cellStyle name="40% – Акцентування2_П_1" xfId="2342"/>
    <cellStyle name="40% – Акцентування3" xfId="169"/>
    <cellStyle name="40% – Акцентування3 2" xfId="976"/>
    <cellStyle name="40% – Акцентування3 2 2" xfId="2049"/>
    <cellStyle name="40% – Акцентування3_П_1" xfId="2341"/>
    <cellStyle name="40% – Акцентування4" xfId="170"/>
    <cellStyle name="40% – Акцентування4 2" xfId="977"/>
    <cellStyle name="40% – Акцентування4 2 2" xfId="2050"/>
    <cellStyle name="40% – Акцентування4_П_1" xfId="2339"/>
    <cellStyle name="40% – Акцентування5" xfId="171"/>
    <cellStyle name="40% – Акцентування5 2" xfId="978"/>
    <cellStyle name="40% – Акцентування5 2 2" xfId="2051"/>
    <cellStyle name="40% – Акцентування5_П_1" xfId="2338"/>
    <cellStyle name="40% – Акцентування6" xfId="172"/>
    <cellStyle name="40% – Акцентування6 2" xfId="979"/>
    <cellStyle name="40% – Акцентування6 2 2" xfId="2053"/>
    <cellStyle name="40% – Акцентування6_П_1" xfId="2337"/>
    <cellStyle name="5 indents" xfId="173"/>
    <cellStyle name="60% - Accent1" xfId="174"/>
    <cellStyle name="60% - Accent1 10" xfId="175"/>
    <cellStyle name="60% - Accent1 10 2" xfId="980"/>
    <cellStyle name="60% - Accent1 11" xfId="1856"/>
    <cellStyle name="60% - Accent1 12" xfId="2054"/>
    <cellStyle name="60% - Accent1 2" xfId="176"/>
    <cellStyle name="60% - Accent1 2 2" xfId="981"/>
    <cellStyle name="60% - Accent1 2 3" xfId="2055"/>
    <cellStyle name="60% - Accent1 3" xfId="177"/>
    <cellStyle name="60% - Accent1 3 2" xfId="982"/>
    <cellStyle name="60% - Accent1 3 3" xfId="2056"/>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1_П_1" xfId="2057"/>
    <cellStyle name="60% - Accent2" xfId="184"/>
    <cellStyle name="60% - Accent2 10" xfId="185"/>
    <cellStyle name="60% - Accent2 10 2" xfId="989"/>
    <cellStyle name="60% - Accent2 11" xfId="1857"/>
    <cellStyle name="60% - Accent2 12" xfId="2058"/>
    <cellStyle name="60% - Accent2 2" xfId="186"/>
    <cellStyle name="60% - Accent2 2 2" xfId="990"/>
    <cellStyle name="60% - Accent2 2 3" xfId="2059"/>
    <cellStyle name="60% - Accent2 3" xfId="187"/>
    <cellStyle name="60% - Accent2 3 2" xfId="991"/>
    <cellStyle name="60% - Accent2 3 3" xfId="2060"/>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2_П_1" xfId="2061"/>
    <cellStyle name="60% - Accent3" xfId="194"/>
    <cellStyle name="60% - Accent3 10" xfId="195"/>
    <cellStyle name="60% - Accent3 10 2" xfId="998"/>
    <cellStyle name="60% - Accent3 11" xfId="1858"/>
    <cellStyle name="60% - Accent3 12" xfId="2062"/>
    <cellStyle name="60% - Accent3 2" xfId="196"/>
    <cellStyle name="60% - Accent3 2 2" xfId="999"/>
    <cellStyle name="60% - Accent3 2 3" xfId="2063"/>
    <cellStyle name="60% - Accent3 3" xfId="197"/>
    <cellStyle name="60% - Accent3 3 2" xfId="1000"/>
    <cellStyle name="60% - Accent3 3 3" xfId="2064"/>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3_П_1" xfId="2065"/>
    <cellStyle name="60% - Accent4" xfId="204"/>
    <cellStyle name="60% - Accent4 10" xfId="205"/>
    <cellStyle name="60% - Accent4 10 2" xfId="1007"/>
    <cellStyle name="60% - Accent4 11" xfId="1859"/>
    <cellStyle name="60% - Accent4 12" xfId="2066"/>
    <cellStyle name="60% - Accent4 2" xfId="206"/>
    <cellStyle name="60% - Accent4 2 2" xfId="1008"/>
    <cellStyle name="60% - Accent4 2 3" xfId="2067"/>
    <cellStyle name="60% - Accent4 3" xfId="207"/>
    <cellStyle name="60% - Accent4 3 2" xfId="1009"/>
    <cellStyle name="60% - Accent4 3 3" xfId="2068"/>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4_П_1" xfId="2069"/>
    <cellStyle name="60% - Accent5" xfId="214"/>
    <cellStyle name="60% - Accent5 10" xfId="215"/>
    <cellStyle name="60% - Accent5 10 2" xfId="1016"/>
    <cellStyle name="60% - Accent5 11" xfId="1860"/>
    <cellStyle name="60% - Accent5 12" xfId="2070"/>
    <cellStyle name="60% - Accent5 2" xfId="216"/>
    <cellStyle name="60% - Accent5 2 2" xfId="1017"/>
    <cellStyle name="60% - Accent5 2 3" xfId="2071"/>
    <cellStyle name="60% - Accent5 3" xfId="217"/>
    <cellStyle name="60% - Accent5 3 2" xfId="1018"/>
    <cellStyle name="60% - Accent5 3 3" xfId="2072"/>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5_П_1" xfId="2073"/>
    <cellStyle name="60% - Accent6" xfId="224"/>
    <cellStyle name="60% - Accent6 10" xfId="225"/>
    <cellStyle name="60% - Accent6 10 2" xfId="1025"/>
    <cellStyle name="60% - Accent6 11" xfId="1861"/>
    <cellStyle name="60% - Accent6 12" xfId="2074"/>
    <cellStyle name="60% - Accent6 2" xfId="226"/>
    <cellStyle name="60% - Accent6 2 2" xfId="1026"/>
    <cellStyle name="60% - Accent6 2 3" xfId="2075"/>
    <cellStyle name="60% - Accent6 3" xfId="227"/>
    <cellStyle name="60% - Accent6 3 2" xfId="1027"/>
    <cellStyle name="60% - Accent6 3 3" xfId="2076"/>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Accent6_П_1" xfId="2077"/>
    <cellStyle name="60% - Акцент1" xfId="2301"/>
    <cellStyle name="60% — акцент1" xfId="2078"/>
    <cellStyle name="60% - Акцент1 2" xfId="234"/>
    <cellStyle name="60% — акцент1 2" xfId="2079"/>
    <cellStyle name="60% - Акцент1 2 2" xfId="1862"/>
    <cellStyle name="60% - Акцент1 2 3" xfId="2302"/>
    <cellStyle name="60% - Акцент1 2 4" xfId="2335"/>
    <cellStyle name="60% - Акцент1 3" xfId="1034"/>
    <cellStyle name="60% — акцент1 3" xfId="2080"/>
    <cellStyle name="60% - Акцент1 4" xfId="1035"/>
    <cellStyle name="60% — акцент1 4" xfId="2336"/>
    <cellStyle name="60% - Акцент1 4 2" xfId="2081"/>
    <cellStyle name="60% - Акцент1 5" xfId="2082"/>
    <cellStyle name="60% — акцент1 5" xfId="2500"/>
    <cellStyle name="60% - Акцент1_16 " xfId="2303"/>
    <cellStyle name="60% - Акцент2" xfId="2304"/>
    <cellStyle name="60% — акцент2" xfId="2083"/>
    <cellStyle name="60% - Акцент2 2" xfId="235"/>
    <cellStyle name="60% — акцент2 2" xfId="2085"/>
    <cellStyle name="60% - Акцент2 2 2" xfId="1863"/>
    <cellStyle name="60% - Акцент2 2 3" xfId="2305"/>
    <cellStyle name="60% - Акцент2 2 4" xfId="2333"/>
    <cellStyle name="60% - Акцент2 3" xfId="1036"/>
    <cellStyle name="60% — акцент2 3" xfId="2086"/>
    <cellStyle name="60% - Акцент2 4" xfId="1037"/>
    <cellStyle name="60% — акцент2 4" xfId="2334"/>
    <cellStyle name="60% - Акцент2 4 2" xfId="2087"/>
    <cellStyle name="60% - Акцент2 5" xfId="2088"/>
    <cellStyle name="60% — акцент2 5" xfId="2501"/>
    <cellStyle name="60% - Акцент2_16 " xfId="2306"/>
    <cellStyle name="60% - Акцент3" xfId="2307"/>
    <cellStyle name="60% — акцент3" xfId="2089"/>
    <cellStyle name="60% - Акцент3 2" xfId="236"/>
    <cellStyle name="60% — акцент3 2" xfId="2090"/>
    <cellStyle name="60% - Акцент3 2 2" xfId="1864"/>
    <cellStyle name="60% - Акцент3 2 3" xfId="2308"/>
    <cellStyle name="60% - Акцент3 2 4" xfId="2331"/>
    <cellStyle name="60% - Акцент3 3" xfId="237"/>
    <cellStyle name="60% — акцент3 3" xfId="2092"/>
    <cellStyle name="60% - Акцент3 3 2" xfId="2091"/>
    <cellStyle name="60% - Акцент3 3 3" xfId="2309"/>
    <cellStyle name="60% - Акцент3 3 4" xfId="2330"/>
    <cellStyle name="60% - Акцент3 4" xfId="1038"/>
    <cellStyle name="60% — акцент3 4" xfId="2332"/>
    <cellStyle name="60% - Акцент3 4 2" xfId="2093"/>
    <cellStyle name="60% - Акцент3 5" xfId="2094"/>
    <cellStyle name="60% — акцент3 5" xfId="2502"/>
    <cellStyle name="60% - Акцент3_16 " xfId="2310"/>
    <cellStyle name="60% - Акцент4" xfId="2311"/>
    <cellStyle name="60% — акцент4" xfId="2095"/>
    <cellStyle name="60% - Акцент4 2" xfId="238"/>
    <cellStyle name="60% — акцент4 2" xfId="2097"/>
    <cellStyle name="60% - Акцент4 2 2" xfId="1865"/>
    <cellStyle name="60% - Акцент4 2 3" xfId="2312"/>
    <cellStyle name="60% - Акцент4 2 4" xfId="2328"/>
    <cellStyle name="60% - Акцент4 3" xfId="239"/>
    <cellStyle name="60% — акцент4 3" xfId="2099"/>
    <cellStyle name="60% - Акцент4 3 2" xfId="2098"/>
    <cellStyle name="60% - Акцент4 3 3" xfId="2313"/>
    <cellStyle name="60% - Акцент4 3 4" xfId="2327"/>
    <cellStyle name="60% - Акцент4 4" xfId="1039"/>
    <cellStyle name="60% — акцент4 4" xfId="2329"/>
    <cellStyle name="60% - Акцент4 4 2" xfId="2100"/>
    <cellStyle name="60% - Акцент4 5" xfId="2101"/>
    <cellStyle name="60% — акцент4 5" xfId="2503"/>
    <cellStyle name="60% - Акцент4_16 " xfId="2314"/>
    <cellStyle name="60% - Акцент5" xfId="2315"/>
    <cellStyle name="60% — акцент5" xfId="2102"/>
    <cellStyle name="60% - Акцент5 2" xfId="240"/>
    <cellStyle name="60% — акцент5 2" xfId="2103"/>
    <cellStyle name="60% - Акцент5 2 2" xfId="1866"/>
    <cellStyle name="60% - Акцент5 2 3" xfId="2316"/>
    <cellStyle name="60% - Акцент5 2 4" xfId="2325"/>
    <cellStyle name="60% - Акцент5 3" xfId="1040"/>
    <cellStyle name="60% — акцент5 3" xfId="2104"/>
    <cellStyle name="60% - Акцент5 4" xfId="1041"/>
    <cellStyle name="60% — акцент5 4" xfId="2326"/>
    <cellStyle name="60% - Акцент5 4 2" xfId="2105"/>
    <cellStyle name="60% - Акцент5 5" xfId="2106"/>
    <cellStyle name="60% — акцент5 5" xfId="2504"/>
    <cellStyle name="60% - Акцент5_16 " xfId="2318"/>
    <cellStyle name="60% - Акцент6" xfId="2319"/>
    <cellStyle name="60% — акцент6" xfId="2107"/>
    <cellStyle name="60% - Акцент6 2" xfId="241"/>
    <cellStyle name="60% — акцент6 2" xfId="2109"/>
    <cellStyle name="60% - Акцент6 2 2" xfId="1867"/>
    <cellStyle name="60% - Акцент6 2 3" xfId="2320"/>
    <cellStyle name="60% - Акцент6 2 4" xfId="2321"/>
    <cellStyle name="60% - Акцент6 3" xfId="242"/>
    <cellStyle name="60% — акцент6 3" xfId="2111"/>
    <cellStyle name="60% - Акцент6 3 2" xfId="2110"/>
    <cellStyle name="60% - Акцент6 3 3" xfId="2322"/>
    <cellStyle name="60% - Акцент6 3 4" xfId="2317"/>
    <cellStyle name="60% - Акцент6 4" xfId="1042"/>
    <cellStyle name="60% — акцент6 4" xfId="2323"/>
    <cellStyle name="60% - Акцент6 4 2" xfId="2112"/>
    <cellStyle name="60% - Акцент6 5" xfId="2113"/>
    <cellStyle name="60% — акцент6 5" xfId="2505"/>
    <cellStyle name="60% - Акцент6_16 " xfId="2324"/>
    <cellStyle name="60% – Акцентування1" xfId="243"/>
    <cellStyle name="60% – Акцентування1 2" xfId="1043"/>
    <cellStyle name="60% – Акцентування1 2 2" xfId="2114"/>
    <cellStyle name="60% – Акцентування2" xfId="244"/>
    <cellStyle name="60% – Акцентування2 2" xfId="1044"/>
    <cellStyle name="60% – Акцентування2 2 2" xfId="2115"/>
    <cellStyle name="60% – Акцентування3" xfId="245"/>
    <cellStyle name="60% – Акцентування3 2" xfId="1045"/>
    <cellStyle name="60% – Акцентування3 2 2" xfId="2117"/>
    <cellStyle name="60% – Акцентування4" xfId="246"/>
    <cellStyle name="60% – Акцентування4 2" xfId="1046"/>
    <cellStyle name="60% – Акцентування4 2 2" xfId="2118"/>
    <cellStyle name="60% – Акцентування5" xfId="247"/>
    <cellStyle name="60% – Акцентування5 2" xfId="1047"/>
    <cellStyle name="60% – Акцентування5 2 2" xfId="2119"/>
    <cellStyle name="60% – Акцентування6" xfId="248"/>
    <cellStyle name="60% – Акцентування6 2" xfId="1048"/>
    <cellStyle name="60% – Акцентування6 2 2" xfId="2120"/>
    <cellStyle name="Accent1" xfId="249"/>
    <cellStyle name="Accent1 10" xfId="250"/>
    <cellStyle name="Accent1 10 2" xfId="1049"/>
    <cellStyle name="Accent1 11" xfId="1868"/>
    <cellStyle name="Accent1 12" xfId="2121"/>
    <cellStyle name="Accent1 2" xfId="251"/>
    <cellStyle name="Accent1 2 2" xfId="1050"/>
    <cellStyle name="Accent1 2 3" xfId="2122"/>
    <cellStyle name="Accent1 3" xfId="252"/>
    <cellStyle name="Accent1 3 2" xfId="1051"/>
    <cellStyle name="Accent1 3 3" xfId="2123"/>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1_П_1" xfId="2124"/>
    <cellStyle name="Accent2" xfId="259"/>
    <cellStyle name="Accent2 10" xfId="260"/>
    <cellStyle name="Accent2 10 2" xfId="1058"/>
    <cellStyle name="Accent2 11" xfId="1869"/>
    <cellStyle name="Accent2 2" xfId="261"/>
    <cellStyle name="Accent2 2 2" xfId="1059"/>
    <cellStyle name="Accent2 2 3" xfId="2125"/>
    <cellStyle name="Accent2 3" xfId="262"/>
    <cellStyle name="Accent2 3 2" xfId="1060"/>
    <cellStyle name="Accent2 3 3" xfId="2126"/>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2_П_1" xfId="2127"/>
    <cellStyle name="Accent3" xfId="269"/>
    <cellStyle name="Accent3 10" xfId="270"/>
    <cellStyle name="Accent3 10 2" xfId="1067"/>
    <cellStyle name="Accent3 11" xfId="1870"/>
    <cellStyle name="Accent3 12" xfId="2128"/>
    <cellStyle name="Accent3 2" xfId="271"/>
    <cellStyle name="Accent3 2 2" xfId="1068"/>
    <cellStyle name="Accent3 2 3" xfId="2129"/>
    <cellStyle name="Accent3 3" xfId="272"/>
    <cellStyle name="Accent3 3 2" xfId="1069"/>
    <cellStyle name="Accent3 3 3" xfId="2130"/>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3_П_1" xfId="2131"/>
    <cellStyle name="Accent4" xfId="279"/>
    <cellStyle name="Accent4 10" xfId="280"/>
    <cellStyle name="Accent4 10 2" xfId="1076"/>
    <cellStyle name="Accent4 11" xfId="1871"/>
    <cellStyle name="Accent4 12" xfId="2132"/>
    <cellStyle name="Accent4 2" xfId="281"/>
    <cellStyle name="Accent4 2 2" xfId="1077"/>
    <cellStyle name="Accent4 2 3" xfId="2133"/>
    <cellStyle name="Accent4 3" xfId="282"/>
    <cellStyle name="Accent4 3 2" xfId="1078"/>
    <cellStyle name="Accent4 3 3" xfId="2134"/>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4_П_1" xfId="2135"/>
    <cellStyle name="Accent5" xfId="289"/>
    <cellStyle name="Accent5 10" xfId="290"/>
    <cellStyle name="Accent5 10 2" xfId="1085"/>
    <cellStyle name="Accent5 11" xfId="1872"/>
    <cellStyle name="Accent5 12" xfId="2136"/>
    <cellStyle name="Accent5 2" xfId="291"/>
    <cellStyle name="Accent5 2 2" xfId="1086"/>
    <cellStyle name="Accent5 2 3" xfId="2137"/>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5_П_1" xfId="2138"/>
    <cellStyle name="Accent6" xfId="299"/>
    <cellStyle name="Accent6 10" xfId="300"/>
    <cellStyle name="Accent6 10 2" xfId="1094"/>
    <cellStyle name="Accent6 11" xfId="1873"/>
    <cellStyle name="Accent6 12" xfId="2139"/>
    <cellStyle name="Accent6 2" xfId="301"/>
    <cellStyle name="Accent6 2 2" xfId="1095"/>
    <cellStyle name="Accent6 2 3" xfId="2140"/>
    <cellStyle name="Accent6 3" xfId="302"/>
    <cellStyle name="Accent6 3 2" xfId="1096"/>
    <cellStyle name="Accent6 3 3" xfId="2141"/>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ccent6_П_1" xfId="214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11" xfId="1874"/>
    <cellStyle name="Bad 12" xfId="2143"/>
    <cellStyle name="Bad 2" xfId="316"/>
    <cellStyle name="Bad 2 2" xfId="1106"/>
    <cellStyle name="Bad 2 3" xfId="2144"/>
    <cellStyle name="Bad 3" xfId="317"/>
    <cellStyle name="Bad 3 2" xfId="1107"/>
    <cellStyle name="Bad 3 3" xfId="2145"/>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Bad_П_1" xfId="2146"/>
    <cellStyle name="Cabe‡alho 1" xfId="1114"/>
    <cellStyle name="Cabe‡alho 2" xfId="1115"/>
    <cellStyle name="Cabecera 1" xfId="1116"/>
    <cellStyle name="Cabecera 2" xfId="1117"/>
    <cellStyle name="Calculation" xfId="324"/>
    <cellStyle name="Calculation 10" xfId="325"/>
    <cellStyle name="Calculation 10 2" xfId="1118"/>
    <cellStyle name="Calculation 11" xfId="1875"/>
    <cellStyle name="Calculation 12" xfId="2147"/>
    <cellStyle name="Calculation 2" xfId="326"/>
    <cellStyle name="Calculation 2 2" xfId="1119"/>
    <cellStyle name="Calculation 2 3" xfId="2148"/>
    <cellStyle name="Calculation 3" xfId="327"/>
    <cellStyle name="Calculation 3 2" xfId="1120"/>
    <cellStyle name="Calculation 3 3" xfId="2149"/>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alculation_П_1" xfId="2150"/>
    <cellStyle name="Celkem" xfId="334"/>
    <cellStyle name="Check Cell" xfId="335"/>
    <cellStyle name="Check Cell 10" xfId="336"/>
    <cellStyle name="Check Cell 10 2" xfId="1127"/>
    <cellStyle name="Check Cell 11" xfId="1876"/>
    <cellStyle name="Check Cell 2" xfId="337"/>
    <cellStyle name="Check Cell 2 2" xfId="1128"/>
    <cellStyle name="Check Cell 2 3" xfId="2151"/>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heck Cell_П_1" xfId="2152"/>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 Built-in Normal" xfId="215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Block" xfId="2154"/>
    <cellStyle name="fCmp" xfId="2155"/>
    <cellStyle name="Fecha" xfId="1226"/>
    <cellStyle name="fEr" xfId="2156"/>
    <cellStyle name="fHead" xfId="2157"/>
    <cellStyle name="fHead 2" xfId="2158"/>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Name" xfId="2159"/>
    <cellStyle name="FS10" xfId="1233"/>
    <cellStyle name="Good" xfId="423"/>
    <cellStyle name="Good 10" xfId="424"/>
    <cellStyle name="Good 10 2" xfId="1234"/>
    <cellStyle name="Good 11" xfId="1877"/>
    <cellStyle name="Good 12" xfId="2160"/>
    <cellStyle name="Good 2" xfId="425"/>
    <cellStyle name="Good 2 2" xfId="1235"/>
    <cellStyle name="Good 2 3" xfId="2161"/>
    <cellStyle name="Good 3" xfId="426"/>
    <cellStyle name="Good 3 2" xfId="1236"/>
    <cellStyle name="Good 3 3" xfId="2162"/>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ood_П_1" xfId="2163"/>
    <cellStyle name="Grey" xfId="433"/>
    <cellStyle name="Heading 1" xfId="434"/>
    <cellStyle name="Heading 1 10" xfId="435"/>
    <cellStyle name="Heading 1 10 2" xfId="1243"/>
    <cellStyle name="Heading 1 11" xfId="1878"/>
    <cellStyle name="Heading 1 12" xfId="2164"/>
    <cellStyle name="Heading 1 2" xfId="436"/>
    <cellStyle name="Heading 1 2 2" xfId="1244"/>
    <cellStyle name="Heading 1 2 3" xfId="2165"/>
    <cellStyle name="Heading 1 3" xfId="437"/>
    <cellStyle name="Heading 1 3 2" xfId="1245"/>
    <cellStyle name="Heading 1 3 3" xfId="2166"/>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11" xfId="1879"/>
    <cellStyle name="Heading 2 12" xfId="2167"/>
    <cellStyle name="Heading 2 2" xfId="446"/>
    <cellStyle name="Heading 2 2 2" xfId="1253"/>
    <cellStyle name="Heading 2 2 3" xfId="2168"/>
    <cellStyle name="Heading 2 3" xfId="447"/>
    <cellStyle name="Heading 2 3 2" xfId="1254"/>
    <cellStyle name="Heading 2 3 3" xfId="2169"/>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11" xfId="1880"/>
    <cellStyle name="Heading 3 12" xfId="2170"/>
    <cellStyle name="Heading 3 2" xfId="456"/>
    <cellStyle name="Heading 3 2 2" xfId="1262"/>
    <cellStyle name="Heading 3 2 3" xfId="2171"/>
    <cellStyle name="Heading 3 3" xfId="457"/>
    <cellStyle name="Heading 3 3 2" xfId="1263"/>
    <cellStyle name="Heading 3 3 3" xfId="2172"/>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11" xfId="1881"/>
    <cellStyle name="Heading 4 12" xfId="2173"/>
    <cellStyle name="Heading 4 2" xfId="466"/>
    <cellStyle name="Heading 4 2 2" xfId="1271"/>
    <cellStyle name="Heading 4 2 3" xfId="2174"/>
    <cellStyle name="Heading 4 3" xfId="467"/>
    <cellStyle name="Heading 4 3 2" xfId="1272"/>
    <cellStyle name="Heading 4 3 3" xfId="2175"/>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11" xfId="1882"/>
    <cellStyle name="Input 12" xfId="2176"/>
    <cellStyle name="Input 13" xfId="2461"/>
    <cellStyle name="Input 14" xfId="2460"/>
    <cellStyle name="Input 15" xfId="2465"/>
    <cellStyle name="Input 16" xfId="2464"/>
    <cellStyle name="Input 17" xfId="2470"/>
    <cellStyle name="Input 18" xfId="2469"/>
    <cellStyle name="Input 19" xfId="2474"/>
    <cellStyle name="Input 2" xfId="486"/>
    <cellStyle name="Input 2 2" xfId="1295"/>
    <cellStyle name="Input 2 3" xfId="2177"/>
    <cellStyle name="Input 20" xfId="2472"/>
    <cellStyle name="Input 21" xfId="2473"/>
    <cellStyle name="Input 22" xfId="2477"/>
    <cellStyle name="Input 23" xfId="2479"/>
    <cellStyle name="Input 24" xfId="2482"/>
    <cellStyle name="Input 25" xfId="2481"/>
    <cellStyle name="Input 26" xfId="2486"/>
    <cellStyle name="Input 27" xfId="2485"/>
    <cellStyle name="Input 28" xfId="2506"/>
    <cellStyle name="Input 29" xfId="2509"/>
    <cellStyle name="Input 3" xfId="487"/>
    <cellStyle name="Input 3 2" xfId="1296"/>
    <cellStyle name="Input 3 3" xfId="2178"/>
    <cellStyle name="Input 30" xfId="2508"/>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nput_П_1" xfId="2179"/>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11" xfId="2180"/>
    <cellStyle name="Linked Cell 2" xfId="500"/>
    <cellStyle name="Linked Cell 2 2" xfId="1374"/>
    <cellStyle name="Linked Cell 2 3" xfId="2181"/>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11" xfId="1883"/>
    <cellStyle name="Neutral 12" xfId="2182"/>
    <cellStyle name="Neutral 2" xfId="519"/>
    <cellStyle name="Neutral 2 2" xfId="1394"/>
    <cellStyle name="Neutral 2 3" xfId="2183"/>
    <cellStyle name="Neutral 3" xfId="520"/>
    <cellStyle name="Neutral 3 2" xfId="1395"/>
    <cellStyle name="Neutral 3 3" xfId="2184"/>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eutral_П_1" xfId="2185"/>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12" xfId="1884"/>
    <cellStyle name="Note 13" xfId="2186"/>
    <cellStyle name="Note 2" xfId="617"/>
    <cellStyle name="Note 2 2" xfId="1447"/>
    <cellStyle name="Note 2 3" xfId="2187"/>
    <cellStyle name="Note 2 4" xfId="2340"/>
    <cellStyle name="Note 3" xfId="618"/>
    <cellStyle name="Note 3 2" xfId="1448"/>
    <cellStyle name="Note 3 3" xfId="218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ote_П_1" xfId="2189"/>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11" xfId="1885"/>
    <cellStyle name="Output 12" xfId="2190"/>
    <cellStyle name="Output 2" xfId="629"/>
    <cellStyle name="Output 2 2" xfId="1459"/>
    <cellStyle name="Output 2 3" xfId="2191"/>
    <cellStyle name="Output 3" xfId="630"/>
    <cellStyle name="Output 3 2" xfId="1460"/>
    <cellStyle name="Output 3 3" xfId="2192"/>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Output_П_1" xfId="2193"/>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ableStyleLight1" xfId="1886"/>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 3" xfId="2194"/>
    <cellStyle name="Total_01 BoP forecast comparative scenario-4" xfId="668"/>
    <cellStyle name="Undefiniert" xfId="669"/>
    <cellStyle name="V¡rgula" xfId="1524"/>
    <cellStyle name="V¡rgula0" xfId="1525"/>
    <cellStyle name="vaca" xfId="1526"/>
    <cellStyle name="vDa" xfId="2195"/>
    <cellStyle name="vDa 2" xfId="2196"/>
    <cellStyle name="vHl" xfId="2197"/>
    <cellStyle name="vHl 2" xfId="2198"/>
    <cellStyle name="Vírgula" xfId="1527"/>
    <cellStyle name="vN0" xfId="2199"/>
    <cellStyle name="vN0 2" xfId="2200"/>
    <cellStyle name="vN0 3" xfId="2201"/>
    <cellStyle name="vSt" xfId="2202"/>
    <cellStyle name="vSt 2" xfId="2203"/>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xfId="2344"/>
    <cellStyle name="Акцент1 2" xfId="683"/>
    <cellStyle name="Акцент1 2 2" xfId="1887"/>
    <cellStyle name="Акцент1 2 2 2" xfId="2204"/>
    <cellStyle name="Акцент1 3" xfId="1555"/>
    <cellStyle name="Акцент1 4" xfId="1556"/>
    <cellStyle name="Акцент1 4 2" xfId="2347"/>
    <cellStyle name="Акцент1 5" xfId="2348"/>
    <cellStyle name="Акцент2" xfId="2349"/>
    <cellStyle name="Акцент2 2" xfId="684"/>
    <cellStyle name="Акцент2 2 2" xfId="1888"/>
    <cellStyle name="Акцент2 2 2 2" xfId="2205"/>
    <cellStyle name="Акцент2 3" xfId="1557"/>
    <cellStyle name="Акцент2 4" xfId="1558"/>
    <cellStyle name="Акцент2 4 2" xfId="2350"/>
    <cellStyle name="Акцент2 5" xfId="2351"/>
    <cellStyle name="Акцент3" xfId="2352"/>
    <cellStyle name="Акцент3 2" xfId="685"/>
    <cellStyle name="Акцент3 2 2" xfId="1889"/>
    <cellStyle name="Акцент3 2 2 2" xfId="2207"/>
    <cellStyle name="Акцент3 3" xfId="1559"/>
    <cellStyle name="Акцент3 4" xfId="1560"/>
    <cellStyle name="Акцент3 4 2" xfId="2353"/>
    <cellStyle name="Акцент3 5" xfId="2354"/>
    <cellStyle name="Акцент4" xfId="2355"/>
    <cellStyle name="Акцент4 2" xfId="686"/>
    <cellStyle name="Акцент4 2 2" xfId="1890"/>
    <cellStyle name="Акцент4 2 2 2" xfId="2208"/>
    <cellStyle name="Акцент4 3" xfId="1561"/>
    <cellStyle name="Акцент4 4" xfId="1562"/>
    <cellStyle name="Акцент4 4 2" xfId="2358"/>
    <cellStyle name="Акцент4 5" xfId="2359"/>
    <cellStyle name="Акцент5" xfId="2360"/>
    <cellStyle name="Акцент5 2" xfId="687"/>
    <cellStyle name="Акцент5 2 2" xfId="2209"/>
    <cellStyle name="Акцент5 3" xfId="1563"/>
    <cellStyle name="Акцент5 4" xfId="1564"/>
    <cellStyle name="Акцент5 4 2" xfId="2361"/>
    <cellStyle name="Акцент5 5" xfId="2362"/>
    <cellStyle name="Акцент6" xfId="2363"/>
    <cellStyle name="Акцент6 2" xfId="688"/>
    <cellStyle name="Акцент6 2 2" xfId="1891"/>
    <cellStyle name="Акцент6 2 2 2" xfId="2211"/>
    <cellStyle name="Акцент6 3" xfId="1565"/>
    <cellStyle name="Акцент6 4" xfId="1566"/>
    <cellStyle name="Акцент6 4 2" xfId="2364"/>
    <cellStyle name="Акцент6 5" xfId="2365"/>
    <cellStyle name="Акцентування1" xfId="689"/>
    <cellStyle name="Акцентування1 2" xfId="1567"/>
    <cellStyle name="Акцентування1 2 2" xfId="2213"/>
    <cellStyle name="Акцентування2" xfId="690"/>
    <cellStyle name="Акцентування2 2" xfId="1568"/>
    <cellStyle name="Акцентування2 2 2" xfId="2214"/>
    <cellStyle name="Акцентування3" xfId="691"/>
    <cellStyle name="Акцентування3 2" xfId="1569"/>
    <cellStyle name="Акцентування3 2 2" xfId="2215"/>
    <cellStyle name="Акцентування4" xfId="692"/>
    <cellStyle name="Акцентування4 2" xfId="1570"/>
    <cellStyle name="Акцентування4 2 2" xfId="2216"/>
    <cellStyle name="Акцентування5" xfId="693"/>
    <cellStyle name="Акцентування5 2" xfId="1571"/>
    <cellStyle name="Акцентування5 2 2" xfId="2217"/>
    <cellStyle name="Акцентування6" xfId="694"/>
    <cellStyle name="Акцентування6 2" xfId="1572"/>
    <cellStyle name="Акцентування6 2 2" xfId="2218"/>
    <cellStyle name="Ввід" xfId="695"/>
    <cellStyle name="Ввід 2" xfId="1573"/>
    <cellStyle name="Ввід 2 2" xfId="2219"/>
    <cellStyle name="Ввод " xfId="1828"/>
    <cellStyle name="Ввод  2" xfId="696"/>
    <cellStyle name="Ввод  2 2" xfId="1892"/>
    <cellStyle name="Ввод  2 2 2" xfId="2221"/>
    <cellStyle name="Ввод  3" xfId="1574"/>
    <cellStyle name="Ввод  4" xfId="1575"/>
    <cellStyle name="Ввод  4 2" xfId="2372"/>
    <cellStyle name="Ввод  5" xfId="2373"/>
    <cellStyle name="Вывод" xfId="2374"/>
    <cellStyle name="Вывод 2" xfId="697"/>
    <cellStyle name="Вывод 2 2" xfId="1893"/>
    <cellStyle name="Вывод 2 2 2" xfId="2223"/>
    <cellStyle name="Вывод 3" xfId="1576"/>
    <cellStyle name="Вывод 4" xfId="1577"/>
    <cellStyle name="Вывод 4 2" xfId="2376"/>
    <cellStyle name="Вывод 5" xfId="2377"/>
    <cellStyle name="Вычисление" xfId="2378"/>
    <cellStyle name="Вычисление 2" xfId="698"/>
    <cellStyle name="Вычисление 2 2" xfId="1894"/>
    <cellStyle name="Вычисление 2 2 2" xfId="2224"/>
    <cellStyle name="Вычисление 3" xfId="1578"/>
    <cellStyle name="Вычисление 4" xfId="1579"/>
    <cellStyle name="Вычисление 4 2" xfId="2379"/>
    <cellStyle name="Вычисление 5" xfId="2380"/>
    <cellStyle name="Гиперссылка 2" xfId="2226"/>
    <cellStyle name="Гиперссылка 3" xfId="2227"/>
    <cellStyle name="Гіперпосилання" xfId="1825" builtinId="8"/>
    <cellStyle name="Грошовий 2" xfId="2228"/>
    <cellStyle name="ДАТА" xfId="699"/>
    <cellStyle name="ДАТА 2" xfId="1580"/>
    <cellStyle name="Денджный_CPI (2)" xfId="700"/>
    <cellStyle name="Денежный 2" xfId="1581"/>
    <cellStyle name="Добре" xfId="701"/>
    <cellStyle name="Добре 2" xfId="1582"/>
    <cellStyle name="Добре 2 2" xfId="2229"/>
    <cellStyle name="Заголовки до таблиць в бюлетень" xfId="702"/>
    <cellStyle name="Заголовок 1 2" xfId="703"/>
    <cellStyle name="Заголовок 1 2 2" xfId="1895"/>
    <cellStyle name="Заголовок 1 3" xfId="1583"/>
    <cellStyle name="Заголовок 1 3 2" xfId="2231"/>
    <cellStyle name="Заголовок 1 4" xfId="1584"/>
    <cellStyle name="Заголовок 1 5" xfId="2383"/>
    <cellStyle name="Заголовок 2 2" xfId="704"/>
    <cellStyle name="Заголовок 2 2 2" xfId="1896"/>
    <cellStyle name="Заголовок 2 3" xfId="1585"/>
    <cellStyle name="Заголовок 2 3 2" xfId="2232"/>
    <cellStyle name="Заголовок 2 4" xfId="1586"/>
    <cellStyle name="Заголовок 2 5" xfId="2384"/>
    <cellStyle name="Заголовок 3 2" xfId="705"/>
    <cellStyle name="Заголовок 3 2 2" xfId="1897"/>
    <cellStyle name="Заголовок 3 3" xfId="1587"/>
    <cellStyle name="Заголовок 3 3 2" xfId="2234"/>
    <cellStyle name="Заголовок 3 4" xfId="1588"/>
    <cellStyle name="Заголовок 3 5" xfId="2385"/>
    <cellStyle name="Заголовок 4 2" xfId="706"/>
    <cellStyle name="Заголовок 4 2 2" xfId="1898"/>
    <cellStyle name="Заголовок 4 3" xfId="1589"/>
    <cellStyle name="Заголовок 4 3 2" xfId="2236"/>
    <cellStyle name="Заголовок 4 4" xfId="1590"/>
    <cellStyle name="Заголовок 4 5" xfId="2386"/>
    <cellStyle name="ЗАГОЛОВОК1" xfId="707"/>
    <cellStyle name="ЗАГОЛОВОК1 2" xfId="1591"/>
    <cellStyle name="ЗАГОЛОВОК2" xfId="708"/>
    <cellStyle name="ЗАГОЛОВОК2 2" xfId="1592"/>
    <cellStyle name="Звичайний" xfId="0" builtinId="0"/>
    <cellStyle name="Звичайний 10" xfId="2437"/>
    <cellStyle name="Звичайний 11" xfId="2446"/>
    <cellStyle name="Звичайний 12" xfId="2459"/>
    <cellStyle name="Звичайний 13" xfId="2467"/>
    <cellStyle name="Звичайний 14" xfId="2468"/>
    <cellStyle name="Звичайний 15" xfId="2471"/>
    <cellStyle name="Звичайний 16" xfId="2478"/>
    <cellStyle name="Звичайний 17" xfId="2480"/>
    <cellStyle name="Звичайний 18" xfId="2484"/>
    <cellStyle name="Звичайний 19" xfId="2487"/>
    <cellStyle name="Звичайний 2" xfId="709"/>
    <cellStyle name="Звичайний 2 2" xfId="2238"/>
    <cellStyle name="Звичайний 2 3" xfId="1910"/>
    <cellStyle name="Звичайний 2 4" xfId="2237"/>
    <cellStyle name="Звичайний 2 5" xfId="2511"/>
    <cellStyle name="Звичайний 2_8.Блок_3 (1 ч)" xfId="2239"/>
    <cellStyle name="Звичайний 20" xfId="2507"/>
    <cellStyle name="Звичайний 21" xfId="2510"/>
    <cellStyle name="Звичайний 3" xfId="1827"/>
    <cellStyle name="Звичайний 3 2" xfId="2240"/>
    <cellStyle name="Звичайний 3 2 2" xfId="2241"/>
    <cellStyle name="Звичайний 3 2 3" xfId="1911"/>
    <cellStyle name="Звичайний 3 3" xfId="2512"/>
    <cellStyle name="Звичайний 4" xfId="1909"/>
    <cellStyle name="Звичайний 4 2" xfId="2243"/>
    <cellStyle name="Звичайний 4 3" xfId="2242"/>
    <cellStyle name="Звичайний 5" xfId="2244"/>
    <cellStyle name="Звичайний 5 2" xfId="2245"/>
    <cellStyle name="Звичайний 5 3" xfId="2246"/>
    <cellStyle name="Звичайний 6" xfId="2247"/>
    <cellStyle name="Звичайний 7" xfId="2248"/>
    <cellStyle name="Звичайний 8" xfId="1917"/>
    <cellStyle name="Звичайний 9" xfId="2292"/>
    <cellStyle name="Зв'язана клітинка" xfId="710"/>
    <cellStyle name="Зв'язана клітинка 2" xfId="1593"/>
    <cellStyle name="Итог" xfId="2391"/>
    <cellStyle name="Итог 2" xfId="711"/>
    <cellStyle name="Итог 2 2" xfId="1899"/>
    <cellStyle name="Итог 3" xfId="1594"/>
    <cellStyle name="Итог 3 2" xfId="2250"/>
    <cellStyle name="Итог 4" xfId="1595"/>
    <cellStyle name="Итог 5" xfId="2393"/>
    <cellStyle name="ИТОГОВЫЙ" xfId="712"/>
    <cellStyle name="ИТОГОВЫЙ 2" xfId="1596"/>
    <cellStyle name="Контрольна клітинка" xfId="713"/>
    <cellStyle name="Контрольна клітинка 2" xfId="1597"/>
    <cellStyle name="Контрольна клітинка 2 2" xfId="2252"/>
    <cellStyle name="Контрольная ячейка" xfId="1829"/>
    <cellStyle name="Контрольная ячейка 2" xfId="714"/>
    <cellStyle name="Контрольная ячейка 2 2" xfId="2253"/>
    <cellStyle name="Контрольная ячейка 3" xfId="1598"/>
    <cellStyle name="Контрольная ячейка 4" xfId="1599"/>
    <cellStyle name="Контрольная ячейка 4 2" xfId="2395"/>
    <cellStyle name="Контрольная ячейка 5" xfId="2396"/>
    <cellStyle name="Назва" xfId="715"/>
    <cellStyle name="Назва 2" xfId="1600"/>
    <cellStyle name="Название" xfId="1830"/>
    <cellStyle name="Название 2" xfId="716"/>
    <cellStyle name="Название 2 2" xfId="1900"/>
    <cellStyle name="Название 3" xfId="1601"/>
    <cellStyle name="Название 4" xfId="1602"/>
    <cellStyle name="Название 5" xfId="2398"/>
    <cellStyle name="Нейтральный" xfId="2399"/>
    <cellStyle name="Нейтральный 2" xfId="717"/>
    <cellStyle name="Нейтральный 2 2" xfId="1901"/>
    <cellStyle name="Нейтральный 2 2 2" xfId="2257"/>
    <cellStyle name="Нейтральный 3" xfId="1603"/>
    <cellStyle name="Нейтральный 4" xfId="1604"/>
    <cellStyle name="Нейтральный 4 2" xfId="2401"/>
    <cellStyle name="Нейтральный 5" xfId="2402"/>
    <cellStyle name="Обчислення" xfId="718"/>
    <cellStyle name="Обчислення 2" xfId="1605"/>
    <cellStyle name="Обчислення 2 2" xfId="2259"/>
    <cellStyle name="Обчислення_П_1" xfId="2438"/>
    <cellStyle name="Обычный 10" xfId="719"/>
    <cellStyle name="Обычный 10 2" xfId="1606"/>
    <cellStyle name="Обычный 10 3" xfId="2260"/>
    <cellStyle name="Обычный 11" xfId="720"/>
    <cellStyle name="Обычный 11 2" xfId="1607"/>
    <cellStyle name="Обычный 11 3" xfId="2261"/>
    <cellStyle name="Обычный 12" xfId="721"/>
    <cellStyle name="Обычный 12 2" xfId="1608"/>
    <cellStyle name="Обычный 12 3" xfId="1902"/>
    <cellStyle name="Обычный 12 4" xfId="2262"/>
    <cellStyle name="Обычный 13" xfId="722"/>
    <cellStyle name="Обычный 13 2" xfId="1609"/>
    <cellStyle name="Обычный 13 2 2" xfId="2406"/>
    <cellStyle name="Обычный 13 3" xfId="2407"/>
    <cellStyle name="Обычный 13 3 2" xfId="2439"/>
    <cellStyle name="Обычный 13 4" xfId="2405"/>
    <cellStyle name="Обычный 14" xfId="723"/>
    <cellStyle name="Обычный 14 2" xfId="1610"/>
    <cellStyle name="Обычный 14 3" xfId="2408"/>
    <cellStyle name="Обычный 15" xfId="724"/>
    <cellStyle name="Обычный 15 2" xfId="1611"/>
    <cellStyle name="Обычный 15 3" xfId="2409"/>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18" xfId="1903"/>
    <cellStyle name="Обычный 2 19" xfId="2410"/>
    <cellStyle name="Обычный 2 2" xfId="730"/>
    <cellStyle name="Обычный 2 2 10" xfId="2448"/>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 9" xfId="1912"/>
    <cellStyle name="Обычный 2 2_004 витрати на закупівлю імпортованого газу" xfId="1632"/>
    <cellStyle name="Обычный 2 3" xfId="737"/>
    <cellStyle name="Обычный 2 3 2" xfId="1633"/>
    <cellStyle name="Обычный 2 3 2 2" xfId="2266"/>
    <cellStyle name="Обычный 2 3 3" xfId="1904"/>
    <cellStyle name="Обычный 2 3 3 2" xfId="2411"/>
    <cellStyle name="Обычный 2 3 4" xfId="2265"/>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16" xfId="1913"/>
    <cellStyle name="Обычный 3 17" xfId="2267"/>
    <cellStyle name="Обычный 3 18" xfId="2412"/>
    <cellStyle name="Обычный 3 19" xfId="2440"/>
    <cellStyle name="Обычный 3 2" xfId="753"/>
    <cellStyle name="Обычный 3 2 2" xfId="754"/>
    <cellStyle name="Обычный 3 2 2 2" xfId="1660"/>
    <cellStyle name="Обычный 3 2 3" xfId="1661"/>
    <cellStyle name="Обычный 3 2_borg_010609_rab22" xfId="755"/>
    <cellStyle name="Обычный 3 20" xfId="2513"/>
    <cellStyle name="Обычный 3 21" xfId="2516"/>
    <cellStyle name="Обычный 3 3" xfId="1662"/>
    <cellStyle name="Обычный 3 3 2" xfId="2268"/>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2 3" xfId="2270"/>
    <cellStyle name="Обычный 4 3" xfId="768"/>
    <cellStyle name="Обычный 4 4" xfId="769"/>
    <cellStyle name="Обычный 4 5" xfId="2269"/>
    <cellStyle name="Обычный 4 6" xfId="2447"/>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2 3" xfId="1914"/>
    <cellStyle name="Обычный 5 3" xfId="781"/>
    <cellStyle name="Обычный 5 3 2" xfId="1915"/>
    <cellStyle name="Обычный 5 4" xfId="2271"/>
    <cellStyle name="Обычный 5 5" xfId="2416"/>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2 3" xfId="2273"/>
    <cellStyle name="Обычный 6 3" xfId="1701"/>
    <cellStyle name="Обычный 6 3 2" xfId="1916"/>
    <cellStyle name="Обычный 6 4" xfId="1702"/>
    <cellStyle name="Обычный 6_Баланс_газа_апарат_2011_2101" xfId="1703"/>
    <cellStyle name="Обычный 60" xfId="1704"/>
    <cellStyle name="Обычный 61" xfId="2449"/>
    <cellStyle name="Обычный 62" xfId="2450"/>
    <cellStyle name="Обычный 63" xfId="2452"/>
    <cellStyle name="Обычный 64" xfId="2456"/>
    <cellStyle name="Обычный 65" xfId="2451"/>
    <cellStyle name="Обычный 66" xfId="2454"/>
    <cellStyle name="Обычный 67" xfId="2453"/>
    <cellStyle name="Обычный 68" xfId="2457"/>
    <cellStyle name="Обычный 69" xfId="2455"/>
    <cellStyle name="Обычный 7" xfId="789"/>
    <cellStyle name="Обычный 7 2" xfId="1705"/>
    <cellStyle name="Обычный 7 3" xfId="2274"/>
    <cellStyle name="Обычный 7 4" xfId="2441"/>
    <cellStyle name="Обычный 70" xfId="2458"/>
    <cellStyle name="Обычный 71" xfId="2463"/>
    <cellStyle name="Обычный 72" xfId="2466"/>
    <cellStyle name="Обычный 73" xfId="2475"/>
    <cellStyle name="Обычный 74" xfId="2476"/>
    <cellStyle name="Обычный 8" xfId="790"/>
    <cellStyle name="Обычный 8 2" xfId="1706"/>
    <cellStyle name="Обычный 8 3" xfId="2275"/>
    <cellStyle name="Обычный 9" xfId="791"/>
    <cellStyle name="Обычный 9 2" xfId="1707"/>
    <cellStyle name="Обычный 9 3" xfId="2442"/>
    <cellStyle name="Обычный_06" xfId="2483"/>
    <cellStyle name="Обычный_Forec table IMF style 39" xfId="792"/>
    <cellStyle name="Обычный_OverAll Table 3" xfId="793"/>
    <cellStyle name="Обычный_VVP_new" xfId="1826"/>
    <cellStyle name="Підсумок" xfId="794"/>
    <cellStyle name="Підсумок 2" xfId="1708"/>
    <cellStyle name="Підсумок_П_1" xfId="2443"/>
    <cellStyle name="Плохой" xfId="2420"/>
    <cellStyle name="Плохой 2" xfId="795"/>
    <cellStyle name="Плохой 2 2" xfId="1905"/>
    <cellStyle name="Плохой 2 2 2" xfId="2278"/>
    <cellStyle name="Плохой 3" xfId="1709"/>
    <cellStyle name="Плохой 4" xfId="1710"/>
    <cellStyle name="Плохой 4 2" xfId="2422"/>
    <cellStyle name="Плохой 5" xfId="2423"/>
    <cellStyle name="Поганий" xfId="796"/>
    <cellStyle name="Поганий 2" xfId="1711"/>
    <cellStyle name="Поганий 2 2" xfId="2280"/>
    <cellStyle name="Пояснение" xfId="2426"/>
    <cellStyle name="Пояснение 2" xfId="797"/>
    <cellStyle name="Пояснение 3" xfId="1712"/>
    <cellStyle name="Пояснение 4" xfId="1713"/>
    <cellStyle name="Пояснение 5" xfId="2427"/>
    <cellStyle name="Примечание" xfId="2428"/>
    <cellStyle name="Примечание 2" xfId="798"/>
    <cellStyle name="Примечание 2 2" xfId="1906"/>
    <cellStyle name="Примечание 2 2 2" xfId="2282"/>
    <cellStyle name="Примечание 2 3" xfId="2444"/>
    <cellStyle name="Примечание 3" xfId="1714"/>
    <cellStyle name="Примечание 3 2" xfId="2283"/>
    <cellStyle name="Примечание 4" xfId="799"/>
    <cellStyle name="Примечание 4 2" xfId="2430"/>
    <cellStyle name="Примечание 5" xfId="2431"/>
    <cellStyle name="Примітка" xfId="800"/>
    <cellStyle name="Примітка 2" xfId="1715"/>
    <cellStyle name="Примітка 2 2" xfId="2284"/>
    <cellStyle name="Примітка 3" xfId="2462"/>
    <cellStyle name="Примітка_П_1" xfId="244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xfId="1831"/>
    <cellStyle name="Связанная ячейка 2" xfId="810"/>
    <cellStyle name="Связанная ячейка 2 2" xfId="1907"/>
    <cellStyle name="Связанная ячейка 3" xfId="1734"/>
    <cellStyle name="Связанная ячейка 4" xfId="1735"/>
    <cellStyle name="Связанная ячейка 5" xfId="2434"/>
    <cellStyle name="Середній" xfId="811"/>
    <cellStyle name="Середній 2" xfId="1736"/>
    <cellStyle name="Середній 2 2" xfId="2286"/>
    <cellStyle name="Стиль 1" xfId="812"/>
    <cellStyle name="Стиль 1 2" xfId="1737"/>
    <cellStyle name="Стиль 1 2 2" xfId="2288"/>
    <cellStyle name="Стиль 1 2 3" xfId="2515"/>
    <cellStyle name="Стиль 1 3" xfId="1738"/>
    <cellStyle name="Стиль 1 3 2" xfId="2514"/>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xfId="1832"/>
    <cellStyle name="Текст предупреждения 2" xfId="816"/>
    <cellStyle name="Текст предупреждения 3" xfId="1746"/>
    <cellStyle name="Текст предупреждения 4" xfId="1747"/>
    <cellStyle name="Текст предупреждения 5" xfId="2435"/>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инᎰнсовый_Лист1 (3)_1" xfId="1833"/>
    <cellStyle name="Фінансовий [0]" xfId="1824" builtinId="6"/>
    <cellStyle name="Фᦸнансовый" xfId="819"/>
    <cellStyle name="Хороший" xfId="2436"/>
    <cellStyle name="Хороший 2" xfId="820"/>
    <cellStyle name="Хороший 2 2" xfId="1908"/>
    <cellStyle name="Хороший 2 2 2" xfId="2291"/>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B2B"/>
      <color rgb="FFD8E4BC"/>
      <color rgb="FFC4D79B"/>
      <color rgb="FFEBF1DE"/>
      <color rgb="FFF0FEE6"/>
      <color rgb="FF007236"/>
      <color rgb="FF008236"/>
      <color rgb="FF009B78"/>
      <color rgb="FF008278"/>
      <color rgb="FF00C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4</xdr:col>
      <xdr:colOff>9525</xdr:colOff>
      <xdr:row>7</xdr:row>
      <xdr:rowOff>251460</xdr:rowOff>
    </xdr:from>
    <xdr:to>
      <xdr:col>5</xdr:col>
      <xdr:colOff>0</xdr:colOff>
      <xdr:row>12</xdr:row>
      <xdr:rowOff>28575</xdr:rowOff>
    </xdr:to>
    <xdr:cxnSp macro="">
      <xdr:nvCxnSpPr>
        <xdr:cNvPr id="3" name="Пряма зі стрілкою 2">
          <a:extLst>
            <a:ext uri="{FF2B5EF4-FFF2-40B4-BE49-F238E27FC236}">
              <a16:creationId xmlns:a16="http://schemas.microsoft.com/office/drawing/2014/main" id="{00000000-0008-0000-0000-000003000000}"/>
            </a:ext>
          </a:extLst>
        </xdr:cNvPr>
        <xdr:cNvCxnSpPr/>
      </xdr:nvCxnSpPr>
      <xdr:spPr>
        <a:xfrm flipV="1">
          <a:off x="5991225" y="2225040"/>
          <a:ext cx="1202055" cy="71437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6</xdr:row>
      <xdr:rowOff>9525</xdr:rowOff>
    </xdr:from>
    <xdr:to>
      <xdr:col>1</xdr:col>
      <xdr:colOff>590551</xdr:colOff>
      <xdr:row>12</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676400" y="1800225"/>
          <a:ext cx="19051" cy="1228725"/>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12</xdr:row>
      <xdr:rowOff>66675</xdr:rowOff>
    </xdr:from>
    <xdr:to>
      <xdr:col>3</xdr:col>
      <xdr:colOff>0</xdr:colOff>
      <xdr:row>12</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xdr:row>
      <xdr:rowOff>34290</xdr:rowOff>
    </xdr:from>
    <xdr:to>
      <xdr:col>5</xdr:col>
      <xdr:colOff>0</xdr:colOff>
      <xdr:row>14</xdr:row>
      <xdr:rowOff>205740</xdr:rowOff>
    </xdr:to>
    <xdr:cxnSp macro="">
      <xdr:nvCxnSpPr>
        <xdr:cNvPr id="18" name="Пряма зі стрілкою 17">
          <a:extLst>
            <a:ext uri="{FF2B5EF4-FFF2-40B4-BE49-F238E27FC236}">
              <a16:creationId xmlns:a16="http://schemas.microsoft.com/office/drawing/2014/main" id="{00000000-0008-0000-0000-000012000000}"/>
            </a:ext>
          </a:extLst>
        </xdr:cNvPr>
        <xdr:cNvCxnSpPr/>
      </xdr:nvCxnSpPr>
      <xdr:spPr>
        <a:xfrm>
          <a:off x="5991225" y="2945130"/>
          <a:ext cx="1202055" cy="79629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28692</xdr:colOff>
      <xdr:row>12</xdr:row>
      <xdr:rowOff>32269</xdr:rowOff>
    </xdr:from>
    <xdr:to>
      <xdr:col>5</xdr:col>
      <xdr:colOff>28223</xdr:colOff>
      <xdr:row>12</xdr:row>
      <xdr:rowOff>37629</xdr:rowOff>
    </xdr:to>
    <xdr:cxnSp macro="">
      <xdr:nvCxnSpPr>
        <xdr:cNvPr id="6" name="Пряма зі стрілкою 2">
          <a:extLst>
            <a:ext uri="{FF2B5EF4-FFF2-40B4-BE49-F238E27FC236}">
              <a16:creationId xmlns:a16="http://schemas.microsoft.com/office/drawing/2014/main" id="{00000000-0008-0000-0000-000006000000}"/>
            </a:ext>
          </a:extLst>
        </xdr:cNvPr>
        <xdr:cNvCxnSpPr/>
      </xdr:nvCxnSpPr>
      <xdr:spPr>
        <a:xfrm>
          <a:off x="5522618" y="3211973"/>
          <a:ext cx="1213086" cy="536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xdr:colOff>
      <xdr:row>7</xdr:row>
      <xdr:rowOff>15240</xdr:rowOff>
    </xdr:from>
    <xdr:to>
      <xdr:col>8</xdr:col>
      <xdr:colOff>15240</xdr:colOff>
      <xdr:row>8</xdr:row>
      <xdr:rowOff>15241</xdr:rowOff>
    </xdr:to>
    <xdr:cxnSp macro="">
      <xdr:nvCxnSpPr>
        <xdr:cNvPr id="11" name="Пряма зі стрілкою 2">
          <a:extLst>
            <a:ext uri="{FF2B5EF4-FFF2-40B4-BE49-F238E27FC236}">
              <a16:creationId xmlns:a16="http://schemas.microsoft.com/office/drawing/2014/main" id="{00000000-0008-0000-0000-00000B000000}"/>
            </a:ext>
          </a:extLst>
        </xdr:cNvPr>
        <xdr:cNvCxnSpPr/>
      </xdr:nvCxnSpPr>
      <xdr:spPr>
        <a:xfrm flipV="1">
          <a:off x="9128760" y="2034540"/>
          <a:ext cx="1181100" cy="2514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30480</xdr:colOff>
          <xdr:row>0</xdr:row>
          <xdr:rowOff>30480</xdr:rowOff>
        </xdr:from>
        <xdr:to>
          <xdr:col>1</xdr:col>
          <xdr:colOff>0</xdr:colOff>
          <xdr:row>2</xdr:row>
          <xdr:rowOff>68580</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Y33"/>
  <sheetViews>
    <sheetView showGridLines="0" showRowColHeaders="0" tabSelected="1" showOutlineSymbols="0" zoomScale="85" zoomScaleNormal="85" zoomScaleSheetLayoutView="130" workbookViewId="0">
      <selection activeCell="F20" sqref="F20"/>
    </sheetView>
  </sheetViews>
  <sheetFormatPr defaultColWidth="9.33203125" defaultRowHeight="15.6"/>
  <cols>
    <col min="1" max="1" width="8.77734375" style="17" customWidth="1"/>
    <col min="2" max="2" width="27.77734375" style="48" customWidth="1"/>
    <col min="3" max="3" width="15.77734375" style="48" customWidth="1"/>
    <col min="4" max="4" width="30.33203125" style="48" customWidth="1"/>
    <col min="5" max="5" width="17.6640625" style="48" customWidth="1"/>
    <col min="6" max="6" width="9" style="48" customWidth="1"/>
    <col min="7" max="7" width="28.109375" style="48" customWidth="1"/>
    <col min="8" max="8" width="17.109375" style="48" customWidth="1"/>
    <col min="9" max="9" width="10" style="49" customWidth="1"/>
    <col min="10" max="10" width="8.33203125" style="49" customWidth="1"/>
    <col min="11" max="11" width="28.109375" style="49" customWidth="1"/>
    <col min="12" max="12" width="7.77734375" style="15" customWidth="1"/>
    <col min="13" max="13" width="8" style="15" customWidth="1"/>
    <col min="14" max="14" width="10.6640625" style="15" customWidth="1"/>
    <col min="15" max="18" width="7.6640625" style="15" customWidth="1"/>
    <col min="19" max="19" width="9" style="15" customWidth="1"/>
    <col min="20" max="21" width="7.6640625" style="15" customWidth="1"/>
    <col min="22" max="23" width="7.109375" style="15" customWidth="1"/>
    <col min="24" max="25" width="9.33203125" style="15"/>
    <col min="26" max="16384" width="9.33203125" style="17"/>
  </cols>
  <sheetData>
    <row r="1" spans="1:25" ht="14.1" customHeight="1">
      <c r="A1" s="14">
        <v>1</v>
      </c>
    </row>
    <row r="2" spans="1:25" s="18" customFormat="1" ht="14.1" customHeight="1">
      <c r="B2" s="50"/>
      <c r="C2" s="50"/>
      <c r="D2" s="51"/>
      <c r="E2" s="51"/>
      <c r="F2" s="51"/>
      <c r="G2" s="51"/>
      <c r="H2" s="51"/>
      <c r="I2" s="52"/>
      <c r="J2" s="52"/>
      <c r="K2" s="52"/>
      <c r="L2" s="19"/>
      <c r="M2" s="19"/>
      <c r="N2" s="19"/>
      <c r="O2" s="19"/>
      <c r="P2" s="19"/>
      <c r="Q2" s="19"/>
      <c r="R2" s="19"/>
      <c r="S2" s="19"/>
      <c r="T2" s="19"/>
      <c r="U2" s="19"/>
      <c r="V2" s="19"/>
      <c r="W2" s="19"/>
      <c r="X2" s="20"/>
      <c r="Y2" s="20"/>
    </row>
    <row r="3" spans="1:25" ht="21.6" thickBot="1">
      <c r="A3" s="21" t="s">
        <v>2</v>
      </c>
      <c r="B3" s="53"/>
      <c r="C3" s="53"/>
      <c r="D3" s="53"/>
      <c r="E3" s="53"/>
      <c r="F3" s="53"/>
      <c r="G3" s="53"/>
      <c r="H3" s="53"/>
    </row>
    <row r="4" spans="1:25" ht="32.4" thickTop="1">
      <c r="A4" s="21" t="s">
        <v>3</v>
      </c>
      <c r="B4" s="166" t="str">
        <f>IF(A1=1,"РИНОК ПРАЦІ","LABOR MARKET")</f>
        <v>РИНОК ПРАЦІ</v>
      </c>
      <c r="C4" s="54"/>
      <c r="D4" s="178"/>
      <c r="E4" s="55"/>
      <c r="F4" s="55"/>
      <c r="G4" s="55"/>
      <c r="H4" s="55"/>
      <c r="I4" s="175"/>
      <c r="J4" s="55"/>
      <c r="K4" s="55"/>
      <c r="L4" s="22"/>
      <c r="M4" s="22"/>
      <c r="N4" s="177"/>
      <c r="O4" s="174"/>
      <c r="P4" s="174"/>
      <c r="Q4" s="174"/>
      <c r="R4" s="174"/>
      <c r="S4" s="176"/>
      <c r="T4" s="174"/>
      <c r="U4" s="174"/>
      <c r="V4" s="174"/>
      <c r="W4" s="174"/>
    </row>
    <row r="5" spans="1:25" ht="15.75" customHeight="1">
      <c r="A5" s="21"/>
      <c r="B5" s="167"/>
      <c r="C5" s="54"/>
      <c r="D5" s="178"/>
      <c r="E5" s="56"/>
      <c r="F5" s="56"/>
      <c r="G5" s="56"/>
      <c r="H5" s="56"/>
      <c r="I5" s="175"/>
      <c r="J5" s="56"/>
      <c r="K5" s="56"/>
      <c r="L5" s="23"/>
      <c r="M5" s="23"/>
      <c r="N5" s="177"/>
      <c r="O5" s="23"/>
      <c r="P5" s="23"/>
      <c r="Q5" s="23"/>
      <c r="R5" s="23"/>
      <c r="S5" s="176"/>
      <c r="T5" s="23"/>
      <c r="U5" s="23"/>
      <c r="V5" s="23"/>
      <c r="W5" s="23"/>
    </row>
    <row r="6" spans="1:25" ht="32.4" thickBot="1">
      <c r="B6" s="168"/>
      <c r="C6" s="54"/>
      <c r="D6" s="178"/>
      <c r="E6" s="57"/>
      <c r="F6" s="58"/>
      <c r="G6" s="58"/>
      <c r="H6" s="57"/>
      <c r="I6" s="175"/>
      <c r="J6" s="57"/>
      <c r="K6" s="57"/>
      <c r="L6" s="24"/>
      <c r="M6" s="24"/>
      <c r="N6" s="177"/>
      <c r="O6" s="25"/>
      <c r="P6" s="25"/>
      <c r="Q6" s="25"/>
      <c r="R6" s="25"/>
      <c r="S6" s="176"/>
      <c r="T6" s="25"/>
      <c r="U6" s="25"/>
      <c r="V6" s="25"/>
      <c r="W6" s="25"/>
    </row>
    <row r="7" spans="1:25" ht="20.100000000000001" customHeight="1" thickTop="1" thickBot="1">
      <c r="B7" s="59"/>
      <c r="C7" s="59"/>
      <c r="E7" s="60"/>
      <c r="F7" s="160" t="str">
        <f>IF(A1=1,"Місяць","Month")</f>
        <v>Місяць</v>
      </c>
      <c r="G7" s="161"/>
      <c r="H7" s="61"/>
      <c r="I7" s="62">
        <v>1</v>
      </c>
      <c r="J7" s="63" t="str">
        <f>IF(A1=1,"на кінець звітного періоду","at the end of reporting period")</f>
        <v>на кінець звітного періоду</v>
      </c>
      <c r="K7" s="64"/>
      <c r="L7" s="26"/>
      <c r="M7" s="16"/>
      <c r="N7" s="26"/>
      <c r="O7" s="26"/>
      <c r="P7" s="16"/>
      <c r="Q7" s="16"/>
      <c r="R7" s="16"/>
      <c r="S7" s="16"/>
      <c r="T7" s="16"/>
      <c r="U7" s="27"/>
      <c r="V7" s="27"/>
      <c r="W7" s="27"/>
    </row>
    <row r="8" spans="1:25" s="28" customFormat="1" ht="20.100000000000001" customHeight="1" thickTop="1" thickBot="1">
      <c r="B8" s="65"/>
      <c r="C8" s="66"/>
      <c r="D8" s="171" t="str">
        <f>IF(A1=1,"Безробіття","Unemployment")</f>
        <v>Безробіття</v>
      </c>
      <c r="E8" s="67"/>
      <c r="F8" s="162"/>
      <c r="G8" s="163"/>
      <c r="H8" s="68"/>
      <c r="I8" s="69">
        <v>2</v>
      </c>
      <c r="J8" s="70" t="str">
        <f>IF(A1=1,"протягом звітного періоду","during the reporting period")</f>
        <v>протягом звітного періоду</v>
      </c>
      <c r="K8" s="71"/>
      <c r="L8" s="29"/>
      <c r="M8" s="29"/>
      <c r="N8" s="30"/>
      <c r="O8" s="31"/>
      <c r="P8" s="31"/>
      <c r="Q8" s="31"/>
      <c r="R8" s="31"/>
      <c r="S8" s="30"/>
      <c r="T8" s="31"/>
      <c r="U8" s="31"/>
      <c r="V8" s="31"/>
      <c r="W8" s="31"/>
      <c r="X8" s="32"/>
      <c r="Y8" s="32"/>
    </row>
    <row r="9" spans="1:25" ht="20.100000000000001" customHeight="1" thickTop="1">
      <c r="B9" s="72"/>
      <c r="C9" s="73"/>
      <c r="D9" s="172"/>
      <c r="E9" s="74"/>
      <c r="F9" s="162"/>
      <c r="G9" s="163"/>
      <c r="H9" s="1"/>
      <c r="I9" s="75"/>
      <c r="J9" s="76"/>
      <c r="K9" s="77"/>
      <c r="L9" s="13"/>
      <c r="M9" s="13"/>
      <c r="N9" s="30"/>
      <c r="O9" s="33"/>
      <c r="P9" s="33"/>
      <c r="Q9" s="33"/>
      <c r="R9" s="33"/>
      <c r="S9" s="30"/>
      <c r="T9" s="33"/>
      <c r="U9" s="33"/>
      <c r="V9" s="33"/>
      <c r="W9" s="33"/>
    </row>
    <row r="10" spans="1:25" ht="20.100000000000001" customHeight="1" thickBot="1">
      <c r="B10" s="78"/>
      <c r="C10" s="79"/>
      <c r="D10" s="172"/>
      <c r="E10" s="67"/>
      <c r="F10" s="164"/>
      <c r="G10" s="165"/>
      <c r="H10" s="80"/>
      <c r="I10" s="75"/>
      <c r="J10" s="76"/>
      <c r="K10" s="77"/>
      <c r="L10" s="13"/>
      <c r="M10" s="13"/>
      <c r="N10" s="30"/>
      <c r="O10" s="33"/>
      <c r="P10" s="33"/>
      <c r="Q10" s="33"/>
      <c r="R10" s="33"/>
      <c r="S10" s="30"/>
      <c r="T10" s="33"/>
      <c r="U10" s="33"/>
      <c r="V10" s="33"/>
      <c r="W10" s="33"/>
    </row>
    <row r="11" spans="1:25" ht="20.100000000000001" customHeight="1" thickTop="1" thickBot="1">
      <c r="B11" s="78"/>
      <c r="C11" s="79"/>
      <c r="D11" s="172"/>
      <c r="E11" s="80"/>
      <c r="F11" s="81"/>
      <c r="G11" s="82"/>
      <c r="H11" s="80"/>
      <c r="I11" s="83"/>
      <c r="J11" s="77"/>
      <c r="K11" s="77"/>
      <c r="L11" s="13"/>
      <c r="M11" s="13"/>
      <c r="N11" s="30"/>
      <c r="O11" s="33"/>
      <c r="P11" s="33"/>
      <c r="Q11" s="33"/>
      <c r="R11" s="33"/>
      <c r="S11" s="30"/>
      <c r="T11" s="33"/>
      <c r="U11" s="33"/>
      <c r="V11" s="33"/>
      <c r="W11" s="33"/>
    </row>
    <row r="12" spans="1:25" ht="20.100000000000001" customHeight="1" thickTop="1">
      <c r="B12" s="78"/>
      <c r="C12" s="79"/>
      <c r="D12" s="172"/>
      <c r="E12" s="68"/>
      <c r="F12" s="179">
        <v>1</v>
      </c>
      <c r="G12" s="169" t="str">
        <f>IF(A1=1,"Квартал","Quarter")</f>
        <v>Квартал</v>
      </c>
      <c r="H12" s="80"/>
      <c r="I12" s="83"/>
      <c r="J12" s="77"/>
      <c r="K12" s="77"/>
      <c r="L12" s="13"/>
      <c r="M12" s="13"/>
      <c r="N12" s="30"/>
      <c r="O12" s="33"/>
      <c r="P12" s="33"/>
      <c r="Q12" s="33"/>
      <c r="R12" s="33"/>
      <c r="S12" s="30"/>
      <c r="T12" s="33"/>
      <c r="U12" s="33"/>
      <c r="V12" s="33"/>
      <c r="W12" s="33"/>
    </row>
    <row r="13" spans="1:25" s="28" customFormat="1" ht="20.100000000000001" customHeight="1" thickBot="1">
      <c r="B13" s="84"/>
      <c r="C13" s="85"/>
      <c r="D13" s="172"/>
      <c r="E13" s="86"/>
      <c r="F13" s="180"/>
      <c r="G13" s="170"/>
      <c r="H13" s="87"/>
      <c r="I13" s="88"/>
      <c r="J13" s="77"/>
      <c r="K13" s="77"/>
      <c r="L13" s="34"/>
      <c r="M13" s="34"/>
      <c r="N13" s="35"/>
      <c r="O13" s="35"/>
      <c r="P13" s="35"/>
      <c r="Q13" s="35"/>
      <c r="R13" s="35"/>
      <c r="S13" s="35"/>
      <c r="T13" s="35"/>
      <c r="U13" s="35"/>
      <c r="V13" s="35"/>
      <c r="W13" s="35"/>
      <c r="X13" s="32"/>
      <c r="Y13" s="32"/>
    </row>
    <row r="14" spans="1:25" s="28" customFormat="1" ht="20.100000000000001" customHeight="1" thickTop="1" thickBot="1">
      <c r="B14" s="84"/>
      <c r="C14" s="85"/>
      <c r="D14" s="172"/>
      <c r="E14" s="87"/>
      <c r="F14" s="89"/>
      <c r="G14" s="90"/>
      <c r="H14" s="87"/>
      <c r="I14" s="88"/>
      <c r="J14" s="77"/>
      <c r="K14" s="77"/>
      <c r="L14" s="34"/>
      <c r="M14" s="34"/>
      <c r="N14" s="35"/>
      <c r="O14" s="35"/>
      <c r="P14" s="35"/>
      <c r="Q14" s="35"/>
      <c r="R14" s="35"/>
      <c r="S14" s="35"/>
      <c r="T14" s="35"/>
      <c r="U14" s="35"/>
      <c r="V14" s="35"/>
      <c r="W14" s="35"/>
      <c r="X14" s="32"/>
      <c r="Y14" s="32"/>
    </row>
    <row r="15" spans="1:25" s="28" customFormat="1" ht="20.100000000000001" customHeight="1" thickTop="1" thickBot="1">
      <c r="B15" s="91"/>
      <c r="C15" s="92"/>
      <c r="D15" s="173"/>
      <c r="E15" s="93"/>
      <c r="F15" s="181">
        <v>1</v>
      </c>
      <c r="G15" s="169" t="str">
        <f>IF(A1=1,"Рік ","Year")</f>
        <v xml:space="preserve">Рік </v>
      </c>
      <c r="H15" s="94"/>
      <c r="I15" s="88"/>
      <c r="J15" s="77"/>
      <c r="K15" s="77"/>
      <c r="L15" s="34"/>
      <c r="M15" s="34"/>
      <c r="N15" s="35"/>
      <c r="O15" s="35"/>
      <c r="P15" s="35"/>
      <c r="Q15" s="35"/>
      <c r="R15" s="35"/>
      <c r="S15" s="35"/>
      <c r="T15" s="35"/>
      <c r="U15" s="35"/>
      <c r="V15" s="35"/>
      <c r="W15" s="35"/>
      <c r="X15" s="32"/>
      <c r="Y15" s="32"/>
    </row>
    <row r="16" spans="1:25" s="36" customFormat="1" ht="16.5" customHeight="1" thickTop="1" thickBot="1">
      <c r="B16" s="91"/>
      <c r="C16" s="91"/>
      <c r="D16" s="95"/>
      <c r="E16" s="96"/>
      <c r="F16" s="182"/>
      <c r="G16" s="170"/>
      <c r="H16" s="97"/>
      <c r="I16" s="88"/>
      <c r="J16" s="77"/>
      <c r="K16" s="77"/>
      <c r="L16" s="37"/>
      <c r="M16" s="37"/>
      <c r="N16" s="38"/>
      <c r="O16" s="39"/>
      <c r="P16" s="39"/>
      <c r="Q16" s="39"/>
      <c r="R16" s="39"/>
      <c r="S16" s="40"/>
      <c r="T16" s="41"/>
      <c r="U16" s="41"/>
      <c r="V16" s="41"/>
      <c r="W16" s="41"/>
      <c r="X16" s="42"/>
      <c r="Y16" s="42"/>
    </row>
    <row r="17" spans="1:25" s="36" customFormat="1" ht="15.75" customHeight="1" thickTop="1">
      <c r="B17" s="98"/>
      <c r="C17" s="98"/>
      <c r="D17" s="95"/>
      <c r="E17" s="99"/>
      <c r="F17" s="99"/>
      <c r="G17" s="99"/>
      <c r="H17" s="99"/>
      <c r="I17" s="100"/>
      <c r="J17" s="101"/>
      <c r="K17" s="101"/>
      <c r="L17" s="37"/>
      <c r="M17" s="37"/>
      <c r="N17" s="38"/>
      <c r="O17" s="39"/>
      <c r="P17" s="39"/>
      <c r="Q17" s="39"/>
      <c r="R17" s="39"/>
      <c r="S17" s="40"/>
      <c r="T17" s="41"/>
      <c r="U17" s="41"/>
      <c r="V17" s="41"/>
      <c r="W17" s="41"/>
      <c r="X17" s="42"/>
      <c r="Y17" s="42"/>
    </row>
    <row r="18" spans="1:25">
      <c r="B18" s="84"/>
      <c r="C18" s="84"/>
      <c r="D18" s="102"/>
      <c r="E18" s="102"/>
      <c r="F18" s="102"/>
      <c r="G18" s="102"/>
      <c r="H18" s="102"/>
      <c r="I18" s="103"/>
      <c r="J18" s="104"/>
      <c r="K18" s="104"/>
      <c r="L18" s="43"/>
      <c r="M18" s="43"/>
      <c r="N18" s="44"/>
      <c r="O18" s="43"/>
      <c r="P18" s="43"/>
      <c r="Q18" s="43"/>
      <c r="R18" s="43"/>
      <c r="S18" s="44"/>
      <c r="T18" s="43"/>
      <c r="U18" s="43"/>
      <c r="V18" s="43"/>
      <c r="W18" s="43"/>
    </row>
    <row r="19" spans="1:25">
      <c r="A19" s="28"/>
      <c r="B19" s="72"/>
      <c r="C19" s="72"/>
    </row>
    <row r="20" spans="1:25">
      <c r="B20" s="105"/>
      <c r="C20" s="105"/>
      <c r="S20" s="45"/>
      <c r="T20" s="45"/>
      <c r="U20" s="45"/>
      <c r="V20" s="45"/>
      <c r="W20" s="45"/>
    </row>
    <row r="21" spans="1:25">
      <c r="B21" s="105"/>
      <c r="C21" s="105"/>
    </row>
    <row r="22" spans="1:25">
      <c r="B22" s="106"/>
      <c r="C22" s="106"/>
      <c r="S22" s="45"/>
      <c r="T22" s="45"/>
      <c r="U22" s="45"/>
      <c r="V22" s="45"/>
      <c r="W22" s="45"/>
    </row>
    <row r="23" spans="1:25">
      <c r="B23" s="107"/>
      <c r="C23" s="107"/>
    </row>
    <row r="24" spans="1:25">
      <c r="B24" s="107"/>
      <c r="C24" s="107"/>
    </row>
    <row r="25" spans="1:25">
      <c r="B25" s="108"/>
      <c r="C25" s="108"/>
    </row>
    <row r="26" spans="1:25">
      <c r="B26" s="109"/>
      <c r="C26" s="109"/>
      <c r="D26" s="110"/>
      <c r="E26" s="110"/>
      <c r="F26" s="110"/>
      <c r="G26" s="110"/>
      <c r="H26" s="110"/>
      <c r="I26" s="111"/>
      <c r="J26" s="111"/>
      <c r="K26" s="111"/>
      <c r="L26" s="46"/>
      <c r="M26" s="46"/>
      <c r="N26" s="46"/>
      <c r="O26" s="46"/>
      <c r="P26" s="46"/>
      <c r="Q26" s="46"/>
      <c r="R26" s="46"/>
      <c r="S26" s="46"/>
      <c r="T26" s="46"/>
      <c r="U26" s="46"/>
      <c r="V26" s="46"/>
      <c r="W26" s="46"/>
      <c r="Y26" s="47"/>
    </row>
    <row r="27" spans="1:25">
      <c r="B27" s="109"/>
      <c r="C27" s="109"/>
      <c r="D27" s="110"/>
      <c r="E27" s="110"/>
      <c r="F27" s="110"/>
      <c r="G27" s="110"/>
      <c r="H27" s="110"/>
      <c r="I27" s="111"/>
      <c r="J27" s="111"/>
      <c r="K27" s="111"/>
      <c r="L27" s="46"/>
      <c r="M27" s="46"/>
      <c r="N27" s="46"/>
      <c r="O27" s="46"/>
      <c r="P27" s="46"/>
      <c r="Q27" s="46"/>
      <c r="R27" s="46"/>
      <c r="S27" s="46"/>
      <c r="T27" s="46"/>
      <c r="U27" s="46"/>
      <c r="V27" s="46"/>
      <c r="W27" s="46"/>
    </row>
    <row r="28" spans="1:25">
      <c r="B28" s="109"/>
      <c r="C28" s="109"/>
      <c r="D28" s="110"/>
      <c r="E28" s="110"/>
      <c r="F28" s="110"/>
      <c r="G28" s="110"/>
      <c r="H28" s="110"/>
      <c r="I28" s="111"/>
      <c r="J28" s="111"/>
      <c r="K28" s="111"/>
      <c r="L28" s="46"/>
      <c r="M28" s="46"/>
      <c r="N28" s="46"/>
      <c r="O28" s="46"/>
      <c r="P28" s="46"/>
      <c r="Q28" s="46"/>
      <c r="R28" s="46"/>
      <c r="S28" s="46"/>
      <c r="T28" s="46"/>
      <c r="U28" s="46"/>
      <c r="V28" s="46"/>
      <c r="W28" s="46"/>
    </row>
    <row r="29" spans="1:25">
      <c r="B29" s="106"/>
      <c r="C29" s="106"/>
    </row>
    <row r="30" spans="1:25">
      <c r="B30" s="112"/>
      <c r="C30" s="112"/>
    </row>
    <row r="31" spans="1:25">
      <c r="B31" s="112"/>
      <c r="C31" s="112"/>
    </row>
    <row r="32" spans="1:25" ht="15.75" customHeight="1">
      <c r="B32" s="112"/>
      <c r="C32" s="112"/>
    </row>
    <row r="33" spans="2:3">
      <c r="B33" s="113"/>
      <c r="C33" s="113"/>
    </row>
  </sheetData>
  <sheetProtection algorithmName="SHA-512" hashValue="ROJ8oU+CE7q/cen7Oov/gIdCzJDI8EFDH+Hlqb1VNtWKhatD5PTtXo+yJkT0L6uSgPt0YLiU1ciKha6tMRXkng==" saltValue="8kqo/uUKlEftvp8MkQEqaA==" spinCount="100000" sheet="1" objects="1" scenarios="1"/>
  <mergeCells count="13">
    <mergeCell ref="F7:G10"/>
    <mergeCell ref="B4:B6"/>
    <mergeCell ref="G15:G16"/>
    <mergeCell ref="D8:D15"/>
    <mergeCell ref="T4:W4"/>
    <mergeCell ref="I4:I6"/>
    <mergeCell ref="S4:S6"/>
    <mergeCell ref="N4:N6"/>
    <mergeCell ref="O4:R4"/>
    <mergeCell ref="D4:D6"/>
    <mergeCell ref="G12:G13"/>
    <mergeCell ref="F12:F13"/>
    <mergeCell ref="F15:F16"/>
  </mergeCells>
  <phoneticPr fontId="35" type="noConversion"/>
  <hyperlinks>
    <hyperlink ref="I7" location="'1'!A1" display="1"/>
    <hyperlink ref="I8" location="'2'!A1" display="2"/>
  </hyperlinks>
  <pageMargins left="0.55118110236220474" right="0.11811023622047245" top="3.937007874015748E-2" bottom="7.874015748031496E-2" header="0.15748031496062992" footer="0.19685039370078741"/>
  <pageSetup paperSize="9" scale="52" orientation="landscape" horizontalDpi="4294967294" r:id="rId1"/>
  <headerFooter alignWithMargins="0">
    <oddFooter>&amp;R&amp;D</oddFooter>
  </headerFooter>
  <ignoredErrors>
    <ignoredError sqref="J7:J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30480</xdr:colOff>
                    <xdr:row>0</xdr:row>
                    <xdr:rowOff>30480</xdr:rowOff>
                  </from>
                  <to>
                    <xdr:col>1</xdr:col>
                    <xdr:colOff>0</xdr:colOff>
                    <xdr:row>2</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JJ43"/>
  <sheetViews>
    <sheetView showGridLines="0" showRowColHeaders="0" zoomScale="86" zoomScaleNormal="86" workbookViewId="0">
      <pane xSplit="2" topLeftCell="IV1" activePane="topRight" state="frozen"/>
      <selection pane="topRight" activeCell="JJ4" sqref="JJ4"/>
    </sheetView>
  </sheetViews>
  <sheetFormatPr defaultColWidth="8.77734375" defaultRowHeight="13.2" outlineLevelRow="1"/>
  <cols>
    <col min="1" max="1" width="9.77734375" style="4" customWidth="1"/>
    <col min="2" max="2" width="45.77734375" style="4" customWidth="1"/>
    <col min="3" max="177" width="10.77734375" style="4" customWidth="1"/>
    <col min="178" max="178" width="10.77734375" style="7" customWidth="1"/>
    <col min="179" max="219" width="10.77734375" style="4" customWidth="1"/>
    <col min="220" max="220" width="10.77734375" style="117" customWidth="1"/>
    <col min="221" max="323" width="10.77734375" style="4" customWidth="1"/>
    <col min="324" max="16384" width="8.77734375" style="4"/>
  </cols>
  <sheetData>
    <row r="1" spans="1:270" ht="24" customHeight="1">
      <c r="A1" s="2" t="str">
        <f>IF('0'!A1=1,"до змісту","to title")</f>
        <v>до змісту</v>
      </c>
      <c r="B1" s="3"/>
      <c r="C1" s="2"/>
      <c r="D1" s="2"/>
      <c r="E1" s="2"/>
      <c r="F1" s="2"/>
      <c r="G1" s="2"/>
      <c r="H1" s="2"/>
      <c r="I1" s="2"/>
      <c r="J1" s="2"/>
      <c r="K1" s="2"/>
      <c r="L1" s="2"/>
      <c r="M1" s="2"/>
      <c r="N1" s="2"/>
      <c r="O1" s="2"/>
      <c r="P1" s="2"/>
      <c r="Q1" s="2"/>
      <c r="R1" s="2"/>
      <c r="S1" s="2"/>
      <c r="T1" s="2"/>
      <c r="U1" s="2"/>
      <c r="V1" s="2"/>
      <c r="W1" s="2"/>
      <c r="X1" s="2"/>
      <c r="Y1" s="2"/>
      <c r="Z1" s="2"/>
      <c r="AA1" s="114"/>
      <c r="AB1" s="114"/>
      <c r="AC1" s="114"/>
      <c r="AD1" s="114"/>
      <c r="AE1" s="2"/>
      <c r="AF1" s="2"/>
      <c r="AG1" s="2"/>
      <c r="AH1" s="2"/>
      <c r="AI1" s="2"/>
      <c r="AJ1" s="2"/>
      <c r="AK1" s="2"/>
      <c r="AL1" s="2"/>
      <c r="AM1" s="115"/>
      <c r="AN1" s="115"/>
      <c r="AO1" s="115"/>
      <c r="AP1" s="115"/>
      <c r="AQ1" s="114"/>
      <c r="AR1" s="114"/>
      <c r="AS1" s="114"/>
      <c r="AT1" s="116"/>
      <c r="AU1" s="117"/>
      <c r="AV1" s="117"/>
      <c r="AW1" s="117"/>
      <c r="AX1" s="117"/>
      <c r="AY1" s="117"/>
    </row>
    <row r="2" spans="1:270" s="7" customFormat="1" ht="15.75" customHeight="1">
      <c r="A2" s="5"/>
      <c r="B2" s="6"/>
      <c r="C2" s="127">
        <v>37622</v>
      </c>
      <c r="D2" s="127">
        <v>37653</v>
      </c>
      <c r="E2" s="127">
        <v>37681</v>
      </c>
      <c r="F2" s="127">
        <v>37712</v>
      </c>
      <c r="G2" s="127">
        <v>37742</v>
      </c>
      <c r="H2" s="127">
        <v>37773</v>
      </c>
      <c r="I2" s="127">
        <v>37803</v>
      </c>
      <c r="J2" s="127">
        <v>37834</v>
      </c>
      <c r="K2" s="127">
        <v>37865</v>
      </c>
      <c r="L2" s="127">
        <v>37895</v>
      </c>
      <c r="M2" s="127">
        <v>37926</v>
      </c>
      <c r="N2" s="127">
        <v>37956</v>
      </c>
      <c r="O2" s="127">
        <v>37987</v>
      </c>
      <c r="P2" s="127">
        <v>38018</v>
      </c>
      <c r="Q2" s="127">
        <v>38047</v>
      </c>
      <c r="R2" s="127">
        <v>38078</v>
      </c>
      <c r="S2" s="127">
        <v>38108</v>
      </c>
      <c r="T2" s="127">
        <v>38139</v>
      </c>
      <c r="U2" s="127">
        <v>38169</v>
      </c>
      <c r="V2" s="127">
        <v>38200</v>
      </c>
      <c r="W2" s="127">
        <v>38231</v>
      </c>
      <c r="X2" s="127">
        <v>38261</v>
      </c>
      <c r="Y2" s="127">
        <v>38292</v>
      </c>
      <c r="Z2" s="127">
        <v>38322</v>
      </c>
      <c r="AA2" s="127">
        <v>38353</v>
      </c>
      <c r="AB2" s="127">
        <v>38384</v>
      </c>
      <c r="AC2" s="127">
        <v>38412</v>
      </c>
      <c r="AD2" s="127">
        <v>38443</v>
      </c>
      <c r="AE2" s="127">
        <v>38473</v>
      </c>
      <c r="AF2" s="127">
        <v>38504</v>
      </c>
      <c r="AG2" s="127">
        <v>38534</v>
      </c>
      <c r="AH2" s="127">
        <v>38565</v>
      </c>
      <c r="AI2" s="127">
        <v>38596</v>
      </c>
      <c r="AJ2" s="127">
        <v>38626</v>
      </c>
      <c r="AK2" s="127">
        <v>38657</v>
      </c>
      <c r="AL2" s="127">
        <v>38687</v>
      </c>
      <c r="AM2" s="127">
        <v>38718</v>
      </c>
      <c r="AN2" s="127">
        <v>38749</v>
      </c>
      <c r="AO2" s="127">
        <v>38777</v>
      </c>
      <c r="AP2" s="127">
        <v>38808</v>
      </c>
      <c r="AQ2" s="127">
        <v>38838</v>
      </c>
      <c r="AR2" s="127">
        <v>38869</v>
      </c>
      <c r="AS2" s="127">
        <v>38899</v>
      </c>
      <c r="AT2" s="127">
        <v>38930</v>
      </c>
      <c r="AU2" s="127">
        <v>38961</v>
      </c>
      <c r="AV2" s="127">
        <v>38991</v>
      </c>
      <c r="AW2" s="127">
        <v>39022</v>
      </c>
      <c r="AX2" s="127">
        <v>39052</v>
      </c>
      <c r="AY2" s="127">
        <v>39083</v>
      </c>
      <c r="AZ2" s="127">
        <v>39114</v>
      </c>
      <c r="BA2" s="127">
        <v>39142</v>
      </c>
      <c r="BB2" s="127">
        <v>39173</v>
      </c>
      <c r="BC2" s="127">
        <v>39203</v>
      </c>
      <c r="BD2" s="127">
        <v>39234</v>
      </c>
      <c r="BE2" s="127">
        <v>39264</v>
      </c>
      <c r="BF2" s="127">
        <v>39295</v>
      </c>
      <c r="BG2" s="127">
        <v>39326</v>
      </c>
      <c r="BH2" s="127">
        <v>39356</v>
      </c>
      <c r="BI2" s="127">
        <v>39387</v>
      </c>
      <c r="BJ2" s="127">
        <v>39417</v>
      </c>
      <c r="BK2" s="127">
        <v>39448</v>
      </c>
      <c r="BL2" s="127">
        <v>39479</v>
      </c>
      <c r="BM2" s="127">
        <v>39508</v>
      </c>
      <c r="BN2" s="127">
        <v>39539</v>
      </c>
      <c r="BO2" s="127">
        <v>39569</v>
      </c>
      <c r="BP2" s="127">
        <v>39600</v>
      </c>
      <c r="BQ2" s="127">
        <v>39630</v>
      </c>
      <c r="BR2" s="127">
        <v>39661</v>
      </c>
      <c r="BS2" s="127">
        <v>39692</v>
      </c>
      <c r="BT2" s="127">
        <v>39722</v>
      </c>
      <c r="BU2" s="127">
        <v>39753</v>
      </c>
      <c r="BV2" s="127">
        <v>39783</v>
      </c>
      <c r="BW2" s="127">
        <v>39814</v>
      </c>
      <c r="BX2" s="127">
        <v>39845</v>
      </c>
      <c r="BY2" s="127">
        <v>39873</v>
      </c>
      <c r="BZ2" s="127">
        <v>39904</v>
      </c>
      <c r="CA2" s="127">
        <v>39934</v>
      </c>
      <c r="CB2" s="127">
        <v>39965</v>
      </c>
      <c r="CC2" s="127">
        <v>39995</v>
      </c>
      <c r="CD2" s="127">
        <v>40026</v>
      </c>
      <c r="CE2" s="127">
        <v>40057</v>
      </c>
      <c r="CF2" s="127">
        <v>40087</v>
      </c>
      <c r="CG2" s="127">
        <v>40118</v>
      </c>
      <c r="CH2" s="127">
        <v>40148</v>
      </c>
      <c r="CI2" s="127">
        <v>40179</v>
      </c>
      <c r="CJ2" s="127">
        <v>40210</v>
      </c>
      <c r="CK2" s="127">
        <v>40238</v>
      </c>
      <c r="CL2" s="127">
        <v>40269</v>
      </c>
      <c r="CM2" s="127">
        <v>40299</v>
      </c>
      <c r="CN2" s="127">
        <v>40330</v>
      </c>
      <c r="CO2" s="127">
        <v>40360</v>
      </c>
      <c r="CP2" s="127">
        <v>40391</v>
      </c>
      <c r="CQ2" s="127">
        <v>40422</v>
      </c>
      <c r="CR2" s="127">
        <v>40452</v>
      </c>
      <c r="CS2" s="127">
        <v>40483</v>
      </c>
      <c r="CT2" s="127">
        <v>40513</v>
      </c>
      <c r="CU2" s="127">
        <v>40544</v>
      </c>
      <c r="CV2" s="127">
        <v>40575</v>
      </c>
      <c r="CW2" s="127">
        <v>40603</v>
      </c>
      <c r="CX2" s="127">
        <v>40634</v>
      </c>
      <c r="CY2" s="127">
        <v>40664</v>
      </c>
      <c r="CZ2" s="127">
        <v>40695</v>
      </c>
      <c r="DA2" s="127">
        <v>40725</v>
      </c>
      <c r="DB2" s="127">
        <v>40756</v>
      </c>
      <c r="DC2" s="127">
        <v>40787</v>
      </c>
      <c r="DD2" s="127">
        <v>40817</v>
      </c>
      <c r="DE2" s="127">
        <v>40848</v>
      </c>
      <c r="DF2" s="127">
        <v>40878</v>
      </c>
      <c r="DG2" s="127">
        <v>40909</v>
      </c>
      <c r="DH2" s="127">
        <v>40940</v>
      </c>
      <c r="DI2" s="127">
        <v>40969</v>
      </c>
      <c r="DJ2" s="127">
        <v>41000</v>
      </c>
      <c r="DK2" s="127">
        <v>41030</v>
      </c>
      <c r="DL2" s="127">
        <v>41061</v>
      </c>
      <c r="DM2" s="127">
        <v>41091</v>
      </c>
      <c r="DN2" s="127">
        <v>41122</v>
      </c>
      <c r="DO2" s="127">
        <v>41153</v>
      </c>
      <c r="DP2" s="127">
        <v>41183</v>
      </c>
      <c r="DQ2" s="127">
        <v>41214</v>
      </c>
      <c r="DR2" s="127">
        <v>41244</v>
      </c>
      <c r="DS2" s="127">
        <v>41275</v>
      </c>
      <c r="DT2" s="127">
        <v>41306</v>
      </c>
      <c r="DU2" s="127">
        <v>41334</v>
      </c>
      <c r="DV2" s="127">
        <v>41365</v>
      </c>
      <c r="DW2" s="127">
        <v>41395</v>
      </c>
      <c r="DX2" s="127">
        <v>41426</v>
      </c>
      <c r="DY2" s="127">
        <v>41456</v>
      </c>
      <c r="DZ2" s="127">
        <v>41487</v>
      </c>
      <c r="EA2" s="127">
        <v>41518</v>
      </c>
      <c r="EB2" s="127">
        <v>41548</v>
      </c>
      <c r="EC2" s="127">
        <v>41579</v>
      </c>
      <c r="ED2" s="127">
        <v>41609</v>
      </c>
      <c r="EE2" s="127">
        <v>41640</v>
      </c>
      <c r="EF2" s="127">
        <v>41671</v>
      </c>
      <c r="EG2" s="127">
        <v>41699</v>
      </c>
      <c r="EH2" s="127">
        <v>41730</v>
      </c>
      <c r="EI2" s="127">
        <v>41760</v>
      </c>
      <c r="EJ2" s="127">
        <v>41791</v>
      </c>
      <c r="EK2" s="127">
        <v>41821</v>
      </c>
      <c r="EL2" s="127">
        <v>41852</v>
      </c>
      <c r="EM2" s="127">
        <v>41883</v>
      </c>
      <c r="EN2" s="127">
        <v>41913</v>
      </c>
      <c r="EO2" s="127">
        <v>41944</v>
      </c>
      <c r="EP2" s="127">
        <v>41974</v>
      </c>
      <c r="EQ2" s="127">
        <v>42005</v>
      </c>
      <c r="ER2" s="127">
        <v>42036</v>
      </c>
      <c r="ES2" s="127">
        <v>42064</v>
      </c>
      <c r="ET2" s="127">
        <v>42095</v>
      </c>
      <c r="EU2" s="127">
        <v>42125</v>
      </c>
      <c r="EV2" s="127">
        <v>42156</v>
      </c>
      <c r="EW2" s="127">
        <v>42186</v>
      </c>
      <c r="EX2" s="127">
        <v>42217</v>
      </c>
      <c r="EY2" s="127">
        <v>42248</v>
      </c>
      <c r="EZ2" s="127">
        <v>42278</v>
      </c>
      <c r="FA2" s="127">
        <v>42309</v>
      </c>
      <c r="FB2" s="127">
        <v>42339</v>
      </c>
      <c r="FC2" s="127">
        <v>42370</v>
      </c>
      <c r="FD2" s="127">
        <v>42401</v>
      </c>
      <c r="FE2" s="127">
        <v>42430</v>
      </c>
      <c r="FF2" s="127">
        <v>42461</v>
      </c>
      <c r="FG2" s="127">
        <v>42491</v>
      </c>
      <c r="FH2" s="127">
        <v>42522</v>
      </c>
      <c r="FI2" s="127">
        <v>42552</v>
      </c>
      <c r="FJ2" s="127">
        <v>42583</v>
      </c>
      <c r="FK2" s="127">
        <v>42614</v>
      </c>
      <c r="FL2" s="127">
        <v>42644</v>
      </c>
      <c r="FM2" s="127">
        <v>42675</v>
      </c>
      <c r="FN2" s="127">
        <v>42705</v>
      </c>
      <c r="FO2" s="127">
        <v>42736</v>
      </c>
      <c r="FP2" s="127">
        <v>42767</v>
      </c>
      <c r="FQ2" s="127">
        <v>42795</v>
      </c>
      <c r="FR2" s="127">
        <v>42826</v>
      </c>
      <c r="FS2" s="127">
        <v>42856</v>
      </c>
      <c r="FT2" s="127">
        <v>42887</v>
      </c>
      <c r="FU2" s="127">
        <v>42917</v>
      </c>
      <c r="FV2" s="127">
        <v>42948</v>
      </c>
      <c r="FW2" s="127">
        <v>42979</v>
      </c>
      <c r="FX2" s="127">
        <v>43009</v>
      </c>
      <c r="FY2" s="127">
        <v>43040</v>
      </c>
      <c r="FZ2" s="127">
        <v>43070</v>
      </c>
      <c r="GA2" s="127">
        <v>43101</v>
      </c>
      <c r="GB2" s="127">
        <v>43132</v>
      </c>
      <c r="GC2" s="127">
        <v>43160</v>
      </c>
      <c r="GD2" s="127">
        <v>43191</v>
      </c>
      <c r="GE2" s="127">
        <v>43221</v>
      </c>
      <c r="GF2" s="127">
        <v>43252</v>
      </c>
      <c r="GG2" s="127">
        <v>43282</v>
      </c>
      <c r="GH2" s="127">
        <v>43313</v>
      </c>
      <c r="GI2" s="127">
        <v>43344</v>
      </c>
      <c r="GJ2" s="127">
        <v>43374</v>
      </c>
      <c r="GK2" s="127">
        <v>43405</v>
      </c>
      <c r="GL2" s="127">
        <v>43435</v>
      </c>
      <c r="GM2" s="127">
        <v>43466</v>
      </c>
      <c r="GN2" s="127">
        <v>43497</v>
      </c>
      <c r="GO2" s="127">
        <v>43525</v>
      </c>
      <c r="GP2" s="127">
        <v>43556</v>
      </c>
      <c r="GQ2" s="127">
        <v>43586</v>
      </c>
      <c r="GR2" s="127">
        <v>43617</v>
      </c>
      <c r="GS2" s="127">
        <v>43647</v>
      </c>
      <c r="GT2" s="127">
        <v>43678</v>
      </c>
      <c r="GU2" s="127">
        <v>43709</v>
      </c>
      <c r="GV2" s="127">
        <v>43739</v>
      </c>
      <c r="GW2" s="127">
        <v>43770</v>
      </c>
      <c r="GX2" s="127">
        <v>43800</v>
      </c>
      <c r="GY2" s="127">
        <v>43831</v>
      </c>
      <c r="GZ2" s="127">
        <v>43862</v>
      </c>
      <c r="HA2" s="127">
        <v>43891</v>
      </c>
      <c r="HB2" s="127">
        <v>43922</v>
      </c>
      <c r="HC2" s="127">
        <v>43952</v>
      </c>
      <c r="HD2" s="127">
        <v>43983</v>
      </c>
      <c r="HE2" s="127">
        <v>44013</v>
      </c>
      <c r="HF2" s="127">
        <v>44044</v>
      </c>
      <c r="HG2" s="127">
        <v>44075</v>
      </c>
      <c r="HH2" s="127">
        <v>44105</v>
      </c>
      <c r="HI2" s="127">
        <v>44136</v>
      </c>
      <c r="HJ2" s="127">
        <v>44166</v>
      </c>
      <c r="HK2" s="127">
        <v>44197</v>
      </c>
      <c r="HL2" s="127">
        <v>44228</v>
      </c>
      <c r="HM2" s="127">
        <v>44256</v>
      </c>
      <c r="HN2" s="127">
        <v>44287</v>
      </c>
      <c r="HO2" s="127">
        <v>44317</v>
      </c>
      <c r="HP2" s="127">
        <v>44348</v>
      </c>
      <c r="HQ2" s="127">
        <v>44378</v>
      </c>
      <c r="HR2" s="127">
        <v>44409</v>
      </c>
      <c r="HS2" s="127">
        <v>44440</v>
      </c>
      <c r="HT2" s="127">
        <v>44470</v>
      </c>
      <c r="HU2" s="127">
        <v>44501</v>
      </c>
      <c r="HV2" s="127">
        <v>44531</v>
      </c>
      <c r="HW2" s="127">
        <v>44562</v>
      </c>
      <c r="HX2" s="127">
        <v>44593</v>
      </c>
      <c r="HY2" s="127">
        <v>44621</v>
      </c>
      <c r="HZ2" s="127">
        <v>44652</v>
      </c>
      <c r="IA2" s="127">
        <v>44682</v>
      </c>
      <c r="IB2" s="127">
        <v>44713</v>
      </c>
      <c r="IC2" s="127">
        <v>44743</v>
      </c>
      <c r="ID2" s="127">
        <v>44774</v>
      </c>
      <c r="IE2" s="127">
        <v>44805</v>
      </c>
      <c r="IF2" s="127">
        <v>44835</v>
      </c>
      <c r="IG2" s="127">
        <v>44866</v>
      </c>
      <c r="IH2" s="127">
        <v>44896</v>
      </c>
      <c r="II2" s="127">
        <v>44927</v>
      </c>
      <c r="IJ2" s="127">
        <v>44958</v>
      </c>
      <c r="IK2" s="127">
        <v>44986</v>
      </c>
      <c r="IL2" s="127">
        <v>45017</v>
      </c>
      <c r="IM2" s="127">
        <v>45047</v>
      </c>
      <c r="IN2" s="127">
        <v>45078</v>
      </c>
      <c r="IO2" s="127">
        <v>45108</v>
      </c>
      <c r="IP2" s="127">
        <v>45139</v>
      </c>
      <c r="IQ2" s="127">
        <v>45170</v>
      </c>
      <c r="IR2" s="127">
        <v>45200</v>
      </c>
      <c r="IS2" s="127">
        <v>45231</v>
      </c>
      <c r="IT2" s="127">
        <v>45261</v>
      </c>
      <c r="IU2" s="127">
        <v>45292</v>
      </c>
      <c r="IV2" s="127">
        <v>45323</v>
      </c>
      <c r="IW2" s="127">
        <v>45352</v>
      </c>
      <c r="IX2" s="127">
        <v>45383</v>
      </c>
      <c r="IY2" s="127">
        <v>45413</v>
      </c>
      <c r="IZ2" s="127">
        <v>45444</v>
      </c>
      <c r="JA2" s="127">
        <v>45474</v>
      </c>
      <c r="JB2" s="127">
        <v>45505</v>
      </c>
      <c r="JC2" s="127">
        <v>45536</v>
      </c>
      <c r="JD2" s="127">
        <v>45566</v>
      </c>
      <c r="JE2" s="127">
        <v>45597</v>
      </c>
      <c r="JF2" s="127">
        <v>45627</v>
      </c>
      <c r="JG2" s="127">
        <v>45658</v>
      </c>
      <c r="JH2" s="127">
        <v>45689</v>
      </c>
      <c r="JI2" s="127">
        <v>45717</v>
      </c>
      <c r="JJ2" s="127">
        <v>45748</v>
      </c>
    </row>
    <row r="3" spans="1:270" s="7" customFormat="1" ht="52.35" customHeight="1">
      <c r="A3" s="187" t="str">
        <f>IF('0'!A1=1,"Рівень зареєстрованого безробіття (за методологією ДССУ), %","Unemployment rate (State Statistic Service of Ukraine), %")</f>
        <v>Рівень зареєстрованого безробіття (за методологією ДССУ), %</v>
      </c>
      <c r="B3" s="188"/>
      <c r="C3" s="128">
        <v>3.9</v>
      </c>
      <c r="D3" s="128">
        <v>4</v>
      </c>
      <c r="E3" s="128">
        <v>4</v>
      </c>
      <c r="F3" s="128">
        <v>4</v>
      </c>
      <c r="G3" s="128">
        <v>3.9</v>
      </c>
      <c r="H3" s="128">
        <v>3.7</v>
      </c>
      <c r="I3" s="128">
        <v>3.6</v>
      </c>
      <c r="J3" s="128">
        <v>3.6</v>
      </c>
      <c r="K3" s="128">
        <v>3.5</v>
      </c>
      <c r="L3" s="128">
        <v>3.4</v>
      </c>
      <c r="M3" s="128">
        <v>3.5</v>
      </c>
      <c r="N3" s="128">
        <v>3.6</v>
      </c>
      <c r="O3" s="128">
        <v>3.7</v>
      </c>
      <c r="P3" s="128">
        <v>3.8</v>
      </c>
      <c r="Q3" s="128">
        <v>3.9</v>
      </c>
      <c r="R3" s="128">
        <v>3.8</v>
      </c>
      <c r="S3" s="128">
        <v>3.7</v>
      </c>
      <c r="T3" s="128">
        <v>3.5</v>
      </c>
      <c r="U3" s="128">
        <v>3.4</v>
      </c>
      <c r="V3" s="128">
        <v>3.4</v>
      </c>
      <c r="W3" s="128">
        <v>3.3</v>
      </c>
      <c r="X3" s="128">
        <v>3.3</v>
      </c>
      <c r="Y3" s="128">
        <v>3.4</v>
      </c>
      <c r="Z3" s="128">
        <v>3.5</v>
      </c>
      <c r="AA3" s="128">
        <v>3.5</v>
      </c>
      <c r="AB3" s="128">
        <v>3.6</v>
      </c>
      <c r="AC3" s="128">
        <v>3.6</v>
      </c>
      <c r="AD3" s="128">
        <v>3.5</v>
      </c>
      <c r="AE3" s="128">
        <v>3.3</v>
      </c>
      <c r="AF3" s="128">
        <v>3</v>
      </c>
      <c r="AG3" s="128">
        <v>2.9</v>
      </c>
      <c r="AH3" s="128">
        <v>2.8</v>
      </c>
      <c r="AI3" s="128">
        <v>2.8</v>
      </c>
      <c r="AJ3" s="128">
        <v>2.7</v>
      </c>
      <c r="AK3" s="128">
        <v>2.9</v>
      </c>
      <c r="AL3" s="128">
        <v>3.2</v>
      </c>
      <c r="AM3" s="128">
        <v>3.2</v>
      </c>
      <c r="AN3" s="128">
        <v>3.3</v>
      </c>
      <c r="AO3" s="128">
        <v>3.2</v>
      </c>
      <c r="AP3" s="128">
        <v>3.1</v>
      </c>
      <c r="AQ3" s="128">
        <v>2.9</v>
      </c>
      <c r="AR3" s="128">
        <v>2.7</v>
      </c>
      <c r="AS3" s="128">
        <v>2.5</v>
      </c>
      <c r="AT3" s="128">
        <v>2.5</v>
      </c>
      <c r="AU3" s="128">
        <v>2.4</v>
      </c>
      <c r="AV3" s="128">
        <v>2.2999999999999998</v>
      </c>
      <c r="AW3" s="128">
        <v>2.5</v>
      </c>
      <c r="AX3" s="128">
        <v>2.7</v>
      </c>
      <c r="AY3" s="128">
        <v>2.8</v>
      </c>
      <c r="AZ3" s="128">
        <v>2.9</v>
      </c>
      <c r="BA3" s="128">
        <v>2.8</v>
      </c>
      <c r="BB3" s="128">
        <v>2.6</v>
      </c>
      <c r="BC3" s="128">
        <v>2.4</v>
      </c>
      <c r="BD3" s="128">
        <v>2.2999999999999998</v>
      </c>
      <c r="BE3" s="128">
        <v>2.2000000000000002</v>
      </c>
      <c r="BF3" s="128">
        <v>2.1</v>
      </c>
      <c r="BG3" s="128">
        <v>2.1</v>
      </c>
      <c r="BH3" s="128">
        <v>2</v>
      </c>
      <c r="BI3" s="128">
        <v>2.1</v>
      </c>
      <c r="BJ3" s="128">
        <v>2.2999999999999998</v>
      </c>
      <c r="BK3" s="128">
        <v>2.4</v>
      </c>
      <c r="BL3" s="128">
        <v>2.4</v>
      </c>
      <c r="BM3" s="128">
        <v>2.2999999999999998</v>
      </c>
      <c r="BN3" s="128">
        <v>2.2000000000000002</v>
      </c>
      <c r="BO3" s="128">
        <v>2</v>
      </c>
      <c r="BP3" s="128">
        <v>1.9</v>
      </c>
      <c r="BQ3" s="128">
        <v>1.8</v>
      </c>
      <c r="BR3" s="128">
        <v>1.8</v>
      </c>
      <c r="BS3" s="128">
        <v>1.8</v>
      </c>
      <c r="BT3" s="128">
        <v>1.9</v>
      </c>
      <c r="BU3" s="128">
        <v>2.2999999999999998</v>
      </c>
      <c r="BV3" s="128">
        <v>3</v>
      </c>
      <c r="BW3" s="128">
        <v>3.2</v>
      </c>
      <c r="BX3" s="128">
        <v>3.2</v>
      </c>
      <c r="BY3" s="128">
        <v>3.1</v>
      </c>
      <c r="BZ3" s="128">
        <v>2.9</v>
      </c>
      <c r="CA3" s="128">
        <v>2.6</v>
      </c>
      <c r="CB3" s="128">
        <v>2.4</v>
      </c>
      <c r="CC3" s="128">
        <v>2.2000000000000002</v>
      </c>
      <c r="CD3" s="128">
        <v>2</v>
      </c>
      <c r="CE3" s="128">
        <v>1.9</v>
      </c>
      <c r="CF3" s="128">
        <v>1.8</v>
      </c>
      <c r="CG3" s="128">
        <v>1.8</v>
      </c>
      <c r="CH3" s="128">
        <v>1.9</v>
      </c>
      <c r="CI3" s="128">
        <v>1.9</v>
      </c>
      <c r="CJ3" s="128">
        <v>1.9</v>
      </c>
      <c r="CK3" s="128">
        <v>1.8</v>
      </c>
      <c r="CL3" s="128">
        <v>1.6</v>
      </c>
      <c r="CM3" s="128">
        <v>1.5</v>
      </c>
      <c r="CN3" s="128">
        <v>1.4</v>
      </c>
      <c r="CO3" s="128">
        <v>1.4</v>
      </c>
      <c r="CP3" s="128">
        <v>1.4</v>
      </c>
      <c r="CQ3" s="128">
        <v>1.5</v>
      </c>
      <c r="CR3" s="128">
        <v>1.4</v>
      </c>
      <c r="CS3" s="128">
        <v>1.6</v>
      </c>
      <c r="CT3" s="128">
        <v>2</v>
      </c>
      <c r="CU3" s="128">
        <v>2.1</v>
      </c>
      <c r="CV3" s="128">
        <v>2.2000000000000002</v>
      </c>
      <c r="CW3" s="128">
        <v>2.2000000000000002</v>
      </c>
      <c r="CX3" s="128">
        <v>2.1</v>
      </c>
      <c r="CY3" s="128">
        <v>2</v>
      </c>
      <c r="CZ3" s="128">
        <v>1.8</v>
      </c>
      <c r="DA3" s="128">
        <v>1.7</v>
      </c>
      <c r="DB3" s="128">
        <v>1.6</v>
      </c>
      <c r="DC3" s="128">
        <v>1.5</v>
      </c>
      <c r="DD3" s="128">
        <v>1.4</v>
      </c>
      <c r="DE3" s="128">
        <v>1.5</v>
      </c>
      <c r="DF3" s="128">
        <v>1.8</v>
      </c>
      <c r="DG3" s="128">
        <v>1.9</v>
      </c>
      <c r="DH3" s="128">
        <v>2</v>
      </c>
      <c r="DI3" s="128">
        <v>1.9</v>
      </c>
      <c r="DJ3" s="128">
        <v>1.7</v>
      </c>
      <c r="DK3" s="128">
        <v>1.7</v>
      </c>
      <c r="DL3" s="128">
        <v>1.6</v>
      </c>
      <c r="DM3" s="128">
        <v>1.6</v>
      </c>
      <c r="DN3" s="128">
        <v>1.5</v>
      </c>
      <c r="DO3" s="128">
        <v>1.5</v>
      </c>
      <c r="DP3" s="128">
        <v>1.4</v>
      </c>
      <c r="DQ3" s="128">
        <v>1.6</v>
      </c>
      <c r="DR3" s="128">
        <v>1.8</v>
      </c>
      <c r="DS3" s="128">
        <v>2</v>
      </c>
      <c r="DT3" s="128">
        <v>2.1</v>
      </c>
      <c r="DU3" s="128">
        <v>2</v>
      </c>
      <c r="DV3" s="128">
        <v>1.9</v>
      </c>
      <c r="DW3" s="128">
        <v>1.8</v>
      </c>
      <c r="DX3" s="128">
        <v>1.7</v>
      </c>
      <c r="DY3" s="128">
        <v>1.6</v>
      </c>
      <c r="DZ3" s="128">
        <v>1.6</v>
      </c>
      <c r="EA3" s="128">
        <v>1.5</v>
      </c>
      <c r="EB3" s="128">
        <v>1.4</v>
      </c>
      <c r="EC3" s="128">
        <v>1.5</v>
      </c>
      <c r="ED3" s="128">
        <v>1.8</v>
      </c>
      <c r="EE3" s="128">
        <v>1.9</v>
      </c>
      <c r="EF3" s="128">
        <v>1.9</v>
      </c>
      <c r="EG3" s="128">
        <v>1.8</v>
      </c>
      <c r="EH3" s="128">
        <v>1.8</v>
      </c>
      <c r="EI3" s="128">
        <v>1.7</v>
      </c>
      <c r="EJ3" s="128">
        <v>1.7</v>
      </c>
      <c r="EK3" s="128">
        <v>1.6</v>
      </c>
      <c r="EL3" s="128">
        <v>1.6</v>
      </c>
      <c r="EM3" s="128">
        <v>1.6</v>
      </c>
      <c r="EN3" s="128">
        <v>1.5</v>
      </c>
      <c r="EO3" s="128">
        <v>1.7</v>
      </c>
      <c r="EP3" s="128">
        <v>1.9</v>
      </c>
      <c r="EQ3" s="128">
        <v>2</v>
      </c>
      <c r="ER3" s="128">
        <v>2</v>
      </c>
      <c r="ES3" s="128">
        <v>1.9</v>
      </c>
      <c r="ET3" s="128">
        <v>1.8</v>
      </c>
      <c r="EU3" s="128">
        <v>1.8</v>
      </c>
      <c r="EV3" s="128">
        <v>1.7</v>
      </c>
      <c r="EW3" s="128">
        <v>1.6</v>
      </c>
      <c r="EX3" s="128">
        <v>1.6</v>
      </c>
      <c r="EY3" s="128">
        <v>1.5</v>
      </c>
      <c r="EZ3" s="128">
        <v>1.5</v>
      </c>
      <c r="FA3" s="128">
        <v>1.6</v>
      </c>
      <c r="FB3" s="128">
        <v>1.9</v>
      </c>
      <c r="FC3" s="128">
        <v>1.9</v>
      </c>
      <c r="FD3" s="128">
        <v>1.9</v>
      </c>
      <c r="FE3" s="128">
        <v>1.7</v>
      </c>
      <c r="FF3" s="128">
        <v>1.6</v>
      </c>
      <c r="FG3" s="128">
        <v>1.6</v>
      </c>
      <c r="FH3" s="128">
        <v>1.5</v>
      </c>
      <c r="FI3" s="128">
        <v>1.4</v>
      </c>
      <c r="FJ3" s="128">
        <v>1.3</v>
      </c>
      <c r="FK3" s="128">
        <v>1.3</v>
      </c>
      <c r="FL3" s="128">
        <v>1.2</v>
      </c>
      <c r="FM3" s="128">
        <v>1.3</v>
      </c>
      <c r="FN3" s="128">
        <v>1.5</v>
      </c>
      <c r="FO3" s="128">
        <v>1.6</v>
      </c>
      <c r="FP3" s="128">
        <v>1.7</v>
      </c>
      <c r="FQ3" s="128">
        <v>1.5</v>
      </c>
      <c r="FR3" s="128">
        <v>1.4</v>
      </c>
      <c r="FS3" s="128">
        <v>1.3</v>
      </c>
      <c r="FT3" s="128">
        <v>1.3</v>
      </c>
      <c r="FU3" s="128">
        <v>1.2</v>
      </c>
      <c r="FV3" s="128">
        <v>1.2</v>
      </c>
      <c r="FW3" s="128">
        <v>1.2</v>
      </c>
      <c r="FX3" s="128">
        <v>1.1000000000000001</v>
      </c>
      <c r="FY3" s="128">
        <v>1.2</v>
      </c>
      <c r="FZ3" s="128">
        <v>1.4</v>
      </c>
      <c r="GA3" s="128">
        <v>1.4</v>
      </c>
      <c r="GB3" s="128">
        <v>1.5</v>
      </c>
      <c r="GC3" s="128">
        <v>1.4</v>
      </c>
      <c r="GD3" s="128">
        <v>1.2</v>
      </c>
      <c r="GE3" s="128">
        <v>1.2</v>
      </c>
      <c r="GF3" s="128">
        <v>1.2</v>
      </c>
      <c r="GG3" s="128">
        <v>1.2</v>
      </c>
      <c r="GH3" s="128">
        <v>1.1000000000000001</v>
      </c>
      <c r="GI3" s="128">
        <v>1.1000000000000001</v>
      </c>
      <c r="GJ3" s="128">
        <v>1.1000000000000001</v>
      </c>
      <c r="GK3" s="128">
        <v>1.2</v>
      </c>
      <c r="GL3" s="128">
        <v>1.3</v>
      </c>
      <c r="GM3" s="158" t="s">
        <v>0</v>
      </c>
      <c r="GN3" s="158" t="s">
        <v>0</v>
      </c>
      <c r="GO3" s="158" t="s">
        <v>0</v>
      </c>
      <c r="GP3" s="158" t="s">
        <v>0</v>
      </c>
      <c r="GQ3" s="158" t="s">
        <v>0</v>
      </c>
      <c r="GR3" s="158" t="s">
        <v>0</v>
      </c>
      <c r="GS3" s="158" t="s">
        <v>0</v>
      </c>
      <c r="GT3" s="158" t="s">
        <v>0</v>
      </c>
      <c r="GU3" s="158" t="s">
        <v>0</v>
      </c>
      <c r="GV3" s="158" t="s">
        <v>0</v>
      </c>
      <c r="GW3" s="158" t="s">
        <v>0</v>
      </c>
      <c r="GX3" s="158" t="s">
        <v>0</v>
      </c>
      <c r="GY3" s="158" t="s">
        <v>0</v>
      </c>
      <c r="GZ3" s="158" t="s">
        <v>0</v>
      </c>
      <c r="HA3" s="158" t="s">
        <v>0</v>
      </c>
      <c r="HB3" s="158" t="s">
        <v>0</v>
      </c>
      <c r="HC3" s="158" t="s">
        <v>0</v>
      </c>
      <c r="HD3" s="158" t="s">
        <v>0</v>
      </c>
      <c r="HE3" s="158" t="s">
        <v>0</v>
      </c>
      <c r="HF3" s="158" t="s">
        <v>0</v>
      </c>
      <c r="HG3" s="158" t="s">
        <v>0</v>
      </c>
      <c r="HH3" s="158" t="s">
        <v>0</v>
      </c>
      <c r="HI3" s="158" t="s">
        <v>0</v>
      </c>
      <c r="HJ3" s="158" t="s">
        <v>0</v>
      </c>
      <c r="HK3" s="158" t="s">
        <v>0</v>
      </c>
      <c r="HL3" s="158" t="s">
        <v>0</v>
      </c>
      <c r="HM3" s="158" t="s">
        <v>0</v>
      </c>
      <c r="HN3" s="158" t="s">
        <v>0</v>
      </c>
      <c r="HO3" s="158" t="s">
        <v>0</v>
      </c>
      <c r="HP3" s="158" t="s">
        <v>0</v>
      </c>
      <c r="HQ3" s="158" t="s">
        <v>0</v>
      </c>
      <c r="HR3" s="158" t="s">
        <v>0</v>
      </c>
      <c r="HS3" s="158" t="s">
        <v>0</v>
      </c>
      <c r="HT3" s="158" t="s">
        <v>0</v>
      </c>
      <c r="HU3" s="158" t="s">
        <v>0</v>
      </c>
      <c r="HV3" s="158" t="s">
        <v>0</v>
      </c>
      <c r="HW3" s="158" t="s">
        <v>0</v>
      </c>
      <c r="HX3" s="158" t="s">
        <v>0</v>
      </c>
      <c r="HY3" s="158" t="s">
        <v>0</v>
      </c>
      <c r="HZ3" s="158" t="s">
        <v>0</v>
      </c>
      <c r="IA3" s="158" t="s">
        <v>0</v>
      </c>
      <c r="IB3" s="158" t="s">
        <v>0</v>
      </c>
      <c r="IC3" s="158" t="s">
        <v>0</v>
      </c>
      <c r="ID3" s="158" t="s">
        <v>0</v>
      </c>
      <c r="IE3" s="158" t="s">
        <v>0</v>
      </c>
      <c r="IF3" s="158" t="s">
        <v>0</v>
      </c>
      <c r="IG3" s="158" t="s">
        <v>0</v>
      </c>
      <c r="IH3" s="158" t="s">
        <v>0</v>
      </c>
      <c r="II3" s="158" t="s">
        <v>0</v>
      </c>
      <c r="IJ3" s="158" t="s">
        <v>0</v>
      </c>
      <c r="IK3" s="158" t="s">
        <v>0</v>
      </c>
      <c r="IL3" s="158" t="s">
        <v>0</v>
      </c>
      <c r="IM3" s="158" t="s">
        <v>0</v>
      </c>
      <c r="IN3" s="158" t="s">
        <v>0</v>
      </c>
      <c r="IO3" s="158" t="s">
        <v>0</v>
      </c>
      <c r="IP3" s="158" t="s">
        <v>0</v>
      </c>
      <c r="IQ3" s="158" t="s">
        <v>0</v>
      </c>
      <c r="IR3" s="158" t="s">
        <v>0</v>
      </c>
      <c r="IS3" s="158" t="s">
        <v>0</v>
      </c>
      <c r="IT3" s="158" t="s">
        <v>0</v>
      </c>
      <c r="IU3" s="158" t="s">
        <v>0</v>
      </c>
      <c r="IV3" s="158" t="s">
        <v>0</v>
      </c>
      <c r="IW3" s="158" t="s">
        <v>0</v>
      </c>
      <c r="IX3" s="158" t="s">
        <v>0</v>
      </c>
      <c r="IY3" s="158" t="s">
        <v>0</v>
      </c>
      <c r="IZ3" s="158" t="s">
        <v>0</v>
      </c>
      <c r="JA3" s="158" t="s">
        <v>0</v>
      </c>
      <c r="JB3" s="158" t="s">
        <v>0</v>
      </c>
      <c r="JC3" s="158" t="s">
        <v>0</v>
      </c>
      <c r="JD3" s="158" t="s">
        <v>0</v>
      </c>
      <c r="JE3" s="158" t="s">
        <v>0</v>
      </c>
      <c r="JF3" s="158" t="s">
        <v>0</v>
      </c>
      <c r="JG3" s="158" t="s">
        <v>0</v>
      </c>
      <c r="JH3" s="158" t="s">
        <v>0</v>
      </c>
      <c r="JI3" s="158" t="s">
        <v>0</v>
      </c>
      <c r="JJ3" s="158" t="s">
        <v>0</v>
      </c>
    </row>
    <row r="4" spans="1:270" s="7" customFormat="1" ht="54" customHeight="1">
      <c r="A4" s="191" t="str">
        <f>IF('0'!A1=1,"Кількість зареєстрованих безробітних, всього (на кінець звітного періоду, тис. осіб)","Number of  registered unemployed, total (at the end of reference period, thsd. person)")</f>
        <v>Кількість зареєстрованих безробітних, всього (на кінець звітного періоду, тис. осіб)</v>
      </c>
      <c r="B4" s="191"/>
      <c r="C4" s="129">
        <v>1061</v>
      </c>
      <c r="D4" s="129">
        <v>1100.9000000000001</v>
      </c>
      <c r="E4" s="129">
        <v>1109.4000000000001</v>
      </c>
      <c r="F4" s="129">
        <v>1107.3</v>
      </c>
      <c r="G4" s="129">
        <v>1057.8</v>
      </c>
      <c r="H4" s="129">
        <v>1012.7</v>
      </c>
      <c r="I4" s="129">
        <v>996.1</v>
      </c>
      <c r="J4" s="129">
        <v>982.8</v>
      </c>
      <c r="K4" s="129">
        <v>961.8</v>
      </c>
      <c r="L4" s="129">
        <v>938.6</v>
      </c>
      <c r="M4" s="129">
        <v>949.9</v>
      </c>
      <c r="N4" s="129">
        <v>988.9</v>
      </c>
      <c r="O4" s="129">
        <v>1003.6</v>
      </c>
      <c r="P4" s="129">
        <v>1045.4000000000001</v>
      </c>
      <c r="Q4" s="129">
        <v>1061.2</v>
      </c>
      <c r="R4" s="129">
        <v>1044.5999999999999</v>
      </c>
      <c r="S4" s="129">
        <v>1005.8</v>
      </c>
      <c r="T4" s="129">
        <v>962.5</v>
      </c>
      <c r="U4" s="129">
        <v>945</v>
      </c>
      <c r="V4" s="129">
        <v>925.6</v>
      </c>
      <c r="W4" s="129">
        <v>914</v>
      </c>
      <c r="X4" s="129">
        <v>893.6</v>
      </c>
      <c r="Y4" s="129">
        <v>919.7</v>
      </c>
      <c r="Z4" s="129">
        <v>981.8</v>
      </c>
      <c r="AA4" s="129">
        <v>992.11800000000005</v>
      </c>
      <c r="AB4" s="129">
        <v>1018.966</v>
      </c>
      <c r="AC4" s="129">
        <v>1018.425</v>
      </c>
      <c r="AD4" s="129">
        <v>986.67899999999997</v>
      </c>
      <c r="AE4" s="129">
        <v>918.3</v>
      </c>
      <c r="AF4" s="129">
        <v>858.3</v>
      </c>
      <c r="AG4" s="129">
        <v>825.4</v>
      </c>
      <c r="AH4" s="129">
        <v>800.4</v>
      </c>
      <c r="AI4" s="129">
        <v>780.572</v>
      </c>
      <c r="AJ4" s="129">
        <v>762.85900000000004</v>
      </c>
      <c r="AK4" s="129">
        <v>809.69799999999998</v>
      </c>
      <c r="AL4" s="129">
        <v>881.5</v>
      </c>
      <c r="AM4" s="129">
        <v>899.9</v>
      </c>
      <c r="AN4" s="129">
        <v>923.76900000000001</v>
      </c>
      <c r="AO4" s="129">
        <v>913.69799999999998</v>
      </c>
      <c r="AP4" s="129">
        <v>868.7</v>
      </c>
      <c r="AQ4" s="129">
        <v>805.846</v>
      </c>
      <c r="AR4" s="129">
        <v>749.1</v>
      </c>
      <c r="AS4" s="129">
        <v>715.3</v>
      </c>
      <c r="AT4" s="129">
        <v>694.7</v>
      </c>
      <c r="AU4" s="129">
        <v>676.1</v>
      </c>
      <c r="AV4" s="129">
        <v>653.29999999999995</v>
      </c>
      <c r="AW4" s="129">
        <v>693.1</v>
      </c>
      <c r="AX4" s="129">
        <v>759.5</v>
      </c>
      <c r="AY4" s="129">
        <v>790.2</v>
      </c>
      <c r="AZ4" s="129">
        <v>812.8</v>
      </c>
      <c r="BA4" s="129">
        <v>781.6</v>
      </c>
      <c r="BB4" s="129">
        <v>733.8</v>
      </c>
      <c r="BC4" s="129">
        <v>690.3</v>
      </c>
      <c r="BD4" s="129">
        <v>640</v>
      </c>
      <c r="BE4" s="129">
        <v>611.5</v>
      </c>
      <c r="BF4" s="129">
        <v>595.6</v>
      </c>
      <c r="BG4" s="129">
        <v>580</v>
      </c>
      <c r="BH4" s="129">
        <v>553.70000000000005</v>
      </c>
      <c r="BI4" s="129">
        <v>587</v>
      </c>
      <c r="BJ4" s="129">
        <v>642.29999999999995</v>
      </c>
      <c r="BK4" s="129">
        <v>662.8</v>
      </c>
      <c r="BL4" s="129">
        <v>671.1</v>
      </c>
      <c r="BM4" s="129">
        <v>639.6</v>
      </c>
      <c r="BN4" s="129">
        <v>611.70000000000005</v>
      </c>
      <c r="BO4" s="129">
        <v>573</v>
      </c>
      <c r="BP4" s="129">
        <v>538.1</v>
      </c>
      <c r="BQ4" s="129">
        <v>518.70000000000005</v>
      </c>
      <c r="BR4" s="129">
        <v>509.5</v>
      </c>
      <c r="BS4" s="129">
        <v>513.6</v>
      </c>
      <c r="BT4" s="129">
        <v>530.1</v>
      </c>
      <c r="BU4" s="129">
        <v>639.9</v>
      </c>
      <c r="BV4" s="129">
        <v>844.9</v>
      </c>
      <c r="BW4" s="129">
        <v>900.6</v>
      </c>
      <c r="BX4" s="129">
        <v>906.1</v>
      </c>
      <c r="BY4" s="129">
        <v>879</v>
      </c>
      <c r="BZ4" s="129">
        <v>808.8</v>
      </c>
      <c r="CA4" s="129">
        <v>736.3</v>
      </c>
      <c r="CB4" s="129">
        <v>658.5</v>
      </c>
      <c r="CC4" s="129">
        <v>606.9</v>
      </c>
      <c r="CD4" s="129">
        <v>569.6</v>
      </c>
      <c r="CE4" s="129">
        <v>542.70000000000005</v>
      </c>
      <c r="CF4" s="129">
        <v>508.4</v>
      </c>
      <c r="CG4" s="129">
        <v>512.20000000000005</v>
      </c>
      <c r="CH4" s="129">
        <v>531.6</v>
      </c>
      <c r="CI4" s="129">
        <v>526.70000000000005</v>
      </c>
      <c r="CJ4" s="129">
        <v>530.29999999999995</v>
      </c>
      <c r="CK4" s="129">
        <v>505.2</v>
      </c>
      <c r="CL4" s="129">
        <v>455</v>
      </c>
      <c r="CM4" s="129">
        <v>419.4</v>
      </c>
      <c r="CN4" s="129">
        <v>398.7</v>
      </c>
      <c r="CO4" s="129">
        <v>396.8</v>
      </c>
      <c r="CP4" s="129">
        <v>396.4</v>
      </c>
      <c r="CQ4" s="129">
        <v>408.1</v>
      </c>
      <c r="CR4" s="129">
        <v>400.7</v>
      </c>
      <c r="CS4" s="129">
        <v>449.7</v>
      </c>
      <c r="CT4" s="129">
        <v>544.9</v>
      </c>
      <c r="CU4" s="129">
        <v>585.6</v>
      </c>
      <c r="CV4" s="129">
        <v>616.70000000000005</v>
      </c>
      <c r="CW4" s="129">
        <v>613.6</v>
      </c>
      <c r="CX4" s="129">
        <v>579.9</v>
      </c>
      <c r="CY4" s="129">
        <v>549.20000000000005</v>
      </c>
      <c r="CZ4" s="129">
        <v>506.1</v>
      </c>
      <c r="DA4" s="129">
        <v>469.5</v>
      </c>
      <c r="DB4" s="129">
        <v>432.4</v>
      </c>
      <c r="DC4" s="129">
        <v>404.5</v>
      </c>
      <c r="DD4" s="129">
        <v>378.9</v>
      </c>
      <c r="DE4" s="129">
        <v>413.1</v>
      </c>
      <c r="DF4" s="129">
        <v>482.8</v>
      </c>
      <c r="DG4" s="129">
        <v>520.9</v>
      </c>
      <c r="DH4" s="129">
        <v>546.6</v>
      </c>
      <c r="DI4" s="129">
        <v>531</v>
      </c>
      <c r="DJ4" s="129">
        <v>486</v>
      </c>
      <c r="DK4" s="129">
        <v>464.80799999999999</v>
      </c>
      <c r="DL4" s="129">
        <v>447.03100000000001</v>
      </c>
      <c r="DM4" s="129">
        <v>437.84699999999998</v>
      </c>
      <c r="DN4" s="129">
        <v>426.7</v>
      </c>
      <c r="DO4" s="129">
        <v>416.1</v>
      </c>
      <c r="DP4" s="129">
        <v>399.86200000000002</v>
      </c>
      <c r="DQ4" s="129">
        <v>441.291</v>
      </c>
      <c r="DR4" s="129">
        <v>506.8</v>
      </c>
      <c r="DS4" s="129">
        <v>564.53</v>
      </c>
      <c r="DT4" s="129">
        <v>589.077</v>
      </c>
      <c r="DU4" s="129">
        <v>571.64099999999996</v>
      </c>
      <c r="DV4" s="129">
        <v>534.67499999999995</v>
      </c>
      <c r="DW4" s="129">
        <v>500.99</v>
      </c>
      <c r="DX4" s="129">
        <v>465.3</v>
      </c>
      <c r="DY4" s="129">
        <v>451.5</v>
      </c>
      <c r="DZ4" s="129">
        <v>435.4</v>
      </c>
      <c r="EA4" s="129">
        <v>422.1</v>
      </c>
      <c r="EB4" s="129">
        <v>394.60500000000002</v>
      </c>
      <c r="EC4" s="129">
        <v>423.79300000000001</v>
      </c>
      <c r="ED4" s="129">
        <v>487.69099999999997</v>
      </c>
      <c r="EE4" s="129">
        <v>504.9</v>
      </c>
      <c r="EF4" s="129">
        <v>515.70000000000005</v>
      </c>
      <c r="EG4" s="129">
        <v>492.3</v>
      </c>
      <c r="EH4" s="129">
        <v>474.7</v>
      </c>
      <c r="EI4" s="129">
        <v>456.1</v>
      </c>
      <c r="EJ4" s="129">
        <v>437.51100000000002</v>
      </c>
      <c r="EK4" s="129">
        <v>433.488</v>
      </c>
      <c r="EL4" s="129">
        <v>426.1</v>
      </c>
      <c r="EM4" s="129">
        <v>418.1</v>
      </c>
      <c r="EN4" s="129">
        <v>402.7</v>
      </c>
      <c r="EO4" s="129">
        <v>450.601</v>
      </c>
      <c r="EP4" s="129">
        <v>512.19600000000003</v>
      </c>
      <c r="EQ4" s="129">
        <v>524.4</v>
      </c>
      <c r="ER4" s="129">
        <v>523.1</v>
      </c>
      <c r="ES4" s="129">
        <v>506.791</v>
      </c>
      <c r="ET4" s="129">
        <v>486.351</v>
      </c>
      <c r="EU4" s="129">
        <v>469.40800000000002</v>
      </c>
      <c r="EV4" s="129">
        <v>443.93799999999999</v>
      </c>
      <c r="EW4" s="129">
        <v>427.49400000000003</v>
      </c>
      <c r="EX4" s="129">
        <v>414.67200000000003</v>
      </c>
      <c r="EY4" s="130">
        <v>407.38299999999998</v>
      </c>
      <c r="EZ4" s="130">
        <v>394.09899999999999</v>
      </c>
      <c r="FA4" s="124">
        <v>433.53199999999998</v>
      </c>
      <c r="FB4" s="124">
        <v>490.77499999999998</v>
      </c>
      <c r="FC4" s="124">
        <v>508.596</v>
      </c>
      <c r="FD4" s="131">
        <v>508.19900000000001</v>
      </c>
      <c r="FE4" s="131">
        <v>467.5</v>
      </c>
      <c r="FF4" s="131">
        <v>434.70400000000001</v>
      </c>
      <c r="FG4" s="124">
        <v>416.36700000000002</v>
      </c>
      <c r="FH4" s="124">
        <v>388.93099999999998</v>
      </c>
      <c r="FI4" s="124">
        <v>369.72800000000001</v>
      </c>
      <c r="FJ4" s="124">
        <v>355.65699999999998</v>
      </c>
      <c r="FK4" s="124">
        <v>341.51100000000002</v>
      </c>
      <c r="FL4" s="124">
        <v>316.19799999999998</v>
      </c>
      <c r="FM4" s="124">
        <v>337.85</v>
      </c>
      <c r="FN4" s="124">
        <v>390.78699999999998</v>
      </c>
      <c r="FO4" s="124">
        <v>429.012</v>
      </c>
      <c r="FP4" s="124">
        <v>439.37599999999998</v>
      </c>
      <c r="FQ4" s="124">
        <v>406.75700000000001</v>
      </c>
      <c r="FR4" s="124">
        <v>374.16899999999998</v>
      </c>
      <c r="FS4" s="124">
        <v>352.60199999999998</v>
      </c>
      <c r="FT4" s="124">
        <v>330.2</v>
      </c>
      <c r="FU4" s="124">
        <v>319.89600000000002</v>
      </c>
      <c r="FV4" s="124">
        <v>311.91500000000002</v>
      </c>
      <c r="FW4" s="124">
        <v>302.96600000000001</v>
      </c>
      <c r="FX4" s="124">
        <v>281.91800000000001</v>
      </c>
      <c r="FY4" s="124">
        <v>309</v>
      </c>
      <c r="FZ4" s="124">
        <v>354.39400000000001</v>
      </c>
      <c r="GA4" s="124">
        <v>378.86900000000003</v>
      </c>
      <c r="GB4" s="124">
        <v>383.73599999999999</v>
      </c>
      <c r="GC4" s="124">
        <v>366.88099999999997</v>
      </c>
      <c r="GD4" s="124">
        <v>326.767</v>
      </c>
      <c r="GE4" s="124">
        <v>316</v>
      </c>
      <c r="GF4" s="124">
        <v>303.89999999999998</v>
      </c>
      <c r="GG4" s="124">
        <v>298</v>
      </c>
      <c r="GH4" s="124">
        <v>292.8</v>
      </c>
      <c r="GI4" s="124">
        <v>287.10000000000002</v>
      </c>
      <c r="GJ4" s="124">
        <v>271.39999999999998</v>
      </c>
      <c r="GK4" s="124">
        <v>301.00099999999998</v>
      </c>
      <c r="GL4" s="124">
        <v>341.65199999999999</v>
      </c>
      <c r="GM4" s="124">
        <v>364.3</v>
      </c>
      <c r="GN4" s="124">
        <v>367.01100000000002</v>
      </c>
      <c r="GO4" s="124">
        <v>340.72800000000001</v>
      </c>
      <c r="GP4" s="124">
        <v>311.35199999999998</v>
      </c>
      <c r="GQ4" s="124">
        <v>300.875</v>
      </c>
      <c r="GR4" s="124">
        <v>287.08600000000001</v>
      </c>
      <c r="GS4" s="124">
        <v>280.82499999999999</v>
      </c>
      <c r="GT4" s="124">
        <v>274.988</v>
      </c>
      <c r="GU4" s="124">
        <v>268.18799999999999</v>
      </c>
      <c r="GV4" s="124">
        <v>259.33800000000002</v>
      </c>
      <c r="GW4" s="124">
        <v>288.87200000000001</v>
      </c>
      <c r="GX4" s="124">
        <v>338.16300000000001</v>
      </c>
      <c r="GY4" s="124">
        <v>373.17599999999999</v>
      </c>
      <c r="GZ4" s="124">
        <v>376.779</v>
      </c>
      <c r="HA4" s="124">
        <v>349.42399999999998</v>
      </c>
      <c r="HB4" s="124">
        <v>457.005</v>
      </c>
      <c r="HC4" s="124">
        <v>511.38799999999998</v>
      </c>
      <c r="HD4" s="124">
        <v>517.70399999999995</v>
      </c>
      <c r="HE4" s="131">
        <v>505.97500000000002</v>
      </c>
      <c r="HF4" s="131">
        <v>473.96100000000001</v>
      </c>
      <c r="HG4" s="131">
        <v>433.38200000000001</v>
      </c>
      <c r="HH4" s="131">
        <v>399.48599999999999</v>
      </c>
      <c r="HI4" s="131">
        <v>408.83699999999999</v>
      </c>
      <c r="HJ4" s="131">
        <v>459.2</v>
      </c>
      <c r="HK4" s="131">
        <v>488.03800000000001</v>
      </c>
      <c r="HL4" s="131">
        <v>489.6</v>
      </c>
      <c r="HM4" s="131">
        <v>449.67599999999999</v>
      </c>
      <c r="HN4" s="131">
        <v>404.64299999999997</v>
      </c>
      <c r="HO4" s="131">
        <v>378.91399999999999</v>
      </c>
      <c r="HP4" s="131">
        <v>344.78800000000001</v>
      </c>
      <c r="HQ4" s="131">
        <v>321.233</v>
      </c>
      <c r="HR4" s="131">
        <v>303.95800000000003</v>
      </c>
      <c r="HS4" s="131">
        <v>285.92200000000003</v>
      </c>
      <c r="HT4" s="131">
        <v>260.66800000000001</v>
      </c>
      <c r="HU4" s="131">
        <v>261.02300000000002</v>
      </c>
      <c r="HV4" s="131">
        <v>294.96800000000002</v>
      </c>
      <c r="HW4" s="131">
        <v>315.39400000000001</v>
      </c>
      <c r="HX4" s="131">
        <v>313.78699999999998</v>
      </c>
      <c r="HY4" s="131">
        <v>286.87900000000002</v>
      </c>
      <c r="HZ4" s="131">
        <v>283.35599999999999</v>
      </c>
      <c r="IA4" s="131">
        <v>310.964</v>
      </c>
      <c r="IB4" s="131">
        <v>316.44799999999998</v>
      </c>
      <c r="IC4" s="131">
        <v>296.66800000000001</v>
      </c>
      <c r="ID4" s="131">
        <v>278.55</v>
      </c>
      <c r="IE4" s="131">
        <v>260.45999999999998</v>
      </c>
      <c r="IF4" s="131">
        <v>239.11199999999999</v>
      </c>
      <c r="IG4" s="131">
        <v>208.87</v>
      </c>
      <c r="IH4" s="131">
        <v>186.50800000000001</v>
      </c>
      <c r="II4" s="131">
        <v>165.965</v>
      </c>
      <c r="IJ4" s="131">
        <v>150.00200000000001</v>
      </c>
      <c r="IK4" s="131">
        <v>137.30199999999999</v>
      </c>
      <c r="IL4" s="131">
        <v>126.98699999999999</v>
      </c>
      <c r="IM4" s="131">
        <v>119.21</v>
      </c>
      <c r="IN4" s="131">
        <v>113.376</v>
      </c>
      <c r="IO4" s="131">
        <v>112.336</v>
      </c>
      <c r="IP4" s="131">
        <v>108.65900000000001</v>
      </c>
      <c r="IQ4" s="131">
        <v>103.252</v>
      </c>
      <c r="IR4" s="131">
        <v>97.308000000000007</v>
      </c>
      <c r="IS4" s="131">
        <v>95.412000000000006</v>
      </c>
      <c r="IT4" s="131">
        <v>96.12</v>
      </c>
      <c r="IU4" s="131">
        <v>101.363</v>
      </c>
      <c r="IV4" s="131">
        <v>109.75700000000001</v>
      </c>
      <c r="IW4" s="131">
        <v>118.468</v>
      </c>
      <c r="IX4" s="131">
        <v>121.17700000000001</v>
      </c>
      <c r="IY4" s="131">
        <v>115.797</v>
      </c>
      <c r="IZ4" s="131">
        <v>110.70699999999999</v>
      </c>
      <c r="JA4" s="131">
        <v>106.669</v>
      </c>
      <c r="JB4" s="131">
        <v>104.67700000000001</v>
      </c>
      <c r="JC4" s="131">
        <v>102.749</v>
      </c>
      <c r="JD4" s="131">
        <v>98.619</v>
      </c>
      <c r="JE4" s="131">
        <v>96.022000000000006</v>
      </c>
      <c r="JF4" s="131">
        <v>94.19</v>
      </c>
      <c r="JG4" s="131">
        <v>100.62</v>
      </c>
      <c r="JH4" s="131">
        <v>102.407</v>
      </c>
      <c r="JI4" s="131">
        <v>101.358</v>
      </c>
      <c r="JJ4" s="131">
        <v>99.706999999999994</v>
      </c>
    </row>
    <row r="5" spans="1:270" s="7" customFormat="1" ht="23.4" customHeight="1">
      <c r="A5" s="192" t="str">
        <f>IF('0'!A1=1,"жінки","females")</f>
        <v>жінки</v>
      </c>
      <c r="B5" s="191"/>
      <c r="C5" s="121" t="s">
        <v>0</v>
      </c>
      <c r="D5" s="129">
        <v>689.4</v>
      </c>
      <c r="E5" s="129">
        <v>708.8</v>
      </c>
      <c r="F5" s="129">
        <v>688.6</v>
      </c>
      <c r="G5" s="129">
        <v>657.7</v>
      </c>
      <c r="H5" s="129">
        <v>630.6</v>
      </c>
      <c r="I5" s="129">
        <v>623.5</v>
      </c>
      <c r="J5" s="121" t="s">
        <v>0</v>
      </c>
      <c r="K5" s="129">
        <v>608.6</v>
      </c>
      <c r="L5" s="129">
        <v>602</v>
      </c>
      <c r="M5" s="129">
        <v>609.4</v>
      </c>
      <c r="N5" s="129">
        <v>627.6</v>
      </c>
      <c r="O5" s="129">
        <v>653.6</v>
      </c>
      <c r="P5" s="129">
        <v>653.9</v>
      </c>
      <c r="Q5" s="129">
        <v>665.7</v>
      </c>
      <c r="R5" s="129">
        <v>657.3</v>
      </c>
      <c r="S5" s="129">
        <v>631.20000000000005</v>
      </c>
      <c r="T5" s="129">
        <v>604.1</v>
      </c>
      <c r="U5" s="129">
        <v>597</v>
      </c>
      <c r="V5" s="129">
        <v>588</v>
      </c>
      <c r="W5" s="129">
        <v>583.5</v>
      </c>
      <c r="X5" s="129">
        <v>577.6</v>
      </c>
      <c r="Y5" s="129">
        <v>594.79999999999995</v>
      </c>
      <c r="Z5" s="129">
        <v>619.9</v>
      </c>
      <c r="AA5" s="129">
        <v>619.6</v>
      </c>
      <c r="AB5" s="129">
        <v>630.79999999999995</v>
      </c>
      <c r="AC5" s="129">
        <v>629.4</v>
      </c>
      <c r="AD5" s="129">
        <v>609.79999999999995</v>
      </c>
      <c r="AE5" s="129">
        <v>566.20000000000005</v>
      </c>
      <c r="AF5" s="129">
        <v>529.20000000000005</v>
      </c>
      <c r="AG5" s="129">
        <v>512.70000000000005</v>
      </c>
      <c r="AH5" s="129">
        <v>500.2</v>
      </c>
      <c r="AI5" s="129">
        <v>491.1</v>
      </c>
      <c r="AJ5" s="129">
        <v>487.4</v>
      </c>
      <c r="AK5" s="129">
        <v>510</v>
      </c>
      <c r="AL5" s="129">
        <v>535.6</v>
      </c>
      <c r="AM5" s="129">
        <v>537</v>
      </c>
      <c r="AN5" s="129">
        <v>545.6</v>
      </c>
      <c r="AO5" s="129">
        <v>541.4</v>
      </c>
      <c r="AP5" s="129">
        <v>520.5</v>
      </c>
      <c r="AQ5" s="129">
        <v>485.3</v>
      </c>
      <c r="AR5" s="129">
        <v>452.9</v>
      </c>
      <c r="AS5" s="129">
        <v>437.1</v>
      </c>
      <c r="AT5" s="129">
        <v>428.3</v>
      </c>
      <c r="AU5" s="129">
        <v>420.1</v>
      </c>
      <c r="AV5" s="129">
        <v>416</v>
      </c>
      <c r="AW5" s="129">
        <v>434.7</v>
      </c>
      <c r="AX5" s="129">
        <v>459.1</v>
      </c>
      <c r="AY5" s="129">
        <v>468.8</v>
      </c>
      <c r="AZ5" s="129">
        <v>479.3</v>
      </c>
      <c r="BA5" s="129">
        <v>468.7</v>
      </c>
      <c r="BB5" s="129">
        <v>445.8</v>
      </c>
      <c r="BC5" s="129">
        <v>419.5</v>
      </c>
      <c r="BD5" s="129">
        <v>390.9</v>
      </c>
      <c r="BE5" s="129">
        <v>377.1</v>
      </c>
      <c r="BF5" s="129">
        <v>369.3</v>
      </c>
      <c r="BG5" s="129">
        <v>361.1</v>
      </c>
      <c r="BH5" s="129">
        <v>354.6</v>
      </c>
      <c r="BI5" s="129">
        <v>369</v>
      </c>
      <c r="BJ5" s="129">
        <v>385.8</v>
      </c>
      <c r="BK5" s="129">
        <v>390.8</v>
      </c>
      <c r="BL5" s="129">
        <v>394.8</v>
      </c>
      <c r="BM5" s="129">
        <v>384.2</v>
      </c>
      <c r="BN5" s="129">
        <v>370</v>
      </c>
      <c r="BO5" s="129">
        <v>347.7</v>
      </c>
      <c r="BP5" s="129">
        <v>327.8</v>
      </c>
      <c r="BQ5" s="129">
        <v>318.2</v>
      </c>
      <c r="BR5" s="129">
        <v>314.10000000000002</v>
      </c>
      <c r="BS5" s="129">
        <v>318</v>
      </c>
      <c r="BT5" s="129">
        <v>337.1</v>
      </c>
      <c r="BU5" s="129">
        <v>387.3</v>
      </c>
      <c r="BV5" s="129">
        <v>465.2</v>
      </c>
      <c r="BW5" s="129">
        <v>485.2</v>
      </c>
      <c r="BX5" s="129">
        <v>485.8</v>
      </c>
      <c r="BY5" s="129">
        <v>475.5</v>
      </c>
      <c r="BZ5" s="129">
        <v>443.7</v>
      </c>
      <c r="CA5" s="129">
        <v>404.4</v>
      </c>
      <c r="CB5" s="129">
        <v>362.8</v>
      </c>
      <c r="CC5" s="129">
        <v>338.1</v>
      </c>
      <c r="CD5" s="129">
        <v>320</v>
      </c>
      <c r="CE5" s="129">
        <v>307</v>
      </c>
      <c r="CF5" s="129">
        <v>294.3</v>
      </c>
      <c r="CG5" s="129">
        <v>290.39999999999998</v>
      </c>
      <c r="CH5" s="129">
        <v>286.89999999999998</v>
      </c>
      <c r="CI5" s="129">
        <v>278.7</v>
      </c>
      <c r="CJ5" s="129">
        <v>278.10000000000002</v>
      </c>
      <c r="CK5" s="129">
        <v>271.60000000000002</v>
      </c>
      <c r="CL5" s="129">
        <v>253.7</v>
      </c>
      <c r="CM5" s="129">
        <v>236.5</v>
      </c>
      <c r="CN5" s="129">
        <v>227.1</v>
      </c>
      <c r="CO5" s="129">
        <v>228.3</v>
      </c>
      <c r="CP5" s="129">
        <v>230.2</v>
      </c>
      <c r="CQ5" s="129">
        <v>239.5</v>
      </c>
      <c r="CR5" s="129">
        <v>243.1</v>
      </c>
      <c r="CS5" s="129">
        <v>265.7</v>
      </c>
      <c r="CT5" s="129">
        <v>296</v>
      </c>
      <c r="CU5" s="129">
        <v>310.3</v>
      </c>
      <c r="CV5" s="129">
        <v>324.89999999999998</v>
      </c>
      <c r="CW5" s="129">
        <v>331.1</v>
      </c>
      <c r="CX5" s="129">
        <v>323.89999999999998</v>
      </c>
      <c r="CY5" s="129">
        <v>308.7</v>
      </c>
      <c r="CZ5" s="129">
        <v>287.10000000000002</v>
      </c>
      <c r="DA5" s="129">
        <v>269.8</v>
      </c>
      <c r="DB5" s="129">
        <v>251.6</v>
      </c>
      <c r="DC5" s="129">
        <v>237.9</v>
      </c>
      <c r="DD5" s="129">
        <v>233.2</v>
      </c>
      <c r="DE5" s="129">
        <v>247.3</v>
      </c>
      <c r="DF5" s="129">
        <v>267.3</v>
      </c>
      <c r="DG5" s="129">
        <v>279.10000000000002</v>
      </c>
      <c r="DH5" s="129">
        <v>290.2</v>
      </c>
      <c r="DI5" s="129">
        <v>291.10000000000002</v>
      </c>
      <c r="DJ5" s="129">
        <v>277.39999999999998</v>
      </c>
      <c r="DK5" s="129">
        <v>266</v>
      </c>
      <c r="DL5" s="129">
        <v>258.7</v>
      </c>
      <c r="DM5" s="129">
        <v>255.2</v>
      </c>
      <c r="DN5" s="129">
        <v>249.9</v>
      </c>
      <c r="DO5" s="129">
        <v>244.8</v>
      </c>
      <c r="DP5" s="129">
        <v>243.8</v>
      </c>
      <c r="DQ5" s="129">
        <v>257.7</v>
      </c>
      <c r="DR5" s="129">
        <v>273.7</v>
      </c>
      <c r="DS5" s="129">
        <v>293.39999999999998</v>
      </c>
      <c r="DT5" s="129">
        <v>303.654</v>
      </c>
      <c r="DU5" s="129">
        <v>301.47199999999998</v>
      </c>
      <c r="DV5" s="129">
        <v>292.51799999999997</v>
      </c>
      <c r="DW5" s="129">
        <v>275.93299999999999</v>
      </c>
      <c r="DX5" s="129">
        <v>259.10000000000002</v>
      </c>
      <c r="DY5" s="129">
        <v>254.61099999999999</v>
      </c>
      <c r="DZ5" s="129">
        <v>247.8</v>
      </c>
      <c r="EA5" s="129">
        <v>241.017</v>
      </c>
      <c r="EB5" s="129">
        <v>235.26900000000001</v>
      </c>
      <c r="EC5" s="129">
        <v>244.08500000000001</v>
      </c>
      <c r="ED5" s="129">
        <v>256.92</v>
      </c>
      <c r="EE5" s="121" t="s">
        <v>0</v>
      </c>
      <c r="EF5" s="121" t="s">
        <v>0</v>
      </c>
      <c r="EG5" s="121" t="s">
        <v>0</v>
      </c>
      <c r="EH5" s="129">
        <v>255.74799999999999</v>
      </c>
      <c r="EI5" s="129">
        <v>248.804</v>
      </c>
      <c r="EJ5" s="129">
        <v>241.39400000000001</v>
      </c>
      <c r="EK5" s="129">
        <v>242.77099999999999</v>
      </c>
      <c r="EL5" s="129">
        <v>242.429</v>
      </c>
      <c r="EM5" s="129">
        <v>240.82599999999999</v>
      </c>
      <c r="EN5" s="129">
        <v>240.3</v>
      </c>
      <c r="EO5" s="129">
        <v>260.47199999999998</v>
      </c>
      <c r="EP5" s="129">
        <v>275.42</v>
      </c>
      <c r="EQ5" s="129">
        <v>283.60000000000002</v>
      </c>
      <c r="ER5" s="129">
        <v>291.17399999999998</v>
      </c>
      <c r="ES5" s="129">
        <v>296.57600000000002</v>
      </c>
      <c r="ET5" s="129">
        <v>293.23399999999998</v>
      </c>
      <c r="EU5" s="129">
        <v>285.74799999999999</v>
      </c>
      <c r="EV5" s="129">
        <v>272.72800000000001</v>
      </c>
      <c r="EW5" s="129">
        <v>266.61700000000002</v>
      </c>
      <c r="EX5" s="129">
        <v>261.40100000000001</v>
      </c>
      <c r="EY5" s="130">
        <v>255.54900000000001</v>
      </c>
      <c r="EZ5" s="124">
        <v>251.011</v>
      </c>
      <c r="FA5" s="124">
        <v>262.31</v>
      </c>
      <c r="FB5" s="124">
        <v>276.786</v>
      </c>
      <c r="FC5" s="124">
        <v>279.149</v>
      </c>
      <c r="FD5" s="124">
        <v>277.25099999999998</v>
      </c>
      <c r="FE5" s="124">
        <v>264.00200000000001</v>
      </c>
      <c r="FF5" s="124">
        <v>247.44499999999999</v>
      </c>
      <c r="FG5" s="124">
        <v>231.87100000000001</v>
      </c>
      <c r="FH5" s="124">
        <v>214.80799999999999</v>
      </c>
      <c r="FI5" s="124">
        <v>203.59399999999999</v>
      </c>
      <c r="FJ5" s="124">
        <v>194.71799999999999</v>
      </c>
      <c r="FK5" s="124">
        <v>186.42099999999999</v>
      </c>
      <c r="FL5" s="124">
        <v>180.27699999999999</v>
      </c>
      <c r="FM5" s="124">
        <v>184.46700000000001</v>
      </c>
      <c r="FN5" s="124">
        <v>196.559</v>
      </c>
      <c r="FO5" s="124">
        <v>211.488</v>
      </c>
      <c r="FP5" s="124">
        <v>218.52699999999999</v>
      </c>
      <c r="FQ5" s="124">
        <v>214.554</v>
      </c>
      <c r="FR5" s="124">
        <v>203.643</v>
      </c>
      <c r="FS5" s="124">
        <v>192.83799999999999</v>
      </c>
      <c r="FT5" s="124">
        <v>182.2</v>
      </c>
      <c r="FU5" s="124">
        <v>178.57300000000001</v>
      </c>
      <c r="FV5" s="124">
        <v>176.09100000000001</v>
      </c>
      <c r="FW5" s="124">
        <v>171.935</v>
      </c>
      <c r="FX5" s="124">
        <v>168.34</v>
      </c>
      <c r="FY5" s="124">
        <v>177.60400000000001</v>
      </c>
      <c r="FZ5" s="124">
        <v>189.49700000000001</v>
      </c>
      <c r="GA5" s="124">
        <v>197.37100000000001</v>
      </c>
      <c r="GB5" s="124">
        <v>200.5</v>
      </c>
      <c r="GC5" s="124">
        <v>197.9</v>
      </c>
      <c r="GD5" s="124">
        <v>187.2</v>
      </c>
      <c r="GE5" s="124">
        <v>181.3</v>
      </c>
      <c r="GF5" s="124">
        <v>175.7</v>
      </c>
      <c r="GG5" s="124">
        <v>173.2</v>
      </c>
      <c r="GH5" s="124">
        <v>171</v>
      </c>
      <c r="GI5" s="124">
        <v>167.2</v>
      </c>
      <c r="GJ5" s="124">
        <v>165.7</v>
      </c>
      <c r="GK5" s="124">
        <v>174.4</v>
      </c>
      <c r="GL5" s="124">
        <v>184</v>
      </c>
      <c r="GM5" s="124">
        <v>190.9</v>
      </c>
      <c r="GN5" s="124">
        <v>193.5</v>
      </c>
      <c r="GO5" s="124">
        <v>189.6</v>
      </c>
      <c r="GP5" s="124">
        <v>180.6</v>
      </c>
      <c r="GQ5" s="124">
        <v>172.7</v>
      </c>
      <c r="GR5" s="124">
        <v>165.4</v>
      </c>
      <c r="GS5" s="124">
        <v>162.4</v>
      </c>
      <c r="GT5" s="124">
        <v>159.5</v>
      </c>
      <c r="GU5" s="124">
        <v>155.30000000000001</v>
      </c>
      <c r="GV5" s="124">
        <v>155.80000000000001</v>
      </c>
      <c r="GW5" s="124">
        <v>164.5</v>
      </c>
      <c r="GX5" s="124">
        <v>177.3</v>
      </c>
      <c r="GY5" s="124">
        <v>191.4</v>
      </c>
      <c r="GZ5" s="131">
        <v>195.2</v>
      </c>
      <c r="HA5" s="131">
        <v>191.881</v>
      </c>
      <c r="HB5" s="131">
        <v>261.05799999999999</v>
      </c>
      <c r="HC5" s="131">
        <v>292.99599999999998</v>
      </c>
      <c r="HD5" s="131">
        <v>298.60599999999999</v>
      </c>
      <c r="HE5" s="131">
        <v>294.89999999999998</v>
      </c>
      <c r="HF5" s="131">
        <v>278.3</v>
      </c>
      <c r="HG5" s="131">
        <v>255.578</v>
      </c>
      <c r="HH5" s="131">
        <v>244.233</v>
      </c>
      <c r="HI5" s="131">
        <v>245.1</v>
      </c>
      <c r="HJ5" s="131">
        <v>257.8</v>
      </c>
      <c r="HK5" s="131">
        <v>268.3</v>
      </c>
      <c r="HL5" s="131">
        <v>268.7</v>
      </c>
      <c r="HM5" s="131">
        <v>259.62900000000002</v>
      </c>
      <c r="HN5" s="131">
        <v>247.4</v>
      </c>
      <c r="HO5" s="131">
        <v>230.4</v>
      </c>
      <c r="HP5" s="131">
        <v>210.6</v>
      </c>
      <c r="HQ5" s="131">
        <v>197.2</v>
      </c>
      <c r="HR5" s="131">
        <v>187.81100000000001</v>
      </c>
      <c r="HS5" s="131">
        <v>176.1</v>
      </c>
      <c r="HT5" s="131">
        <v>167.3</v>
      </c>
      <c r="HU5" s="131">
        <v>165</v>
      </c>
      <c r="HV5" s="131">
        <v>170.1</v>
      </c>
      <c r="HW5" s="131">
        <v>174.9</v>
      </c>
      <c r="HX5" s="131">
        <v>174.7</v>
      </c>
      <c r="HY5" s="131">
        <v>170.5</v>
      </c>
      <c r="HZ5" s="131">
        <v>173.005</v>
      </c>
      <c r="IA5" s="131">
        <v>188.5</v>
      </c>
      <c r="IB5" s="131">
        <v>193.3</v>
      </c>
      <c r="IC5" s="131">
        <v>185.8</v>
      </c>
      <c r="ID5" s="131">
        <v>178</v>
      </c>
      <c r="IE5" s="131">
        <v>168.1</v>
      </c>
      <c r="IF5" s="131">
        <v>159.227</v>
      </c>
      <c r="IG5" s="131">
        <v>142.57</v>
      </c>
      <c r="IH5" s="131">
        <v>127.667</v>
      </c>
      <c r="II5" s="131">
        <v>115.97799999999999</v>
      </c>
      <c r="IJ5" s="131">
        <v>106.708</v>
      </c>
      <c r="IK5" s="131">
        <v>98.537000000000006</v>
      </c>
      <c r="IL5" s="131">
        <v>91.128</v>
      </c>
      <c r="IM5" s="131">
        <v>85.5</v>
      </c>
      <c r="IN5" s="131">
        <v>80.721000000000004</v>
      </c>
      <c r="IO5" s="131">
        <v>80.522999999999996</v>
      </c>
      <c r="IP5" s="131">
        <v>78.760999999999996</v>
      </c>
      <c r="IQ5" s="131">
        <v>74.573999999999998</v>
      </c>
      <c r="IR5" s="131">
        <v>72.081999999999994</v>
      </c>
      <c r="IS5" s="131">
        <v>71.433000000000007</v>
      </c>
      <c r="IT5" s="131">
        <v>72.031000000000006</v>
      </c>
      <c r="IU5" s="131">
        <v>76.5</v>
      </c>
      <c r="IV5" s="131">
        <v>84.036000000000001</v>
      </c>
      <c r="IW5" s="131">
        <v>91.921999999999997</v>
      </c>
      <c r="IX5" s="131">
        <v>115.9</v>
      </c>
      <c r="IY5" s="131">
        <v>108.8</v>
      </c>
      <c r="IZ5" s="131">
        <v>85.102000000000004</v>
      </c>
      <c r="JA5" s="131">
        <v>81.849000000000004</v>
      </c>
      <c r="JB5" s="131">
        <v>80.605000000000004</v>
      </c>
      <c r="JC5" s="131">
        <v>79.662000000000006</v>
      </c>
      <c r="JD5" s="131">
        <v>78.397999999999996</v>
      </c>
      <c r="JE5" s="131">
        <v>77.328999999999994</v>
      </c>
      <c r="JF5" s="131">
        <v>75.83</v>
      </c>
      <c r="JG5" s="131">
        <v>81.192999999999998</v>
      </c>
      <c r="JH5" s="131">
        <v>82.539000000000001</v>
      </c>
      <c r="JI5" s="131">
        <v>81.778000000000006</v>
      </c>
      <c r="JJ5" s="131">
        <v>79.787000000000006</v>
      </c>
    </row>
    <row r="6" spans="1:270" s="7" customFormat="1" ht="27" customHeight="1" thickBot="1">
      <c r="A6" s="193" t="str">
        <f>IF('0'!A1=1,"молодь у віці до 35 років","youth under 35 years")</f>
        <v>молодь у віці до 35 років</v>
      </c>
      <c r="B6" s="194"/>
      <c r="C6" s="132" t="s">
        <v>0</v>
      </c>
      <c r="D6" s="133">
        <v>265.3</v>
      </c>
      <c r="E6" s="133"/>
      <c r="F6" s="133">
        <v>260.7</v>
      </c>
      <c r="G6" s="133">
        <v>241.8</v>
      </c>
      <c r="H6" s="133">
        <v>225.7</v>
      </c>
      <c r="I6" s="133">
        <v>225</v>
      </c>
      <c r="J6" s="134" t="s">
        <v>0</v>
      </c>
      <c r="K6" s="133">
        <v>220.1</v>
      </c>
      <c r="L6" s="133">
        <v>218.5</v>
      </c>
      <c r="M6" s="133">
        <v>221</v>
      </c>
      <c r="N6" s="133">
        <v>229.1</v>
      </c>
      <c r="O6" s="134" t="s">
        <v>0</v>
      </c>
      <c r="P6" s="133">
        <v>240.9</v>
      </c>
      <c r="Q6" s="133">
        <v>245.4</v>
      </c>
      <c r="R6" s="133">
        <v>237.3</v>
      </c>
      <c r="S6" s="133">
        <v>224.9</v>
      </c>
      <c r="T6" s="133">
        <v>212.2</v>
      </c>
      <c r="U6" s="133">
        <v>214.2</v>
      </c>
      <c r="V6" s="133">
        <v>211.4</v>
      </c>
      <c r="W6" s="133">
        <v>211.5</v>
      </c>
      <c r="X6" s="133">
        <v>211.3</v>
      </c>
      <c r="Y6" s="133">
        <v>217.3</v>
      </c>
      <c r="Z6" s="133">
        <v>229.6</v>
      </c>
      <c r="AA6" s="133">
        <v>229.1</v>
      </c>
      <c r="AB6" s="133">
        <v>236.4</v>
      </c>
      <c r="AC6" s="133">
        <v>237.1</v>
      </c>
      <c r="AD6" s="133">
        <v>227</v>
      </c>
      <c r="AE6" s="133">
        <v>207.1</v>
      </c>
      <c r="AF6" s="133">
        <v>190.1</v>
      </c>
      <c r="AG6" s="133">
        <v>187.1</v>
      </c>
      <c r="AH6" s="133">
        <v>182.6</v>
      </c>
      <c r="AI6" s="133">
        <v>179.9</v>
      </c>
      <c r="AJ6" s="133">
        <v>179</v>
      </c>
      <c r="AK6" s="133">
        <v>189.4</v>
      </c>
      <c r="AL6" s="133">
        <v>201.9</v>
      </c>
      <c r="AM6" s="133">
        <v>364.2</v>
      </c>
      <c r="AN6" s="133">
        <v>375</v>
      </c>
      <c r="AO6" s="133">
        <v>370.7</v>
      </c>
      <c r="AP6" s="133">
        <v>348.6</v>
      </c>
      <c r="AQ6" s="133">
        <v>316.39999999999998</v>
      </c>
      <c r="AR6" s="133">
        <v>289.3</v>
      </c>
      <c r="AS6" s="133">
        <v>276.2</v>
      </c>
      <c r="AT6" s="133">
        <v>267.7</v>
      </c>
      <c r="AU6" s="133">
        <v>260.10000000000002</v>
      </c>
      <c r="AV6" s="133">
        <v>254.8</v>
      </c>
      <c r="AW6" s="133">
        <v>267.60000000000002</v>
      </c>
      <c r="AX6" s="133">
        <v>288.5</v>
      </c>
      <c r="AY6" s="133">
        <v>295.8</v>
      </c>
      <c r="AZ6" s="133">
        <v>304.39999999999998</v>
      </c>
      <c r="BA6" s="133">
        <v>291.39999999999998</v>
      </c>
      <c r="BB6" s="133">
        <v>269.39999999999998</v>
      </c>
      <c r="BC6" s="133">
        <v>247.9</v>
      </c>
      <c r="BD6" s="133">
        <v>226.3</v>
      </c>
      <c r="BE6" s="133">
        <v>217.2</v>
      </c>
      <c r="BF6" s="133">
        <v>211.2</v>
      </c>
      <c r="BG6" s="133">
        <v>205.5</v>
      </c>
      <c r="BH6" s="133">
        <v>201</v>
      </c>
      <c r="BI6" s="133">
        <v>211.9</v>
      </c>
      <c r="BJ6" s="133">
        <v>227.7</v>
      </c>
      <c r="BK6" s="133">
        <v>232.5</v>
      </c>
      <c r="BL6" s="133">
        <v>236.4</v>
      </c>
      <c r="BM6" s="133">
        <v>225.5</v>
      </c>
      <c r="BN6" s="133">
        <v>212.8</v>
      </c>
      <c r="BO6" s="133">
        <v>194.7</v>
      </c>
      <c r="BP6" s="133">
        <v>181.1</v>
      </c>
      <c r="BQ6" s="133">
        <v>177.8</v>
      </c>
      <c r="BR6" s="133">
        <v>177.3</v>
      </c>
      <c r="BS6" s="133">
        <v>181.6</v>
      </c>
      <c r="BT6" s="133">
        <v>196.2</v>
      </c>
      <c r="BU6" s="133">
        <v>241.6</v>
      </c>
      <c r="BV6" s="133">
        <v>327</v>
      </c>
      <c r="BW6" s="133">
        <v>355.3</v>
      </c>
      <c r="BX6" s="133">
        <v>363.9</v>
      </c>
      <c r="BY6" s="134" t="s">
        <v>0</v>
      </c>
      <c r="BZ6" s="134" t="s">
        <v>0</v>
      </c>
      <c r="CA6" s="134" t="s">
        <v>0</v>
      </c>
      <c r="CB6" s="134" t="s">
        <v>0</v>
      </c>
      <c r="CC6" s="134" t="s">
        <v>0</v>
      </c>
      <c r="CD6" s="134" t="s">
        <v>0</v>
      </c>
      <c r="CE6" s="134" t="s">
        <v>0</v>
      </c>
      <c r="CF6" s="134" t="s">
        <v>0</v>
      </c>
      <c r="CG6" s="134" t="s">
        <v>0</v>
      </c>
      <c r="CH6" s="134" t="s">
        <v>0</v>
      </c>
      <c r="CI6" s="134" t="s">
        <v>0</v>
      </c>
      <c r="CJ6" s="134" t="s">
        <v>0</v>
      </c>
      <c r="CK6" s="134" t="s">
        <v>0</v>
      </c>
      <c r="CL6" s="134" t="s">
        <v>0</v>
      </c>
      <c r="CM6" s="134" t="s">
        <v>0</v>
      </c>
      <c r="CN6" s="134" t="s">
        <v>0</v>
      </c>
      <c r="CO6" s="134" t="s">
        <v>0</v>
      </c>
      <c r="CP6" s="134" t="s">
        <v>0</v>
      </c>
      <c r="CQ6" s="134" t="s">
        <v>0</v>
      </c>
      <c r="CR6" s="134" t="s">
        <v>0</v>
      </c>
      <c r="CS6" s="134" t="s">
        <v>0</v>
      </c>
      <c r="CT6" s="134" t="s">
        <v>0</v>
      </c>
      <c r="CU6" s="134" t="s">
        <v>0</v>
      </c>
      <c r="CV6" s="134" t="s">
        <v>0</v>
      </c>
      <c r="CW6" s="134" t="s">
        <v>0</v>
      </c>
      <c r="CX6" s="134" t="s">
        <v>0</v>
      </c>
      <c r="CY6" s="134" t="s">
        <v>0</v>
      </c>
      <c r="CZ6" s="134" t="s">
        <v>0</v>
      </c>
      <c r="DA6" s="134" t="s">
        <v>0</v>
      </c>
      <c r="DB6" s="134" t="s">
        <v>0</v>
      </c>
      <c r="DC6" s="134" t="s">
        <v>0</v>
      </c>
      <c r="DD6" s="134" t="s">
        <v>0</v>
      </c>
      <c r="DE6" s="134" t="s">
        <v>0</v>
      </c>
      <c r="DF6" s="134" t="s">
        <v>0</v>
      </c>
      <c r="DG6" s="134" t="s">
        <v>0</v>
      </c>
      <c r="DH6" s="134" t="s">
        <v>0</v>
      </c>
      <c r="DI6" s="134" t="s">
        <v>0</v>
      </c>
      <c r="DJ6" s="134" t="s">
        <v>0</v>
      </c>
      <c r="DK6" s="134" t="s">
        <v>0</v>
      </c>
      <c r="DL6" s="134" t="s">
        <v>0</v>
      </c>
      <c r="DM6" s="134" t="s">
        <v>0</v>
      </c>
      <c r="DN6" s="134" t="s">
        <v>0</v>
      </c>
      <c r="DO6" s="134" t="s">
        <v>0</v>
      </c>
      <c r="DP6" s="134" t="s">
        <v>0</v>
      </c>
      <c r="DQ6" s="134" t="s">
        <v>0</v>
      </c>
      <c r="DR6" s="134" t="s">
        <v>0</v>
      </c>
      <c r="DS6" s="133">
        <v>233.86600000000001</v>
      </c>
      <c r="DT6" s="133">
        <v>242.976</v>
      </c>
      <c r="DU6" s="133">
        <v>237.72900000000001</v>
      </c>
      <c r="DV6" s="133">
        <v>223.005</v>
      </c>
      <c r="DW6" s="133">
        <v>207.23099999999999</v>
      </c>
      <c r="DX6" s="133">
        <v>190.7</v>
      </c>
      <c r="DY6" s="133">
        <v>189.02199999999999</v>
      </c>
      <c r="DZ6" s="133">
        <v>183.32300000000001</v>
      </c>
      <c r="EA6" s="133">
        <v>178.82900000000001</v>
      </c>
      <c r="EB6" s="133">
        <v>177.40299999999999</v>
      </c>
      <c r="EC6" s="133">
        <v>186.87799999999999</v>
      </c>
      <c r="ED6" s="133">
        <v>205.13200000000001</v>
      </c>
      <c r="EE6" s="134" t="s">
        <v>0</v>
      </c>
      <c r="EF6" s="134" t="s">
        <v>0</v>
      </c>
      <c r="EG6" s="134" t="s">
        <v>0</v>
      </c>
      <c r="EH6" s="133">
        <v>201.762</v>
      </c>
      <c r="EI6" s="133">
        <v>193.52099999999999</v>
      </c>
      <c r="EJ6" s="133">
        <v>185.209</v>
      </c>
      <c r="EK6" s="133">
        <v>187.208</v>
      </c>
      <c r="EL6" s="133">
        <v>184.23400000000001</v>
      </c>
      <c r="EM6" s="133">
        <v>180.98500000000001</v>
      </c>
      <c r="EN6" s="133">
        <v>162.4</v>
      </c>
      <c r="EO6" s="133">
        <v>198.62799999999999</v>
      </c>
      <c r="EP6" s="133">
        <v>217.852</v>
      </c>
      <c r="EQ6" s="133">
        <v>216.93799999999999</v>
      </c>
      <c r="ER6" s="133">
        <v>214.03</v>
      </c>
      <c r="ES6" s="133">
        <v>207.809</v>
      </c>
      <c r="ET6" s="133">
        <v>199.03700000000001</v>
      </c>
      <c r="EU6" s="133">
        <v>190.64</v>
      </c>
      <c r="EV6" s="133">
        <v>178.32599999999999</v>
      </c>
      <c r="EW6" s="133">
        <v>172.364</v>
      </c>
      <c r="EX6" s="133">
        <v>167.922</v>
      </c>
      <c r="EY6" s="135">
        <v>165.42099999999999</v>
      </c>
      <c r="EZ6" s="135">
        <v>166.14400000000001</v>
      </c>
      <c r="FA6" s="135">
        <v>179.21700000000001</v>
      </c>
      <c r="FB6" s="135">
        <v>195.55699999999999</v>
      </c>
      <c r="FC6" s="135">
        <v>198.715</v>
      </c>
      <c r="FD6" s="135">
        <v>197.90199999999999</v>
      </c>
      <c r="FE6" s="135">
        <v>182.92699999999999</v>
      </c>
      <c r="FF6" s="136">
        <v>168.52099999999999</v>
      </c>
      <c r="FG6" s="136">
        <v>158.84800000000001</v>
      </c>
      <c r="FH6" s="136">
        <v>146.26300000000001</v>
      </c>
      <c r="FI6" s="136">
        <v>138.59700000000001</v>
      </c>
      <c r="FJ6" s="136">
        <v>132.72200000000001</v>
      </c>
      <c r="FK6" s="136">
        <v>126.31399999999999</v>
      </c>
      <c r="FL6" s="136">
        <v>122.977</v>
      </c>
      <c r="FM6" s="136">
        <v>128.88900000000001</v>
      </c>
      <c r="FN6" s="136">
        <v>142.23099999999999</v>
      </c>
      <c r="FO6" s="136">
        <v>151.56299999999999</v>
      </c>
      <c r="FP6" s="136">
        <v>153.75700000000001</v>
      </c>
      <c r="FQ6" s="136">
        <v>143.1</v>
      </c>
      <c r="FR6" s="136">
        <v>129.32900000000001</v>
      </c>
      <c r="FS6" s="136">
        <v>119.771</v>
      </c>
      <c r="FT6" s="136">
        <v>111</v>
      </c>
      <c r="FU6" s="136">
        <v>108.268</v>
      </c>
      <c r="FV6" s="133">
        <v>105.97</v>
      </c>
      <c r="FW6" s="136">
        <v>102.795</v>
      </c>
      <c r="FX6" s="136">
        <v>101.468</v>
      </c>
      <c r="FY6" s="136">
        <v>109.749</v>
      </c>
      <c r="FZ6" s="136">
        <v>121.813</v>
      </c>
      <c r="GA6" s="136">
        <v>127.39700000000001</v>
      </c>
      <c r="GB6" s="137">
        <v>128.30000000000001</v>
      </c>
      <c r="GC6" s="134">
        <v>122.6</v>
      </c>
      <c r="GD6" s="134">
        <v>108.611</v>
      </c>
      <c r="GE6" s="134">
        <v>102.1</v>
      </c>
      <c r="GF6" s="134">
        <v>96.9</v>
      </c>
      <c r="GG6" s="134">
        <v>95.5</v>
      </c>
      <c r="GH6" s="134">
        <v>93.7</v>
      </c>
      <c r="GI6" s="134">
        <v>91.5</v>
      </c>
      <c r="GJ6" s="134">
        <v>90.8</v>
      </c>
      <c r="GK6" s="134">
        <v>98.6</v>
      </c>
      <c r="GL6" s="134">
        <v>107</v>
      </c>
      <c r="GM6" s="134">
        <v>110.5</v>
      </c>
      <c r="GN6" s="134">
        <v>110.5</v>
      </c>
      <c r="GO6" s="134">
        <v>103.3</v>
      </c>
      <c r="GP6" s="134">
        <v>94.2</v>
      </c>
      <c r="GQ6" s="134">
        <v>88.3</v>
      </c>
      <c r="GR6" s="134">
        <v>83.7</v>
      </c>
      <c r="GS6" s="134">
        <v>82.3</v>
      </c>
      <c r="GT6" s="134">
        <v>80.599999999999994</v>
      </c>
      <c r="GU6" s="134">
        <v>78.7</v>
      </c>
      <c r="GV6" s="134">
        <v>80.400000000000006</v>
      </c>
      <c r="GW6" s="134">
        <v>88.8</v>
      </c>
      <c r="GX6" s="134">
        <v>100.4</v>
      </c>
      <c r="GY6" s="134">
        <v>108.5</v>
      </c>
      <c r="GZ6" s="134">
        <v>109.4</v>
      </c>
      <c r="HA6" s="134">
        <v>100.732</v>
      </c>
      <c r="HB6" s="134">
        <v>136.643</v>
      </c>
      <c r="HC6" s="134">
        <v>155.547</v>
      </c>
      <c r="HD6" s="134">
        <v>159.702</v>
      </c>
      <c r="HE6" s="134">
        <v>158.69999999999999</v>
      </c>
      <c r="HF6" s="134">
        <v>148.4</v>
      </c>
      <c r="HG6" s="134">
        <v>134.21700000000001</v>
      </c>
      <c r="HH6" s="134">
        <v>127.033</v>
      </c>
      <c r="HI6" s="134">
        <v>129</v>
      </c>
      <c r="HJ6" s="134">
        <v>140.9</v>
      </c>
      <c r="HK6" s="134">
        <v>146.80000000000001</v>
      </c>
      <c r="HL6" s="134">
        <v>146.4</v>
      </c>
      <c r="HM6" s="134">
        <v>131.30000000000001</v>
      </c>
      <c r="HN6" s="134">
        <v>117.1</v>
      </c>
      <c r="HO6" s="134">
        <v>105.5</v>
      </c>
      <c r="HP6" s="134">
        <v>93.2</v>
      </c>
      <c r="HQ6" s="134">
        <v>86</v>
      </c>
      <c r="HR6" s="134">
        <v>80.400000000000006</v>
      </c>
      <c r="HS6" s="134">
        <v>74.7</v>
      </c>
      <c r="HT6" s="134">
        <v>71.7</v>
      </c>
      <c r="HU6" s="134">
        <v>71.5</v>
      </c>
      <c r="HV6" s="134">
        <v>78.3</v>
      </c>
      <c r="HW6" s="134">
        <v>81.5</v>
      </c>
      <c r="HX6" s="134">
        <v>80.599999999999994</v>
      </c>
      <c r="HY6" s="134">
        <v>72.7</v>
      </c>
      <c r="HZ6" s="134">
        <v>73.206000000000003</v>
      </c>
      <c r="IA6" s="134">
        <v>81.3</v>
      </c>
      <c r="IB6" s="134">
        <v>81.400000000000006</v>
      </c>
      <c r="IC6" s="134">
        <v>74.3</v>
      </c>
      <c r="ID6" s="134">
        <v>68.099999999999994</v>
      </c>
      <c r="IE6" s="134">
        <v>61.5</v>
      </c>
      <c r="IF6" s="134">
        <v>56.424999999999997</v>
      </c>
      <c r="IG6" s="134">
        <v>49.595999999999997</v>
      </c>
      <c r="IH6" s="134">
        <v>43.317</v>
      </c>
      <c r="II6" s="134">
        <v>37.917999999999999</v>
      </c>
      <c r="IJ6" s="134">
        <v>34.174999999999997</v>
      </c>
      <c r="IK6" s="134">
        <v>31.507000000000001</v>
      </c>
      <c r="IL6" s="134">
        <v>29.074000000000002</v>
      </c>
      <c r="IM6" s="134">
        <v>26.9</v>
      </c>
      <c r="IN6" s="134">
        <v>25.462</v>
      </c>
      <c r="IO6" s="134">
        <v>25.228999999999999</v>
      </c>
      <c r="IP6" s="134">
        <v>24.992999999999999</v>
      </c>
      <c r="IQ6" s="134">
        <v>23.055</v>
      </c>
      <c r="IR6" s="134">
        <v>22.538</v>
      </c>
      <c r="IS6" s="134">
        <v>22.334</v>
      </c>
      <c r="IT6" s="134">
        <v>21.856000000000002</v>
      </c>
      <c r="IU6" s="134">
        <v>22.7</v>
      </c>
      <c r="IV6" s="134">
        <v>24.806000000000001</v>
      </c>
      <c r="IW6" s="134">
        <v>27.134</v>
      </c>
      <c r="IX6" s="134">
        <v>34.799999999999997</v>
      </c>
      <c r="IY6" s="134">
        <v>32.299999999999997</v>
      </c>
      <c r="IZ6" s="134">
        <v>23.99</v>
      </c>
      <c r="JA6" s="134">
        <v>23.562000000000001</v>
      </c>
      <c r="JB6" s="134">
        <v>23.213000000000001</v>
      </c>
      <c r="JC6" s="134">
        <v>22.437000000000001</v>
      </c>
      <c r="JD6" s="134">
        <v>21.881</v>
      </c>
      <c r="JE6" s="134">
        <v>21.192</v>
      </c>
      <c r="JF6" s="134">
        <v>20.443999999999999</v>
      </c>
      <c r="JG6" s="134">
        <v>21.396000000000001</v>
      </c>
      <c r="JH6" s="134">
        <v>21.827999999999999</v>
      </c>
      <c r="JI6" s="134">
        <v>21.789000000000001</v>
      </c>
      <c r="JJ6" s="134">
        <v>21.253</v>
      </c>
    </row>
    <row r="7" spans="1:270" s="7" customFormat="1" ht="20.100000000000001" customHeight="1" outlineLevel="1" thickTop="1">
      <c r="A7" s="195" t="str">
        <f>IF('0'!A1=1,"РЕГІОНИ*","OBLAST*")</f>
        <v>РЕГІОНИ*</v>
      </c>
      <c r="B7" s="8" t="str">
        <f>IF('0'!A1=1,"АР Крим","AR Crimea")</f>
        <v>АР Крим</v>
      </c>
      <c r="C7" s="121"/>
      <c r="D7" s="121"/>
      <c r="E7" s="121"/>
      <c r="F7" s="121"/>
      <c r="G7" s="121"/>
      <c r="H7" s="121"/>
      <c r="I7" s="121"/>
      <c r="J7" s="121"/>
      <c r="K7" s="121"/>
      <c r="L7" s="121"/>
      <c r="M7" s="121"/>
      <c r="N7" s="121"/>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21"/>
      <c r="AO7" s="121"/>
      <c r="AP7" s="121"/>
      <c r="AQ7" s="121"/>
      <c r="AR7" s="121"/>
      <c r="AS7" s="121"/>
      <c r="AT7" s="121"/>
      <c r="AU7" s="121"/>
      <c r="AV7" s="121"/>
      <c r="AW7" s="121"/>
      <c r="AX7" s="121"/>
      <c r="AY7" s="139"/>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29">
        <v>20.698</v>
      </c>
      <c r="DT7" s="129">
        <v>21.516999999999999</v>
      </c>
      <c r="DU7" s="129">
        <v>20.559000000000001</v>
      </c>
      <c r="DV7" s="129">
        <v>18.106999999999999</v>
      </c>
      <c r="DW7" s="129">
        <v>15.664</v>
      </c>
      <c r="DX7" s="129">
        <v>12.958</v>
      </c>
      <c r="DY7" s="129">
        <v>11.840999999999999</v>
      </c>
      <c r="DZ7" s="129">
        <v>11.314</v>
      </c>
      <c r="EA7" s="129">
        <v>11.215</v>
      </c>
      <c r="EB7" s="129">
        <v>12.698</v>
      </c>
      <c r="EC7" s="129">
        <v>15.114000000000001</v>
      </c>
      <c r="ED7" s="129">
        <v>17.28</v>
      </c>
      <c r="EE7" s="121" t="s">
        <v>0</v>
      </c>
      <c r="EF7" s="121" t="s">
        <v>0</v>
      </c>
      <c r="EG7" s="121" t="s">
        <v>0</v>
      </c>
      <c r="EH7" s="121" t="s">
        <v>0</v>
      </c>
      <c r="EI7" s="121" t="s">
        <v>0</v>
      </c>
      <c r="EJ7" s="121" t="s">
        <v>0</v>
      </c>
      <c r="EK7" s="121" t="s">
        <v>0</v>
      </c>
      <c r="EL7" s="121" t="s">
        <v>0</v>
      </c>
      <c r="EM7" s="121" t="s">
        <v>0</v>
      </c>
      <c r="EN7" s="121" t="s">
        <v>0</v>
      </c>
      <c r="EO7" s="121" t="s">
        <v>0</v>
      </c>
      <c r="EP7" s="121" t="s">
        <v>0</v>
      </c>
      <c r="EQ7" s="121" t="s">
        <v>0</v>
      </c>
      <c r="ER7" s="121" t="s">
        <v>0</v>
      </c>
      <c r="ES7" s="121" t="s">
        <v>0</v>
      </c>
      <c r="ET7" s="121" t="s">
        <v>0</v>
      </c>
      <c r="EU7" s="121" t="s">
        <v>0</v>
      </c>
      <c r="EV7" s="121" t="s">
        <v>0</v>
      </c>
      <c r="EW7" s="121" t="s">
        <v>0</v>
      </c>
      <c r="EX7" s="121" t="s">
        <v>0</v>
      </c>
      <c r="EY7" s="121" t="s">
        <v>0</v>
      </c>
      <c r="EZ7" s="121" t="s">
        <v>0</v>
      </c>
      <c r="FA7" s="121" t="s">
        <v>0</v>
      </c>
      <c r="FB7" s="121" t="s">
        <v>0</v>
      </c>
      <c r="FC7" s="141" t="s">
        <v>0</v>
      </c>
      <c r="FD7" s="141" t="s">
        <v>0</v>
      </c>
      <c r="FE7" s="141" t="s">
        <v>0</v>
      </c>
      <c r="FF7" s="142" t="s">
        <v>0</v>
      </c>
      <c r="FG7" s="142" t="s">
        <v>0</v>
      </c>
      <c r="FH7" s="121" t="s">
        <v>0</v>
      </c>
      <c r="FI7" s="121" t="s">
        <v>0</v>
      </c>
      <c r="FJ7" s="121" t="s">
        <v>0</v>
      </c>
      <c r="FK7" s="121" t="s">
        <v>0</v>
      </c>
      <c r="FL7" s="121" t="s">
        <v>0</v>
      </c>
      <c r="FM7" s="121" t="s">
        <v>0</v>
      </c>
      <c r="FN7" s="121" t="s">
        <v>0</v>
      </c>
      <c r="FO7" s="121" t="s">
        <v>0</v>
      </c>
      <c r="FP7" s="121" t="s">
        <v>0</v>
      </c>
      <c r="FQ7" s="121" t="s">
        <v>0</v>
      </c>
      <c r="FR7" s="121" t="s">
        <v>0</v>
      </c>
      <c r="FS7" s="121" t="s">
        <v>0</v>
      </c>
      <c r="FT7" s="121" t="s">
        <v>0</v>
      </c>
      <c r="FU7" s="121" t="s">
        <v>0</v>
      </c>
      <c r="FV7" s="121" t="s">
        <v>0</v>
      </c>
      <c r="FW7" s="121" t="s">
        <v>0</v>
      </c>
      <c r="FX7" s="121" t="s">
        <v>0</v>
      </c>
      <c r="FY7" s="121" t="s">
        <v>0</v>
      </c>
      <c r="FZ7" s="121" t="s">
        <v>0</v>
      </c>
      <c r="GA7" s="121" t="s">
        <v>0</v>
      </c>
      <c r="GB7" s="121" t="s">
        <v>0</v>
      </c>
      <c r="GC7" s="121" t="s">
        <v>0</v>
      </c>
      <c r="GD7" s="121" t="s">
        <v>0</v>
      </c>
      <c r="GE7" s="121" t="s">
        <v>0</v>
      </c>
      <c r="GF7" s="121" t="s">
        <v>0</v>
      </c>
      <c r="GG7" s="121" t="s">
        <v>0</v>
      </c>
      <c r="GH7" s="121" t="s">
        <v>0</v>
      </c>
      <c r="GI7" s="121" t="s">
        <v>0</v>
      </c>
      <c r="GJ7" s="121" t="s">
        <v>0</v>
      </c>
      <c r="GK7" s="121" t="s">
        <v>0</v>
      </c>
      <c r="GL7" s="121" t="s">
        <v>0</v>
      </c>
      <c r="GM7" s="121" t="s">
        <v>0</v>
      </c>
      <c r="GN7" s="121" t="s">
        <v>0</v>
      </c>
      <c r="GO7" s="121" t="s">
        <v>0</v>
      </c>
      <c r="GP7" s="121" t="s">
        <v>0</v>
      </c>
      <c r="GQ7" s="121" t="s">
        <v>0</v>
      </c>
      <c r="GR7" s="121" t="s">
        <v>0</v>
      </c>
      <c r="GS7" s="121" t="s">
        <v>0</v>
      </c>
      <c r="GT7" s="121" t="s">
        <v>0</v>
      </c>
      <c r="GU7" s="121" t="s">
        <v>0</v>
      </c>
      <c r="GV7" s="121" t="s">
        <v>0</v>
      </c>
      <c r="GW7" s="121" t="s">
        <v>0</v>
      </c>
      <c r="GX7" s="121" t="s">
        <v>0</v>
      </c>
      <c r="GY7" s="121" t="s">
        <v>0</v>
      </c>
      <c r="GZ7" s="121" t="s">
        <v>0</v>
      </c>
      <c r="HA7" s="121" t="s">
        <v>0</v>
      </c>
      <c r="HB7" s="121" t="s">
        <v>0</v>
      </c>
      <c r="HC7" s="121" t="s">
        <v>0</v>
      </c>
      <c r="HD7" s="121" t="s">
        <v>0</v>
      </c>
      <c r="HE7" s="121" t="s">
        <v>0</v>
      </c>
      <c r="HF7" s="121" t="s">
        <v>0</v>
      </c>
      <c r="HG7" s="121" t="s">
        <v>0</v>
      </c>
      <c r="HH7" s="121" t="s">
        <v>0</v>
      </c>
      <c r="HI7" s="121" t="s">
        <v>0</v>
      </c>
      <c r="HJ7" s="121" t="s">
        <v>0</v>
      </c>
      <c r="HK7" s="121" t="s">
        <v>0</v>
      </c>
      <c r="HL7" s="121" t="s">
        <v>0</v>
      </c>
      <c r="HM7" s="121" t="s">
        <v>0</v>
      </c>
      <c r="HN7" s="121" t="s">
        <v>0</v>
      </c>
      <c r="HO7" s="121" t="s">
        <v>0</v>
      </c>
      <c r="HP7" s="121" t="s">
        <v>0</v>
      </c>
      <c r="HQ7" s="121" t="s">
        <v>0</v>
      </c>
      <c r="HR7" s="121" t="s">
        <v>0</v>
      </c>
      <c r="HS7" s="121" t="s">
        <v>0</v>
      </c>
      <c r="HT7" s="121" t="s">
        <v>0</v>
      </c>
      <c r="HU7" s="121" t="s">
        <v>0</v>
      </c>
      <c r="HV7" s="121" t="s">
        <v>0</v>
      </c>
      <c r="HW7" s="121" t="s">
        <v>0</v>
      </c>
      <c r="HX7" s="121" t="s">
        <v>0</v>
      </c>
      <c r="HY7" s="121" t="s">
        <v>0</v>
      </c>
      <c r="HZ7" s="121" t="s">
        <v>0</v>
      </c>
      <c r="IA7" s="121" t="s">
        <v>0</v>
      </c>
      <c r="IB7" s="121" t="s">
        <v>0</v>
      </c>
      <c r="IC7" s="121" t="s">
        <v>0</v>
      </c>
      <c r="ID7" s="121" t="s">
        <v>0</v>
      </c>
      <c r="IE7" s="121" t="s">
        <v>0</v>
      </c>
      <c r="IF7" s="121" t="s">
        <v>0</v>
      </c>
      <c r="IG7" s="121" t="s">
        <v>0</v>
      </c>
      <c r="IH7" s="121" t="s">
        <v>0</v>
      </c>
      <c r="II7" s="121" t="s">
        <v>0</v>
      </c>
      <c r="IJ7" s="121" t="s">
        <v>0</v>
      </c>
      <c r="IK7" s="121" t="s">
        <v>0</v>
      </c>
      <c r="IL7" s="121" t="s">
        <v>0</v>
      </c>
      <c r="IM7" s="121" t="s">
        <v>0</v>
      </c>
      <c r="IN7" s="121" t="s">
        <v>0</v>
      </c>
      <c r="IO7" s="121" t="s">
        <v>0</v>
      </c>
      <c r="IP7" s="121" t="s">
        <v>0</v>
      </c>
      <c r="IQ7" s="121" t="s">
        <v>0</v>
      </c>
      <c r="IR7" s="121" t="s">
        <v>0</v>
      </c>
      <c r="IS7" s="121" t="s">
        <v>0</v>
      </c>
      <c r="IT7" s="121" t="s">
        <v>0</v>
      </c>
      <c r="IU7" s="121" t="s">
        <v>0</v>
      </c>
      <c r="IV7" s="121" t="s">
        <v>0</v>
      </c>
      <c r="IW7" s="121" t="s">
        <v>0</v>
      </c>
      <c r="IX7" s="121" t="s">
        <v>0</v>
      </c>
      <c r="IY7" s="121" t="s">
        <v>0</v>
      </c>
      <c r="IZ7" s="121" t="s">
        <v>0</v>
      </c>
      <c r="JA7" s="121" t="s">
        <v>0</v>
      </c>
      <c r="JB7" s="121" t="s">
        <v>0</v>
      </c>
      <c r="JC7" s="121" t="s">
        <v>0</v>
      </c>
      <c r="JD7" s="121" t="s">
        <v>0</v>
      </c>
      <c r="JE7" s="121" t="s">
        <v>0</v>
      </c>
      <c r="JF7" s="121" t="s">
        <v>0</v>
      </c>
      <c r="JG7" s="121" t="s">
        <v>0</v>
      </c>
      <c r="JH7" s="121" t="s">
        <v>0</v>
      </c>
      <c r="JI7" s="121" t="s">
        <v>0</v>
      </c>
      <c r="JJ7" s="121" t="s">
        <v>0</v>
      </c>
    </row>
    <row r="8" spans="1:270" s="7" customFormat="1" ht="20.100000000000001" customHeight="1" outlineLevel="1">
      <c r="A8" s="195"/>
      <c r="B8" s="8" t="str">
        <f>IF('0'!A1=1,"Вінницька","Vinnytsya")</f>
        <v>Вінницька</v>
      </c>
      <c r="C8" s="121"/>
      <c r="D8" s="121"/>
      <c r="E8" s="121"/>
      <c r="F8" s="121"/>
      <c r="G8" s="121"/>
      <c r="H8" s="121"/>
      <c r="I8" s="121"/>
      <c r="J8" s="121"/>
      <c r="K8" s="121"/>
      <c r="L8" s="121"/>
      <c r="M8" s="121"/>
      <c r="N8" s="121"/>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21"/>
      <c r="AT8" s="121"/>
      <c r="AU8" s="121"/>
      <c r="AV8" s="121"/>
      <c r="AW8" s="121"/>
      <c r="AX8" s="121"/>
      <c r="AY8" s="139"/>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29">
        <v>33.344999999999999</v>
      </c>
      <c r="DT8" s="129">
        <v>35.081000000000003</v>
      </c>
      <c r="DU8" s="129">
        <v>33.761000000000003</v>
      </c>
      <c r="DV8" s="129">
        <v>29.302</v>
      </c>
      <c r="DW8" s="129">
        <v>25.55</v>
      </c>
      <c r="DX8" s="129">
        <v>22.913</v>
      </c>
      <c r="DY8" s="129">
        <v>21.54</v>
      </c>
      <c r="DZ8" s="129">
        <v>20.5</v>
      </c>
      <c r="EA8" s="129">
        <v>19.341000000000001</v>
      </c>
      <c r="EB8" s="129">
        <v>17.323</v>
      </c>
      <c r="EC8" s="129">
        <v>19.734999999999999</v>
      </c>
      <c r="ED8" s="129">
        <v>26.734999999999999</v>
      </c>
      <c r="EE8" s="129">
        <v>30.797000000000001</v>
      </c>
      <c r="EF8" s="129">
        <v>32.030999999999999</v>
      </c>
      <c r="EG8" s="129">
        <v>29.731999999999999</v>
      </c>
      <c r="EH8" s="129">
        <v>26.425000000000001</v>
      </c>
      <c r="EI8" s="129">
        <v>23.166</v>
      </c>
      <c r="EJ8" s="129">
        <v>21.164000000000001</v>
      </c>
      <c r="EK8" s="129">
        <v>20.760999999999999</v>
      </c>
      <c r="EL8" s="129">
        <v>19.881</v>
      </c>
      <c r="EM8" s="129">
        <v>18.678000000000001</v>
      </c>
      <c r="EN8" s="129">
        <v>17.460999999999999</v>
      </c>
      <c r="EO8" s="129">
        <v>20.216999999999999</v>
      </c>
      <c r="EP8" s="129">
        <v>26.501000000000001</v>
      </c>
      <c r="EQ8" s="129">
        <v>29.524000000000001</v>
      </c>
      <c r="ER8" s="129">
        <v>30.236000000000001</v>
      </c>
      <c r="ES8" s="129">
        <v>28.626000000000001</v>
      </c>
      <c r="ET8" s="129">
        <v>25.51</v>
      </c>
      <c r="EU8" s="129">
        <v>23.001999999999999</v>
      </c>
      <c r="EV8" s="129">
        <v>20.838999999999999</v>
      </c>
      <c r="EW8" s="129">
        <v>19.936</v>
      </c>
      <c r="EX8" s="129">
        <v>19.609000000000002</v>
      </c>
      <c r="EY8" s="129">
        <v>18.797999999999998</v>
      </c>
      <c r="EZ8" s="129">
        <v>18.2</v>
      </c>
      <c r="FA8" s="129">
        <v>22.122</v>
      </c>
      <c r="FB8" s="129">
        <v>28.061</v>
      </c>
      <c r="FC8" s="129">
        <v>30.747</v>
      </c>
      <c r="FD8" s="129">
        <v>31.23</v>
      </c>
      <c r="FE8" s="129">
        <v>28.440999999999999</v>
      </c>
      <c r="FF8" s="129">
        <v>25.055</v>
      </c>
      <c r="FG8" s="129">
        <v>23.184000000000001</v>
      </c>
      <c r="FH8" s="129">
        <v>21.045000000000002</v>
      </c>
      <c r="FI8" s="129">
        <v>19.902000000000001</v>
      </c>
      <c r="FJ8" s="129">
        <v>19.190999999999999</v>
      </c>
      <c r="FK8" s="129">
        <v>18.024000000000001</v>
      </c>
      <c r="FL8" s="129">
        <v>16.622</v>
      </c>
      <c r="FM8" s="129">
        <v>19.109000000000002</v>
      </c>
      <c r="FN8" s="129">
        <v>24.175000000000001</v>
      </c>
      <c r="FO8" s="129">
        <v>28.280999999999999</v>
      </c>
      <c r="FP8" s="129">
        <v>28.940999999999999</v>
      </c>
      <c r="FQ8" s="129">
        <v>26.148</v>
      </c>
      <c r="FR8" s="129">
        <v>22.657</v>
      </c>
      <c r="FS8" s="129">
        <v>20.263000000000002</v>
      </c>
      <c r="FT8" s="129">
        <v>17.954000000000001</v>
      </c>
      <c r="FU8" s="129">
        <v>17.056999999999999</v>
      </c>
      <c r="FV8" s="129">
        <v>16.427</v>
      </c>
      <c r="FW8" s="129">
        <v>15.478999999999999</v>
      </c>
      <c r="FX8" s="129">
        <v>13.914</v>
      </c>
      <c r="FY8" s="129">
        <v>16.059999999999999</v>
      </c>
      <c r="FZ8" s="129">
        <v>20.346</v>
      </c>
      <c r="GA8" s="129">
        <v>23.757000000000001</v>
      </c>
      <c r="GB8" s="129">
        <v>24.59</v>
      </c>
      <c r="GC8" s="129">
        <v>23.475999999999999</v>
      </c>
      <c r="GD8" s="129">
        <v>19.768999999999998</v>
      </c>
      <c r="GE8" s="157">
        <v>18.082999999999998</v>
      </c>
      <c r="GF8" s="157">
        <v>16.431999999999999</v>
      </c>
      <c r="GG8" s="157">
        <v>15.98</v>
      </c>
      <c r="GH8" s="157">
        <v>15.597</v>
      </c>
      <c r="GI8" s="157">
        <v>15.125</v>
      </c>
      <c r="GJ8" s="157">
        <v>13.875</v>
      </c>
      <c r="GK8" s="157">
        <v>16.38</v>
      </c>
      <c r="GL8" s="157">
        <v>20.849</v>
      </c>
      <c r="GM8" s="157">
        <v>23.599</v>
      </c>
      <c r="GN8" s="157">
        <v>24.395</v>
      </c>
      <c r="GO8" s="157">
        <v>22.056000000000001</v>
      </c>
      <c r="GP8" s="157">
        <v>19.754999999999999</v>
      </c>
      <c r="GQ8" s="157">
        <v>18.198</v>
      </c>
      <c r="GR8" s="157">
        <v>16.529</v>
      </c>
      <c r="GS8" s="157">
        <v>15.76</v>
      </c>
      <c r="GT8" s="157">
        <v>15.243</v>
      </c>
      <c r="GU8" s="157">
        <v>14.294</v>
      </c>
      <c r="GV8" s="157">
        <v>12.784000000000001</v>
      </c>
      <c r="GW8" s="157">
        <v>15.356999999999999</v>
      </c>
      <c r="GX8" s="157">
        <v>20.504999999999999</v>
      </c>
      <c r="GY8" s="157">
        <v>24.204000000000001</v>
      </c>
      <c r="GZ8" s="157">
        <v>24.677</v>
      </c>
      <c r="HA8" s="157">
        <v>22.795999999999999</v>
      </c>
      <c r="HB8" s="157">
        <v>25.309000000000001</v>
      </c>
      <c r="HC8" s="157">
        <v>26.67</v>
      </c>
      <c r="HD8" s="157">
        <v>25.645</v>
      </c>
      <c r="HE8" s="157">
        <v>24.204999999999998</v>
      </c>
      <c r="HF8" s="157">
        <v>22.190999999999999</v>
      </c>
      <c r="HG8" s="157">
        <v>20.224</v>
      </c>
      <c r="HH8" s="157">
        <v>18.029</v>
      </c>
      <c r="HI8" s="157">
        <v>18.981000000000002</v>
      </c>
      <c r="HJ8" s="157">
        <v>23.295000000000002</v>
      </c>
      <c r="HK8" s="157">
        <v>26.346</v>
      </c>
      <c r="HL8" s="157">
        <v>27.157</v>
      </c>
      <c r="HM8" s="157">
        <v>25.22</v>
      </c>
      <c r="HN8" s="157">
        <v>21.972999999999999</v>
      </c>
      <c r="HO8" s="157">
        <v>20.486999999999998</v>
      </c>
      <c r="HP8" s="157">
        <v>18.117999999999999</v>
      </c>
      <c r="HQ8" s="157">
        <v>16.619</v>
      </c>
      <c r="HR8" s="157">
        <v>15.772</v>
      </c>
      <c r="HS8" s="157">
        <v>14.576000000000001</v>
      </c>
      <c r="HT8" s="157">
        <v>12.816000000000001</v>
      </c>
      <c r="HU8" s="157">
        <v>13.151</v>
      </c>
      <c r="HV8" s="157">
        <v>16.888999999999999</v>
      </c>
      <c r="HW8" s="157">
        <v>19.599</v>
      </c>
      <c r="HX8" s="157">
        <v>19.873999999999999</v>
      </c>
      <c r="HY8" s="157">
        <v>17.812999999999999</v>
      </c>
      <c r="HZ8" s="157">
        <v>16.870999999999999</v>
      </c>
      <c r="IA8" s="157">
        <v>16.733000000000001</v>
      </c>
      <c r="IB8" s="157">
        <v>15.297000000000001</v>
      </c>
      <c r="IC8" s="157">
        <v>13.698</v>
      </c>
      <c r="ID8" s="157">
        <v>12.778</v>
      </c>
      <c r="IE8" s="157">
        <v>11.478999999999999</v>
      </c>
      <c r="IF8" s="157">
        <v>9.8729999999999993</v>
      </c>
      <c r="IG8" s="157">
        <v>8.5850000000000009</v>
      </c>
      <c r="IH8" s="157">
        <v>7.6820000000000004</v>
      </c>
      <c r="II8" s="157">
        <v>6.9119999999999999</v>
      </c>
      <c r="IJ8" s="157">
        <v>6.1360000000000001</v>
      </c>
      <c r="IK8" s="157">
        <v>5.3630000000000004</v>
      </c>
      <c r="IL8" s="157">
        <v>4.68</v>
      </c>
      <c r="IM8" s="157">
        <v>4.2930000000000001</v>
      </c>
      <c r="IN8" s="157">
        <v>3.8380000000000001</v>
      </c>
      <c r="IO8" s="157">
        <v>3.8410000000000002</v>
      </c>
      <c r="IP8" s="157">
        <v>3.8809999999999998</v>
      </c>
      <c r="IQ8" s="157">
        <v>3.7829999999999999</v>
      </c>
      <c r="IR8" s="157">
        <v>3.452</v>
      </c>
      <c r="IS8" s="157">
        <v>3.5630000000000002</v>
      </c>
      <c r="IT8" s="157">
        <v>3.7559999999999998</v>
      </c>
      <c r="IU8" s="157">
        <v>4.2380000000000004</v>
      </c>
      <c r="IV8" s="157">
        <v>4.7300000000000004</v>
      </c>
      <c r="IW8" s="157">
        <v>5.29</v>
      </c>
      <c r="IX8" s="157">
        <v>5.4349999999999996</v>
      </c>
      <c r="IY8" s="157">
        <v>5.149</v>
      </c>
      <c r="IZ8" s="157">
        <v>4.931</v>
      </c>
      <c r="JA8" s="157">
        <v>4.7670000000000003</v>
      </c>
      <c r="JB8" s="157">
        <v>4.7430000000000003</v>
      </c>
      <c r="JC8" s="157">
        <v>4.66</v>
      </c>
      <c r="JD8" s="157">
        <v>4.6189999999999998</v>
      </c>
      <c r="JE8" s="157">
        <v>4.7670000000000003</v>
      </c>
      <c r="JF8" s="157">
        <v>4.8650000000000002</v>
      </c>
      <c r="JG8" s="157">
        <v>5.5780000000000003</v>
      </c>
      <c r="JH8" s="157">
        <v>5.742</v>
      </c>
      <c r="JI8" s="157">
        <v>5.5380000000000003</v>
      </c>
      <c r="JJ8" s="157">
        <v>5.2539999999999996</v>
      </c>
    </row>
    <row r="9" spans="1:270" s="7" customFormat="1" ht="20.100000000000001" customHeight="1" outlineLevel="1">
      <c r="A9" s="195"/>
      <c r="B9" s="8" t="str">
        <f>IF('0'!A1=1,"Волинська","Volyn")</f>
        <v>Волинська</v>
      </c>
      <c r="C9" s="121"/>
      <c r="D9" s="121"/>
      <c r="E9" s="121"/>
      <c r="F9" s="121"/>
      <c r="G9" s="121"/>
      <c r="H9" s="121"/>
      <c r="I9" s="121"/>
      <c r="J9" s="121"/>
      <c r="K9" s="121"/>
      <c r="L9" s="121"/>
      <c r="M9" s="121"/>
      <c r="N9" s="121"/>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21"/>
      <c r="AT9" s="121"/>
      <c r="AU9" s="121"/>
      <c r="AV9" s="121"/>
      <c r="AW9" s="121"/>
      <c r="AX9" s="121"/>
      <c r="AY9" s="139"/>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29">
        <v>13.214</v>
      </c>
      <c r="DT9" s="129">
        <v>13.749000000000001</v>
      </c>
      <c r="DU9" s="129">
        <v>13.552</v>
      </c>
      <c r="DV9" s="129">
        <v>13.504</v>
      </c>
      <c r="DW9" s="129">
        <v>13.170999999999999</v>
      </c>
      <c r="DX9" s="129">
        <v>12.664</v>
      </c>
      <c r="DY9" s="129">
        <v>12.39</v>
      </c>
      <c r="DZ9" s="129">
        <v>11.972</v>
      </c>
      <c r="EA9" s="129">
        <v>11.345000000000001</v>
      </c>
      <c r="EB9" s="129">
        <v>9.7240000000000002</v>
      </c>
      <c r="EC9" s="129">
        <v>9.968</v>
      </c>
      <c r="ED9" s="129">
        <v>11.087999999999999</v>
      </c>
      <c r="EE9" s="129">
        <v>11.741</v>
      </c>
      <c r="EF9" s="129">
        <v>12.004</v>
      </c>
      <c r="EG9" s="129">
        <v>11.811</v>
      </c>
      <c r="EH9" s="129">
        <v>12.068</v>
      </c>
      <c r="EI9" s="129">
        <v>12.061</v>
      </c>
      <c r="EJ9" s="129">
        <v>11.862</v>
      </c>
      <c r="EK9" s="129">
        <v>11.866</v>
      </c>
      <c r="EL9" s="129">
        <v>11.593999999999999</v>
      </c>
      <c r="EM9" s="129">
        <v>10.978999999999999</v>
      </c>
      <c r="EN9" s="129">
        <v>9.5909999999999993</v>
      </c>
      <c r="EO9" s="129">
        <v>9.9039999999999999</v>
      </c>
      <c r="EP9" s="129">
        <v>11.19</v>
      </c>
      <c r="EQ9" s="129">
        <v>11.446999999999999</v>
      </c>
      <c r="ER9" s="129">
        <v>11.669</v>
      </c>
      <c r="ES9" s="129">
        <v>11.67</v>
      </c>
      <c r="ET9" s="129">
        <v>12.13</v>
      </c>
      <c r="EU9" s="129">
        <v>12.332000000000001</v>
      </c>
      <c r="EV9" s="129">
        <v>12.058</v>
      </c>
      <c r="EW9" s="129">
        <v>11.856999999999999</v>
      </c>
      <c r="EX9" s="129">
        <v>11.704000000000001</v>
      </c>
      <c r="EY9" s="129">
        <v>11.385</v>
      </c>
      <c r="EZ9" s="129">
        <v>10.003</v>
      </c>
      <c r="FA9" s="129">
        <v>10.635999999999999</v>
      </c>
      <c r="FB9" s="129">
        <v>11.739000000000001</v>
      </c>
      <c r="FC9" s="129">
        <v>12.076000000000001</v>
      </c>
      <c r="FD9" s="129">
        <v>12.332000000000001</v>
      </c>
      <c r="FE9" s="129">
        <v>12.124000000000001</v>
      </c>
      <c r="FF9" s="129">
        <v>12.467000000000001</v>
      </c>
      <c r="FG9" s="129">
        <v>12.532</v>
      </c>
      <c r="FH9" s="129">
        <v>11.653</v>
      </c>
      <c r="FI9" s="129">
        <v>11.207000000000001</v>
      </c>
      <c r="FJ9" s="129">
        <v>10.644</v>
      </c>
      <c r="FK9" s="129">
        <v>9.8819999999999997</v>
      </c>
      <c r="FL9" s="129">
        <v>8.0139999999999993</v>
      </c>
      <c r="FM9" s="129">
        <v>8.3520000000000003</v>
      </c>
      <c r="FN9" s="129">
        <v>9.1999999999999993</v>
      </c>
      <c r="FO9" s="129">
        <v>10.189</v>
      </c>
      <c r="FP9" s="129">
        <v>10.798999999999999</v>
      </c>
      <c r="FQ9" s="129">
        <v>10.592000000000001</v>
      </c>
      <c r="FR9" s="129">
        <v>10.837</v>
      </c>
      <c r="FS9" s="129">
        <v>10.891</v>
      </c>
      <c r="FT9" s="129">
        <v>10.260999999999999</v>
      </c>
      <c r="FU9" s="129">
        <v>10.064</v>
      </c>
      <c r="FV9" s="129">
        <v>9.8059999999999992</v>
      </c>
      <c r="FW9" s="129">
        <v>9.2949999999999999</v>
      </c>
      <c r="FX9" s="129">
        <v>7.4779999999999998</v>
      </c>
      <c r="FY9" s="129">
        <v>7.593</v>
      </c>
      <c r="FZ9" s="129">
        <v>8.1790000000000003</v>
      </c>
      <c r="GA9" s="129">
        <v>8.52</v>
      </c>
      <c r="GB9" s="129">
        <v>8.6590000000000007</v>
      </c>
      <c r="GC9" s="129">
        <v>8.42</v>
      </c>
      <c r="GD9" s="129">
        <v>8.4459999999999997</v>
      </c>
      <c r="GE9" s="157">
        <v>8.7330000000000005</v>
      </c>
      <c r="GF9" s="157">
        <v>8.5719999999999992</v>
      </c>
      <c r="GG9" s="157">
        <v>8.4280000000000008</v>
      </c>
      <c r="GH9" s="157">
        <v>8.2650000000000006</v>
      </c>
      <c r="GI9" s="157">
        <v>7.9580000000000002</v>
      </c>
      <c r="GJ9" s="157">
        <v>6.4809999999999999</v>
      </c>
      <c r="GK9" s="157">
        <v>7.0359999999999996</v>
      </c>
      <c r="GL9" s="157">
        <v>7.8339999999999996</v>
      </c>
      <c r="GM9" s="157">
        <v>8.484</v>
      </c>
      <c r="GN9" s="157">
        <v>8.6280000000000001</v>
      </c>
      <c r="GO9" s="157">
        <v>8.3629999999999995</v>
      </c>
      <c r="GP9" s="157">
        <v>8.3810000000000002</v>
      </c>
      <c r="GQ9" s="157">
        <v>8.8620000000000001</v>
      </c>
      <c r="GR9" s="157">
        <v>8.5790000000000006</v>
      </c>
      <c r="GS9" s="157">
        <v>8.5090000000000003</v>
      </c>
      <c r="GT9" s="157">
        <v>8.2970000000000006</v>
      </c>
      <c r="GU9" s="157">
        <v>7.9969999999999999</v>
      </c>
      <c r="GV9" s="157">
        <v>6.8209999999999997</v>
      </c>
      <c r="GW9" s="157">
        <v>6.9690000000000003</v>
      </c>
      <c r="GX9" s="157">
        <v>7.9240000000000004</v>
      </c>
      <c r="GY9" s="157">
        <v>8.5939999999999994</v>
      </c>
      <c r="GZ9" s="157">
        <v>9.1110000000000007</v>
      </c>
      <c r="HA9" s="157">
        <v>9.0120000000000005</v>
      </c>
      <c r="HB9" s="157">
        <v>12.675000000000001</v>
      </c>
      <c r="HC9" s="157">
        <v>15.231</v>
      </c>
      <c r="HD9" s="157">
        <v>16.079000000000001</v>
      </c>
      <c r="HE9" s="157">
        <v>15.695</v>
      </c>
      <c r="HF9" s="157">
        <v>14.504</v>
      </c>
      <c r="HG9" s="157">
        <v>12.942</v>
      </c>
      <c r="HH9" s="157">
        <v>11.276</v>
      </c>
      <c r="HI9" s="157">
        <v>11.282</v>
      </c>
      <c r="HJ9" s="157">
        <v>12.465999999999999</v>
      </c>
      <c r="HK9" s="157">
        <v>13.225</v>
      </c>
      <c r="HL9" s="157">
        <v>13.151</v>
      </c>
      <c r="HM9" s="157">
        <v>12.635</v>
      </c>
      <c r="HN9" s="157">
        <v>11.727</v>
      </c>
      <c r="HO9" s="157">
        <v>11.452999999999999</v>
      </c>
      <c r="HP9" s="157">
        <v>10.407999999999999</v>
      </c>
      <c r="HQ9" s="157">
        <v>9.76</v>
      </c>
      <c r="HR9" s="157">
        <v>9.3030000000000008</v>
      </c>
      <c r="HS9" s="157">
        <v>8.2889999999999997</v>
      </c>
      <c r="HT9" s="157">
        <v>6.5590000000000002</v>
      </c>
      <c r="HU9" s="157">
        <v>6.5739999999999998</v>
      </c>
      <c r="HV9" s="157">
        <v>7.2130000000000001</v>
      </c>
      <c r="HW9" s="157">
        <v>7.8840000000000003</v>
      </c>
      <c r="HX9" s="157">
        <v>8.0020000000000007</v>
      </c>
      <c r="HY9" s="157">
        <v>7.9160000000000004</v>
      </c>
      <c r="HZ9" s="157">
        <v>7.9509999999999996</v>
      </c>
      <c r="IA9" s="157">
        <v>8.2550000000000008</v>
      </c>
      <c r="IB9" s="157">
        <v>7.5880000000000001</v>
      </c>
      <c r="IC9" s="157">
        <v>6.9059999999999997</v>
      </c>
      <c r="ID9" s="157">
        <v>6.5229999999999997</v>
      </c>
      <c r="IE9" s="157">
        <v>6.117</v>
      </c>
      <c r="IF9" s="157">
        <v>5.2110000000000003</v>
      </c>
      <c r="IG9" s="157">
        <v>4.5609999999999999</v>
      </c>
      <c r="IH9" s="157">
        <v>4.3579999999999997</v>
      </c>
      <c r="II9" s="157">
        <v>3.964</v>
      </c>
      <c r="IJ9" s="157">
        <v>3.71</v>
      </c>
      <c r="IK9" s="157">
        <v>3.399</v>
      </c>
      <c r="IL9" s="157">
        <v>3.1669999999999998</v>
      </c>
      <c r="IM9" s="157">
        <v>3.073</v>
      </c>
      <c r="IN9" s="157">
        <v>2.863</v>
      </c>
      <c r="IO9" s="157">
        <v>2.81</v>
      </c>
      <c r="IP9" s="157">
        <v>2.8370000000000002</v>
      </c>
      <c r="IQ9" s="157">
        <v>2.6739999999999999</v>
      </c>
      <c r="IR9" s="157">
        <v>2.2909999999999999</v>
      </c>
      <c r="IS9" s="157">
        <v>2.2730000000000001</v>
      </c>
      <c r="IT9" s="157">
        <v>2.2949999999999999</v>
      </c>
      <c r="IU9" s="157">
        <v>2.399</v>
      </c>
      <c r="IV9" s="157">
        <v>2.6789999999999998</v>
      </c>
      <c r="IW9" s="157">
        <v>2.931</v>
      </c>
      <c r="IX9" s="157">
        <v>3.0640000000000001</v>
      </c>
      <c r="IY9" s="157">
        <v>2.8610000000000002</v>
      </c>
      <c r="IZ9" s="157">
        <v>2.73</v>
      </c>
      <c r="JA9" s="157">
        <v>2.7730000000000001</v>
      </c>
      <c r="JB9" s="157">
        <v>2.7469999999999999</v>
      </c>
      <c r="JC9" s="157">
        <v>2.5870000000000002</v>
      </c>
      <c r="JD9" s="157">
        <v>2.3380000000000001</v>
      </c>
      <c r="JE9" s="157">
        <v>2.3029999999999999</v>
      </c>
      <c r="JF9" s="157">
        <v>2.33</v>
      </c>
      <c r="JG9" s="157">
        <v>2.5150000000000001</v>
      </c>
      <c r="JH9" s="157">
        <v>2.56</v>
      </c>
      <c r="JI9" s="157">
        <v>2.512</v>
      </c>
      <c r="JJ9" s="157">
        <v>2.4969999999999999</v>
      </c>
    </row>
    <row r="10" spans="1:270" s="7" customFormat="1" ht="20.100000000000001" customHeight="1" outlineLevel="1">
      <c r="A10" s="195"/>
      <c r="B10" s="8" t="str">
        <f>IF('0'!A1=1,"Дніпропетровська","Dnipropetrovsk")</f>
        <v>Дніпропетровська</v>
      </c>
      <c r="C10" s="121"/>
      <c r="D10" s="121"/>
      <c r="E10" s="121"/>
      <c r="F10" s="121"/>
      <c r="G10" s="121"/>
      <c r="H10" s="121"/>
      <c r="I10" s="121"/>
      <c r="J10" s="121"/>
      <c r="K10" s="121"/>
      <c r="L10" s="121"/>
      <c r="M10" s="121"/>
      <c r="N10" s="121"/>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21"/>
      <c r="AT10" s="121"/>
      <c r="AU10" s="121"/>
      <c r="AV10" s="121"/>
      <c r="AW10" s="121"/>
      <c r="AX10" s="121"/>
      <c r="AY10" s="139"/>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29">
        <v>36.694000000000003</v>
      </c>
      <c r="DT10" s="129">
        <v>37.716000000000001</v>
      </c>
      <c r="DU10" s="129">
        <v>36.207000000000001</v>
      </c>
      <c r="DV10" s="129">
        <v>34.128</v>
      </c>
      <c r="DW10" s="129">
        <v>32.790999999999997</v>
      </c>
      <c r="DX10" s="129">
        <v>31.015999999999998</v>
      </c>
      <c r="DY10" s="129">
        <v>30.015999999999998</v>
      </c>
      <c r="DZ10" s="129">
        <v>29.38</v>
      </c>
      <c r="EA10" s="129">
        <v>28.957000000000001</v>
      </c>
      <c r="EB10" s="129">
        <v>27.497</v>
      </c>
      <c r="EC10" s="129">
        <v>29.343</v>
      </c>
      <c r="ED10" s="129">
        <v>32.539000000000001</v>
      </c>
      <c r="EE10" s="129">
        <v>33.777999999999999</v>
      </c>
      <c r="EF10" s="129">
        <v>33.988999999999997</v>
      </c>
      <c r="EG10" s="129">
        <v>32.799999999999997</v>
      </c>
      <c r="EH10" s="129">
        <v>31.696000000000002</v>
      </c>
      <c r="EI10" s="129">
        <v>31.338999999999999</v>
      </c>
      <c r="EJ10" s="129">
        <v>31.041</v>
      </c>
      <c r="EK10" s="129">
        <v>30.984999999999999</v>
      </c>
      <c r="EL10" s="129">
        <v>30.518999999999998</v>
      </c>
      <c r="EM10" s="129">
        <v>30.172999999999998</v>
      </c>
      <c r="EN10" s="129">
        <v>30.233000000000001</v>
      </c>
      <c r="EO10" s="129">
        <v>33.155000000000001</v>
      </c>
      <c r="EP10" s="129">
        <v>36.107999999999997</v>
      </c>
      <c r="EQ10" s="129">
        <v>36.381</v>
      </c>
      <c r="ER10" s="129">
        <v>36.664999999999999</v>
      </c>
      <c r="ES10" s="129">
        <v>35.941000000000003</v>
      </c>
      <c r="ET10" s="129">
        <v>35.61</v>
      </c>
      <c r="EU10" s="129">
        <v>35.680999999999997</v>
      </c>
      <c r="EV10" s="129">
        <v>34.567999999999998</v>
      </c>
      <c r="EW10" s="129">
        <v>33.908999999999999</v>
      </c>
      <c r="EX10" s="129">
        <v>33.18</v>
      </c>
      <c r="EY10" s="129">
        <v>32.823999999999998</v>
      </c>
      <c r="EZ10" s="129">
        <v>31.962</v>
      </c>
      <c r="FA10" s="129">
        <v>34.454000000000001</v>
      </c>
      <c r="FB10" s="129">
        <v>37.746000000000002</v>
      </c>
      <c r="FC10" s="129">
        <v>38.128999999999998</v>
      </c>
      <c r="FD10" s="129">
        <v>38.076999999999998</v>
      </c>
      <c r="FE10" s="129">
        <v>35.601999999999997</v>
      </c>
      <c r="FF10" s="129">
        <v>34.164999999999999</v>
      </c>
      <c r="FG10" s="129">
        <v>33.326999999999998</v>
      </c>
      <c r="FH10" s="129">
        <v>31.913</v>
      </c>
      <c r="FI10" s="129">
        <v>30.707000000000001</v>
      </c>
      <c r="FJ10" s="129">
        <v>29.731000000000002</v>
      </c>
      <c r="FK10" s="129">
        <v>28.835999999999999</v>
      </c>
      <c r="FL10" s="129">
        <v>27.189</v>
      </c>
      <c r="FM10" s="129">
        <v>28.106999999999999</v>
      </c>
      <c r="FN10" s="129">
        <v>30.689</v>
      </c>
      <c r="FO10" s="129">
        <v>32.436999999999998</v>
      </c>
      <c r="FP10" s="129">
        <v>32.137999999999998</v>
      </c>
      <c r="FQ10" s="129">
        <v>30.105</v>
      </c>
      <c r="FR10" s="129">
        <v>28.079000000000001</v>
      </c>
      <c r="FS10" s="129">
        <v>27.43</v>
      </c>
      <c r="FT10" s="129">
        <v>26.379000000000001</v>
      </c>
      <c r="FU10" s="129">
        <v>25.687000000000001</v>
      </c>
      <c r="FV10" s="129">
        <v>25.13</v>
      </c>
      <c r="FW10" s="129">
        <v>24.603999999999999</v>
      </c>
      <c r="FX10" s="129">
        <v>23.843</v>
      </c>
      <c r="FY10" s="129">
        <v>25.12</v>
      </c>
      <c r="FZ10" s="129">
        <v>27.408000000000001</v>
      </c>
      <c r="GA10" s="129">
        <v>28.193000000000001</v>
      </c>
      <c r="GB10" s="129">
        <v>27.931000000000001</v>
      </c>
      <c r="GC10" s="129">
        <v>26.556000000000001</v>
      </c>
      <c r="GD10" s="129">
        <v>24.478999999999999</v>
      </c>
      <c r="GE10" s="157">
        <v>24.58</v>
      </c>
      <c r="GF10" s="157">
        <v>24.010999999999999</v>
      </c>
      <c r="GG10" s="157">
        <v>23.806999999999999</v>
      </c>
      <c r="GH10" s="157">
        <v>23.472999999999999</v>
      </c>
      <c r="GI10" s="157">
        <v>23.077000000000002</v>
      </c>
      <c r="GJ10" s="157">
        <v>22.61</v>
      </c>
      <c r="GK10" s="157">
        <v>23.599</v>
      </c>
      <c r="GL10" s="157">
        <v>25.709</v>
      </c>
      <c r="GM10" s="157">
        <v>26.390999999999998</v>
      </c>
      <c r="GN10" s="157">
        <v>26.279</v>
      </c>
      <c r="GO10" s="157">
        <v>24.716000000000001</v>
      </c>
      <c r="GP10" s="157">
        <v>22.954999999999998</v>
      </c>
      <c r="GQ10" s="157">
        <v>22.623000000000001</v>
      </c>
      <c r="GR10" s="157">
        <v>22.175000000000001</v>
      </c>
      <c r="GS10" s="157">
        <v>21.846</v>
      </c>
      <c r="GT10" s="157">
        <v>21.422000000000001</v>
      </c>
      <c r="GU10" s="157">
        <v>21.071000000000002</v>
      </c>
      <c r="GV10" s="157">
        <v>21.306000000000001</v>
      </c>
      <c r="GW10" s="157">
        <v>22.959</v>
      </c>
      <c r="GX10" s="157">
        <v>26.102</v>
      </c>
      <c r="GY10" s="157">
        <v>28.469000000000001</v>
      </c>
      <c r="GZ10" s="157">
        <v>28.683</v>
      </c>
      <c r="HA10" s="157">
        <v>27.181999999999999</v>
      </c>
      <c r="HB10" s="157">
        <v>37.444000000000003</v>
      </c>
      <c r="HC10" s="157">
        <v>41.863</v>
      </c>
      <c r="HD10" s="157">
        <v>42.686</v>
      </c>
      <c r="HE10" s="157">
        <v>42.783000000000001</v>
      </c>
      <c r="HF10" s="157">
        <v>39.79</v>
      </c>
      <c r="HG10" s="157">
        <v>34.600999999999999</v>
      </c>
      <c r="HH10" s="157">
        <v>32.151000000000003</v>
      </c>
      <c r="HI10" s="157">
        <v>32.194000000000003</v>
      </c>
      <c r="HJ10" s="157">
        <v>34.78</v>
      </c>
      <c r="HK10" s="157">
        <v>35.289000000000001</v>
      </c>
      <c r="HL10" s="157">
        <v>34.792000000000002</v>
      </c>
      <c r="HM10" s="157">
        <v>31.846</v>
      </c>
      <c r="HN10" s="157">
        <v>29.457999999999998</v>
      </c>
      <c r="HO10" s="157">
        <v>27.658999999999999</v>
      </c>
      <c r="HP10" s="157">
        <v>25.960999999999999</v>
      </c>
      <c r="HQ10" s="157">
        <v>25.151</v>
      </c>
      <c r="HR10" s="157">
        <v>24.198</v>
      </c>
      <c r="HS10" s="157">
        <v>23.117000000000001</v>
      </c>
      <c r="HT10" s="157">
        <v>21.734000000000002</v>
      </c>
      <c r="HU10" s="157">
        <v>21.966000000000001</v>
      </c>
      <c r="HV10" s="157">
        <v>23.327999999999999</v>
      </c>
      <c r="HW10" s="157">
        <v>23.984000000000002</v>
      </c>
      <c r="HX10" s="157">
        <v>23.603999999999999</v>
      </c>
      <c r="HY10" s="157">
        <v>21.155000000000001</v>
      </c>
      <c r="HZ10" s="157">
        <v>23.771000000000001</v>
      </c>
      <c r="IA10" s="157">
        <v>26.864999999999998</v>
      </c>
      <c r="IB10" s="157">
        <v>25.727</v>
      </c>
      <c r="IC10" s="157">
        <v>23.940999999999999</v>
      </c>
      <c r="ID10" s="157">
        <v>22.15</v>
      </c>
      <c r="IE10" s="157">
        <v>20.798999999999999</v>
      </c>
      <c r="IF10" s="157">
        <v>19.553999999999998</v>
      </c>
      <c r="IG10" s="157">
        <v>17.02</v>
      </c>
      <c r="IH10" s="157">
        <v>14.446</v>
      </c>
      <c r="II10" s="157">
        <v>12.749000000000001</v>
      </c>
      <c r="IJ10" s="157">
        <v>11.209</v>
      </c>
      <c r="IK10" s="157">
        <v>10.153</v>
      </c>
      <c r="IL10" s="157">
        <v>9.4329999999999998</v>
      </c>
      <c r="IM10" s="157">
        <v>8.9469999999999992</v>
      </c>
      <c r="IN10" s="157">
        <v>8.3550000000000004</v>
      </c>
      <c r="IO10" s="157">
        <v>8.1549999999999994</v>
      </c>
      <c r="IP10" s="157">
        <v>7.8049999999999997</v>
      </c>
      <c r="IQ10" s="157">
        <v>7.3609999999999998</v>
      </c>
      <c r="IR10" s="157">
        <v>7.04</v>
      </c>
      <c r="IS10" s="157">
        <v>6.8479999999999999</v>
      </c>
      <c r="IT10" s="157">
        <v>6.8490000000000002</v>
      </c>
      <c r="IU10" s="157">
        <v>7.1260000000000003</v>
      </c>
      <c r="IV10" s="157">
        <v>7.6689999999999996</v>
      </c>
      <c r="IW10" s="157">
        <v>8.4390000000000001</v>
      </c>
      <c r="IX10" s="157">
        <v>8.5280000000000005</v>
      </c>
      <c r="IY10" s="157">
        <v>7.9139999999999997</v>
      </c>
      <c r="IZ10" s="157">
        <v>7.3620000000000001</v>
      </c>
      <c r="JA10" s="157">
        <v>7.2089999999999996</v>
      </c>
      <c r="JB10" s="157">
        <v>7.3719999999999999</v>
      </c>
      <c r="JC10" s="157">
        <v>7.8650000000000002</v>
      </c>
      <c r="JD10" s="157">
        <v>8.0950000000000006</v>
      </c>
      <c r="JE10" s="157">
        <v>7.9219999999999997</v>
      </c>
      <c r="JF10" s="157">
        <v>7.867</v>
      </c>
      <c r="JG10" s="157">
        <v>8.0510000000000002</v>
      </c>
      <c r="JH10" s="157">
        <v>8.1519999999999992</v>
      </c>
      <c r="JI10" s="157">
        <v>8.0329999999999995</v>
      </c>
      <c r="JJ10" s="157">
        <v>7.8029999999999999</v>
      </c>
    </row>
    <row r="11" spans="1:270" s="7" customFormat="1" ht="20.100000000000001" customHeight="1" outlineLevel="1">
      <c r="A11" s="195"/>
      <c r="B11" s="8" t="str">
        <f>IF('0'!A1=1,"Донецька","Donetsk")</f>
        <v>Донецька</v>
      </c>
      <c r="C11" s="121"/>
      <c r="D11" s="121"/>
      <c r="E11" s="121"/>
      <c r="F11" s="121"/>
      <c r="G11" s="121"/>
      <c r="H11" s="121"/>
      <c r="I11" s="121"/>
      <c r="J11" s="121"/>
      <c r="K11" s="121"/>
      <c r="L11" s="121"/>
      <c r="M11" s="121"/>
      <c r="N11" s="121"/>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21"/>
      <c r="AT11" s="121"/>
      <c r="AU11" s="121"/>
      <c r="AV11" s="121"/>
      <c r="AW11" s="121"/>
      <c r="AX11" s="121"/>
      <c r="AY11" s="139"/>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29">
        <v>31.327999999999999</v>
      </c>
      <c r="DT11" s="129">
        <v>32.963000000000001</v>
      </c>
      <c r="DU11" s="129">
        <v>33.097000000000001</v>
      </c>
      <c r="DV11" s="129">
        <v>34.46</v>
      </c>
      <c r="DW11" s="129">
        <v>34.783000000000001</v>
      </c>
      <c r="DX11" s="129">
        <v>33.981999999999999</v>
      </c>
      <c r="DY11" s="129">
        <v>34.280999999999999</v>
      </c>
      <c r="DZ11" s="129">
        <v>34.073</v>
      </c>
      <c r="EA11" s="129">
        <v>33.673000000000002</v>
      </c>
      <c r="EB11" s="129">
        <v>31.568999999999999</v>
      </c>
      <c r="EC11" s="129">
        <v>31.891999999999999</v>
      </c>
      <c r="ED11" s="129">
        <v>32.957000000000001</v>
      </c>
      <c r="EE11" s="129">
        <v>34.450000000000003</v>
      </c>
      <c r="EF11" s="129">
        <v>35.575000000000003</v>
      </c>
      <c r="EG11" s="129">
        <v>36.311999999999998</v>
      </c>
      <c r="EH11" s="129">
        <v>37.930999999999997</v>
      </c>
      <c r="EI11" s="129">
        <v>37.741999999999997</v>
      </c>
      <c r="EJ11" s="129">
        <v>36.213000000000001</v>
      </c>
      <c r="EK11" s="129">
        <v>33.863999999999997</v>
      </c>
      <c r="EL11" s="129">
        <v>32.173999999999999</v>
      </c>
      <c r="EM11" s="129">
        <v>30.379000000000001</v>
      </c>
      <c r="EN11" s="129">
        <v>29.385000000000002</v>
      </c>
      <c r="EO11" s="129">
        <v>28.408000000000001</v>
      </c>
      <c r="EP11" s="129">
        <v>26.812999999999999</v>
      </c>
      <c r="EQ11" s="129">
        <v>23.506</v>
      </c>
      <c r="ER11" s="129">
        <v>23.074999999999999</v>
      </c>
      <c r="ES11" s="129">
        <v>23.015000000000001</v>
      </c>
      <c r="ET11" s="129">
        <v>23.423999999999999</v>
      </c>
      <c r="EU11" s="129">
        <v>23.478000000000002</v>
      </c>
      <c r="EV11" s="129">
        <v>22.727</v>
      </c>
      <c r="EW11" s="129">
        <v>22.303000000000001</v>
      </c>
      <c r="EX11" s="129">
        <v>21.939</v>
      </c>
      <c r="EY11" s="129">
        <v>21.655000000000001</v>
      </c>
      <c r="EZ11" s="129">
        <v>20.369</v>
      </c>
      <c r="FA11" s="129">
        <v>20.794</v>
      </c>
      <c r="FB11" s="129">
        <v>21.204999999999998</v>
      </c>
      <c r="FC11" s="129">
        <v>21.544</v>
      </c>
      <c r="FD11" s="129">
        <v>21.855</v>
      </c>
      <c r="FE11" s="129">
        <v>21.167999999999999</v>
      </c>
      <c r="FF11" s="129">
        <v>20.45</v>
      </c>
      <c r="FG11" s="129">
        <v>20.099</v>
      </c>
      <c r="FH11" s="129">
        <v>19.228000000000002</v>
      </c>
      <c r="FI11" s="129">
        <v>18.434999999999999</v>
      </c>
      <c r="FJ11" s="129">
        <v>17.474</v>
      </c>
      <c r="FK11" s="129">
        <v>16.201000000000001</v>
      </c>
      <c r="FL11" s="129">
        <v>14.457000000000001</v>
      </c>
      <c r="FM11" s="129">
        <v>14.215999999999999</v>
      </c>
      <c r="FN11" s="129">
        <v>14.085000000000001</v>
      </c>
      <c r="FO11" s="129">
        <v>14.779</v>
      </c>
      <c r="FP11" s="129">
        <v>15.052</v>
      </c>
      <c r="FQ11" s="129">
        <v>14.529</v>
      </c>
      <c r="FR11" s="129">
        <v>14.571</v>
      </c>
      <c r="FS11" s="129">
        <v>14.12</v>
      </c>
      <c r="FT11" s="129">
        <v>13.35</v>
      </c>
      <c r="FU11" s="129">
        <v>13.164</v>
      </c>
      <c r="FV11" s="129">
        <v>13.144</v>
      </c>
      <c r="FW11" s="129">
        <v>12.834</v>
      </c>
      <c r="FX11" s="129">
        <v>11.478</v>
      </c>
      <c r="FY11" s="129">
        <v>11.725</v>
      </c>
      <c r="FZ11" s="129">
        <v>11.76</v>
      </c>
      <c r="GA11" s="129">
        <v>12.439</v>
      </c>
      <c r="GB11" s="129">
        <v>12.483000000000001</v>
      </c>
      <c r="GC11" s="129">
        <v>12.2</v>
      </c>
      <c r="GD11" s="129">
        <v>12.199</v>
      </c>
      <c r="GE11" s="157">
        <v>12.459</v>
      </c>
      <c r="GF11" s="157">
        <v>12.616</v>
      </c>
      <c r="GG11" s="157">
        <v>12.545</v>
      </c>
      <c r="GH11" s="157">
        <v>12.115</v>
      </c>
      <c r="GI11" s="157">
        <v>11.743</v>
      </c>
      <c r="GJ11" s="157">
        <v>10.723000000000001</v>
      </c>
      <c r="GK11" s="157">
        <v>10.776</v>
      </c>
      <c r="GL11" s="157">
        <v>10.823</v>
      </c>
      <c r="GM11" s="157">
        <v>11.031000000000001</v>
      </c>
      <c r="GN11" s="157">
        <v>11.435</v>
      </c>
      <c r="GO11" s="157">
        <v>11.135</v>
      </c>
      <c r="GP11" s="157">
        <v>10.786</v>
      </c>
      <c r="GQ11" s="157">
        <v>10.874000000000001</v>
      </c>
      <c r="GR11" s="157">
        <v>10.613</v>
      </c>
      <c r="GS11" s="157">
        <v>10.451000000000001</v>
      </c>
      <c r="GT11" s="157">
        <v>10.282999999999999</v>
      </c>
      <c r="GU11" s="157">
        <v>9.9469999999999992</v>
      </c>
      <c r="GV11" s="157">
        <v>8.8689999999999998</v>
      </c>
      <c r="GW11" s="157">
        <v>9.6020000000000003</v>
      </c>
      <c r="GX11" s="157">
        <v>10.803000000000001</v>
      </c>
      <c r="GY11" s="157">
        <v>12.137</v>
      </c>
      <c r="GZ11" s="157">
        <v>12.425000000000001</v>
      </c>
      <c r="HA11" s="157">
        <v>11.903</v>
      </c>
      <c r="HB11" s="157">
        <v>18.212</v>
      </c>
      <c r="HC11" s="157">
        <v>20.628</v>
      </c>
      <c r="HD11" s="157">
        <v>21.234999999999999</v>
      </c>
      <c r="HE11" s="157">
        <v>21.594000000000001</v>
      </c>
      <c r="HF11" s="157">
        <v>20.058</v>
      </c>
      <c r="HG11" s="157">
        <v>17.736999999999998</v>
      </c>
      <c r="HH11" s="157">
        <v>15.352</v>
      </c>
      <c r="HI11" s="157">
        <v>14.694000000000001</v>
      </c>
      <c r="HJ11" s="157">
        <v>14.898</v>
      </c>
      <c r="HK11" s="157">
        <v>15.629</v>
      </c>
      <c r="HL11" s="157">
        <v>15.552</v>
      </c>
      <c r="HM11" s="157">
        <v>14.401</v>
      </c>
      <c r="HN11" s="157">
        <v>13.906000000000001</v>
      </c>
      <c r="HO11" s="157">
        <v>13.727</v>
      </c>
      <c r="HP11" s="157">
        <v>13.124000000000001</v>
      </c>
      <c r="HQ11" s="157">
        <v>12.545</v>
      </c>
      <c r="HR11" s="157">
        <v>12.026999999999999</v>
      </c>
      <c r="HS11" s="157">
        <v>11.183</v>
      </c>
      <c r="HT11" s="157">
        <v>9.4830000000000005</v>
      </c>
      <c r="HU11" s="157">
        <v>9.2260000000000009</v>
      </c>
      <c r="HV11" s="157">
        <v>9.5150000000000006</v>
      </c>
      <c r="HW11" s="157">
        <v>10.007999999999999</v>
      </c>
      <c r="HX11" s="157">
        <v>9.9030000000000005</v>
      </c>
      <c r="HY11" s="157">
        <v>9.2230000000000008</v>
      </c>
      <c r="HZ11" s="157">
        <v>6.03</v>
      </c>
      <c r="IA11" s="157">
        <v>7.0750000000000002</v>
      </c>
      <c r="IB11" s="157">
        <v>8.0069999999999997</v>
      </c>
      <c r="IC11" s="157">
        <v>7.7859999999999996</v>
      </c>
      <c r="ID11" s="157">
        <v>8.0670000000000002</v>
      </c>
      <c r="IE11" s="157">
        <v>8.3580000000000005</v>
      </c>
      <c r="IF11" s="157">
        <v>8.3339999999999996</v>
      </c>
      <c r="IG11" s="157">
        <v>7.4880000000000004</v>
      </c>
      <c r="IH11" s="157">
        <v>7.0389999999999997</v>
      </c>
      <c r="II11" s="157">
        <v>6.6680000000000001</v>
      </c>
      <c r="IJ11" s="157">
        <v>6.3780000000000001</v>
      </c>
      <c r="IK11" s="157">
        <v>6.133</v>
      </c>
      <c r="IL11" s="157">
        <v>5.9459999999999997</v>
      </c>
      <c r="IM11" s="157">
        <v>5.9560000000000004</v>
      </c>
      <c r="IN11" s="157">
        <v>5.8719999999999999</v>
      </c>
      <c r="IO11" s="157">
        <v>5.7229999999999999</v>
      </c>
      <c r="IP11" s="157">
        <v>5.4710000000000001</v>
      </c>
      <c r="IQ11" s="157">
        <v>5.31</v>
      </c>
      <c r="IR11" s="157">
        <v>5.306</v>
      </c>
      <c r="IS11" s="157">
        <v>4.8879999999999999</v>
      </c>
      <c r="IT11" s="157">
        <v>4.5990000000000002</v>
      </c>
      <c r="IU11" s="157">
        <v>4.6520000000000001</v>
      </c>
      <c r="IV11" s="157">
        <v>4.9450000000000003</v>
      </c>
      <c r="IW11" s="157">
        <v>5.5549999999999997</v>
      </c>
      <c r="IX11" s="157">
        <v>6.2110000000000003</v>
      </c>
      <c r="IY11" s="157">
        <v>6.0590000000000002</v>
      </c>
      <c r="IZ11" s="157">
        <v>5.9470000000000001</v>
      </c>
      <c r="JA11" s="157">
        <v>5.8620000000000001</v>
      </c>
      <c r="JB11" s="157">
        <v>5.8239999999999998</v>
      </c>
      <c r="JC11" s="157">
        <v>5.7450000000000001</v>
      </c>
      <c r="JD11" s="157">
        <v>5.4880000000000004</v>
      </c>
      <c r="JE11" s="157">
        <v>5.1870000000000003</v>
      </c>
      <c r="JF11" s="157">
        <v>4.99</v>
      </c>
      <c r="JG11" s="157">
        <v>5.2729999999999997</v>
      </c>
      <c r="JH11" s="157">
        <v>5.3789999999999996</v>
      </c>
      <c r="JI11" s="157">
        <v>5.4480000000000004</v>
      </c>
      <c r="JJ11" s="157">
        <v>5.58</v>
      </c>
    </row>
    <row r="12" spans="1:270" s="7" customFormat="1" ht="20.100000000000001" customHeight="1" outlineLevel="1">
      <c r="A12" s="195"/>
      <c r="B12" s="8" t="str">
        <f>IF('0'!A1=1,"Житомирська","Zhytomyr")</f>
        <v>Житомирська</v>
      </c>
      <c r="C12" s="121"/>
      <c r="D12" s="121"/>
      <c r="E12" s="121"/>
      <c r="F12" s="121"/>
      <c r="G12" s="121"/>
      <c r="H12" s="121"/>
      <c r="I12" s="121"/>
      <c r="J12" s="121"/>
      <c r="K12" s="121"/>
      <c r="L12" s="121"/>
      <c r="M12" s="121"/>
      <c r="N12" s="121"/>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21"/>
      <c r="AT12" s="121"/>
      <c r="AU12" s="121"/>
      <c r="AV12" s="121"/>
      <c r="AW12" s="121"/>
      <c r="AX12" s="121"/>
      <c r="AY12" s="139"/>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29">
        <v>22.119</v>
      </c>
      <c r="DT12" s="129">
        <v>23.015000000000001</v>
      </c>
      <c r="DU12" s="129">
        <v>22.648</v>
      </c>
      <c r="DV12" s="129">
        <v>22.463999999999999</v>
      </c>
      <c r="DW12" s="129">
        <v>21.634</v>
      </c>
      <c r="DX12" s="129">
        <v>20.611999999999998</v>
      </c>
      <c r="DY12" s="129">
        <v>20.300999999999998</v>
      </c>
      <c r="DZ12" s="129">
        <v>19.308</v>
      </c>
      <c r="EA12" s="129">
        <v>18.305</v>
      </c>
      <c r="EB12" s="129">
        <v>16.05</v>
      </c>
      <c r="EC12" s="129">
        <v>16.222000000000001</v>
      </c>
      <c r="ED12" s="129">
        <v>18.001000000000001</v>
      </c>
      <c r="EE12" s="129">
        <v>18.960999999999999</v>
      </c>
      <c r="EF12" s="129">
        <v>19.338000000000001</v>
      </c>
      <c r="EG12" s="129">
        <v>19.158000000000001</v>
      </c>
      <c r="EH12" s="129">
        <v>19.538</v>
      </c>
      <c r="EI12" s="129">
        <v>19.068000000000001</v>
      </c>
      <c r="EJ12" s="129">
        <v>18.899999999999999</v>
      </c>
      <c r="EK12" s="129">
        <v>19.175000000000001</v>
      </c>
      <c r="EL12" s="129">
        <v>18.963999999999999</v>
      </c>
      <c r="EM12" s="129">
        <v>18.283000000000001</v>
      </c>
      <c r="EN12" s="129">
        <v>17.100999999999999</v>
      </c>
      <c r="EO12" s="129">
        <v>17.942</v>
      </c>
      <c r="EP12" s="129">
        <v>19.98</v>
      </c>
      <c r="EQ12" s="129">
        <v>20.481000000000002</v>
      </c>
      <c r="ER12" s="129">
        <v>20.817</v>
      </c>
      <c r="ES12" s="129">
        <v>20.751000000000001</v>
      </c>
      <c r="ET12" s="129">
        <v>21.204999999999998</v>
      </c>
      <c r="EU12" s="129">
        <v>21.324000000000002</v>
      </c>
      <c r="EV12" s="129">
        <v>20.831</v>
      </c>
      <c r="EW12" s="129">
        <v>20.675000000000001</v>
      </c>
      <c r="EX12" s="129">
        <v>20.443000000000001</v>
      </c>
      <c r="EY12" s="129">
        <v>19.95</v>
      </c>
      <c r="EZ12" s="129">
        <v>18.759</v>
      </c>
      <c r="FA12" s="129">
        <v>19.888999999999999</v>
      </c>
      <c r="FB12" s="129">
        <v>21.515000000000001</v>
      </c>
      <c r="FC12" s="129">
        <v>22.158000000000001</v>
      </c>
      <c r="FD12" s="129">
        <v>22.036999999999999</v>
      </c>
      <c r="FE12" s="129">
        <v>20.471</v>
      </c>
      <c r="FF12" s="129">
        <v>19.648</v>
      </c>
      <c r="FG12" s="129">
        <v>19.507000000000001</v>
      </c>
      <c r="FH12" s="129">
        <v>19.004000000000001</v>
      </c>
      <c r="FI12" s="129">
        <v>18.420999999999999</v>
      </c>
      <c r="FJ12" s="129">
        <v>17.741</v>
      </c>
      <c r="FK12" s="129">
        <v>16.943000000000001</v>
      </c>
      <c r="FL12" s="129">
        <v>15.237</v>
      </c>
      <c r="FM12" s="129">
        <v>15.701000000000001</v>
      </c>
      <c r="FN12" s="129">
        <v>17.055</v>
      </c>
      <c r="FO12" s="129">
        <v>17.881</v>
      </c>
      <c r="FP12" s="129">
        <v>17.945</v>
      </c>
      <c r="FQ12" s="129">
        <v>16.96</v>
      </c>
      <c r="FR12" s="129">
        <v>16.542000000000002</v>
      </c>
      <c r="FS12" s="129">
        <v>16.420999999999999</v>
      </c>
      <c r="FT12" s="129">
        <v>15.927</v>
      </c>
      <c r="FU12" s="129">
        <v>15.654</v>
      </c>
      <c r="FV12" s="129">
        <v>15.186999999999999</v>
      </c>
      <c r="FW12" s="129">
        <v>14.554</v>
      </c>
      <c r="FX12" s="129">
        <v>12.923</v>
      </c>
      <c r="FY12" s="129">
        <v>13.061999999999999</v>
      </c>
      <c r="FZ12" s="129">
        <v>13.89</v>
      </c>
      <c r="GA12" s="129">
        <v>14.555</v>
      </c>
      <c r="GB12" s="129">
        <v>14.737</v>
      </c>
      <c r="GC12" s="129">
        <v>14.327999999999999</v>
      </c>
      <c r="GD12" s="129">
        <v>13.932</v>
      </c>
      <c r="GE12" s="157">
        <v>14.419</v>
      </c>
      <c r="GF12" s="157">
        <v>14.518000000000001</v>
      </c>
      <c r="GG12" s="157">
        <v>14.372</v>
      </c>
      <c r="GH12" s="157">
        <v>14.375999999999999</v>
      </c>
      <c r="GI12" s="157">
        <v>14.055</v>
      </c>
      <c r="GJ12" s="157">
        <v>12.573</v>
      </c>
      <c r="GK12" s="157">
        <v>13.233000000000001</v>
      </c>
      <c r="GL12" s="157">
        <v>14.286</v>
      </c>
      <c r="GM12" s="157">
        <v>14.930999999999999</v>
      </c>
      <c r="GN12" s="157">
        <v>14.743</v>
      </c>
      <c r="GO12" s="157">
        <v>14.08</v>
      </c>
      <c r="GP12" s="157">
        <v>14.154</v>
      </c>
      <c r="GQ12" s="157">
        <v>14.65</v>
      </c>
      <c r="GR12" s="157">
        <v>14.601000000000001</v>
      </c>
      <c r="GS12" s="157">
        <v>14.388999999999999</v>
      </c>
      <c r="GT12" s="157">
        <v>14.11</v>
      </c>
      <c r="GU12" s="157">
        <v>13.625</v>
      </c>
      <c r="GV12" s="157">
        <v>12.531000000000001</v>
      </c>
      <c r="GW12" s="157">
        <v>13.137</v>
      </c>
      <c r="GX12" s="157">
        <v>14.438000000000001</v>
      </c>
      <c r="GY12" s="157">
        <v>15.353</v>
      </c>
      <c r="GZ12" s="157">
        <v>15.52</v>
      </c>
      <c r="HA12" s="157">
        <v>14.613</v>
      </c>
      <c r="HB12" s="157">
        <v>18.669</v>
      </c>
      <c r="HC12" s="157">
        <v>20.82</v>
      </c>
      <c r="HD12" s="157">
        <v>21.329000000000001</v>
      </c>
      <c r="HE12" s="157">
        <v>21.398</v>
      </c>
      <c r="HF12" s="157">
        <v>20.559000000000001</v>
      </c>
      <c r="HG12" s="157">
        <v>18.994</v>
      </c>
      <c r="HH12" s="157">
        <v>16.481999999999999</v>
      </c>
      <c r="HI12" s="157">
        <v>16.550999999999998</v>
      </c>
      <c r="HJ12" s="157">
        <v>17.928999999999998</v>
      </c>
      <c r="HK12" s="157">
        <v>18.515999999999998</v>
      </c>
      <c r="HL12" s="157">
        <v>18.513000000000002</v>
      </c>
      <c r="HM12" s="157">
        <v>18.055</v>
      </c>
      <c r="HN12" s="157">
        <v>17.885000000000002</v>
      </c>
      <c r="HO12" s="157">
        <v>17.553000000000001</v>
      </c>
      <c r="HP12" s="157">
        <v>16.582999999999998</v>
      </c>
      <c r="HQ12" s="157">
        <v>15.686</v>
      </c>
      <c r="HR12" s="157">
        <v>14.977</v>
      </c>
      <c r="HS12" s="157">
        <v>13.933</v>
      </c>
      <c r="HT12" s="157">
        <v>11.808999999999999</v>
      </c>
      <c r="HU12" s="157">
        <v>11.629</v>
      </c>
      <c r="HV12" s="157">
        <v>12.032</v>
      </c>
      <c r="HW12" s="157">
        <v>12.548</v>
      </c>
      <c r="HX12" s="157">
        <v>12.25</v>
      </c>
      <c r="HY12" s="157">
        <v>11.337999999999999</v>
      </c>
      <c r="HZ12" s="157">
        <v>12.103999999999999</v>
      </c>
      <c r="IA12" s="157">
        <v>13.414</v>
      </c>
      <c r="IB12" s="157">
        <v>13.705</v>
      </c>
      <c r="IC12" s="157">
        <v>12.866</v>
      </c>
      <c r="ID12" s="157">
        <v>12.132999999999999</v>
      </c>
      <c r="IE12" s="157">
        <v>11.315</v>
      </c>
      <c r="IF12" s="157">
        <v>9.7590000000000003</v>
      </c>
      <c r="IG12" s="157">
        <v>8.5939999999999994</v>
      </c>
      <c r="IH12" s="157">
        <v>7.9870000000000001</v>
      </c>
      <c r="II12" s="157">
        <v>7.2759999999999998</v>
      </c>
      <c r="IJ12" s="157">
        <v>6.5270000000000001</v>
      </c>
      <c r="IK12" s="157">
        <v>5.9119999999999999</v>
      </c>
      <c r="IL12" s="157">
        <v>5.8079999999999998</v>
      </c>
      <c r="IM12" s="157">
        <v>5.7720000000000002</v>
      </c>
      <c r="IN12" s="157">
        <v>5.7759999999999998</v>
      </c>
      <c r="IO12" s="157">
        <v>5.7030000000000003</v>
      </c>
      <c r="IP12" s="157">
        <v>5.54</v>
      </c>
      <c r="IQ12" s="157">
        <v>5.2569999999999997</v>
      </c>
      <c r="IR12" s="157">
        <v>4.657</v>
      </c>
      <c r="IS12" s="157">
        <v>4.7030000000000003</v>
      </c>
      <c r="IT12" s="157">
        <v>4.6749999999999998</v>
      </c>
      <c r="IU12" s="157">
        <v>5.0730000000000004</v>
      </c>
      <c r="IV12" s="157">
        <v>5.2370000000000001</v>
      </c>
      <c r="IW12" s="157">
        <v>5.2249999999999996</v>
      </c>
      <c r="IX12" s="157">
        <v>5.4480000000000004</v>
      </c>
      <c r="IY12" s="157">
        <v>5.359</v>
      </c>
      <c r="IZ12" s="157">
        <v>5.2960000000000003</v>
      </c>
      <c r="JA12" s="157">
        <v>5.1459999999999999</v>
      </c>
      <c r="JB12" s="157">
        <v>5.0830000000000002</v>
      </c>
      <c r="JC12" s="157">
        <v>5.1130000000000004</v>
      </c>
      <c r="JD12" s="157">
        <v>4.8620000000000001</v>
      </c>
      <c r="JE12" s="157">
        <v>4.7249999999999996</v>
      </c>
      <c r="JF12" s="157">
        <v>4.7510000000000003</v>
      </c>
      <c r="JG12" s="157">
        <v>5.0529999999999999</v>
      </c>
      <c r="JH12" s="157">
        <v>5.2249999999999996</v>
      </c>
      <c r="JI12" s="157">
        <v>5.1429999999999998</v>
      </c>
      <c r="JJ12" s="157">
        <v>5.1989999999999998</v>
      </c>
    </row>
    <row r="13" spans="1:270" s="7" customFormat="1" ht="20.100000000000001" customHeight="1" outlineLevel="1">
      <c r="A13" s="195"/>
      <c r="B13" s="8" t="str">
        <f>IF('0'!A1=1,"Закарпатська","Zakarpattya")</f>
        <v>Закарпатська</v>
      </c>
      <c r="C13" s="121"/>
      <c r="D13" s="121"/>
      <c r="E13" s="121"/>
      <c r="F13" s="121"/>
      <c r="G13" s="121"/>
      <c r="H13" s="121"/>
      <c r="I13" s="121"/>
      <c r="J13" s="121"/>
      <c r="K13" s="121"/>
      <c r="L13" s="121"/>
      <c r="M13" s="121"/>
      <c r="N13" s="121"/>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21"/>
      <c r="AT13" s="121"/>
      <c r="AU13" s="121"/>
      <c r="AV13" s="121"/>
      <c r="AW13" s="121"/>
      <c r="AX13" s="121"/>
      <c r="AY13" s="139"/>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29">
        <v>14.118</v>
      </c>
      <c r="DT13" s="129">
        <v>14.698</v>
      </c>
      <c r="DU13" s="129">
        <v>14.962</v>
      </c>
      <c r="DV13" s="129">
        <v>14.64</v>
      </c>
      <c r="DW13" s="129">
        <v>13.718999999999999</v>
      </c>
      <c r="DX13" s="129">
        <v>13.202999999999999</v>
      </c>
      <c r="DY13" s="129">
        <v>12.581</v>
      </c>
      <c r="DZ13" s="129">
        <v>11.795</v>
      </c>
      <c r="EA13" s="129">
        <v>10.938000000000001</v>
      </c>
      <c r="EB13" s="129">
        <v>9.9819999999999993</v>
      </c>
      <c r="EC13" s="129">
        <v>9.3360000000000003</v>
      </c>
      <c r="ED13" s="129">
        <v>8.7189999999999994</v>
      </c>
      <c r="EE13" s="129">
        <v>9.3309999999999995</v>
      </c>
      <c r="EF13" s="129">
        <v>9.5730000000000004</v>
      </c>
      <c r="EG13" s="129">
        <v>9.7189999999999994</v>
      </c>
      <c r="EH13" s="129">
        <v>9.875</v>
      </c>
      <c r="EI13" s="129">
        <v>9.9190000000000005</v>
      </c>
      <c r="EJ13" s="129">
        <v>9.9290000000000003</v>
      </c>
      <c r="EK13" s="129">
        <v>9.9429999999999996</v>
      </c>
      <c r="EL13" s="129">
        <v>10.005000000000001</v>
      </c>
      <c r="EM13" s="129">
        <v>9.8290000000000006</v>
      </c>
      <c r="EN13" s="129">
        <v>9.4339999999999993</v>
      </c>
      <c r="EO13" s="129">
        <v>9.65</v>
      </c>
      <c r="EP13" s="129">
        <v>10.041</v>
      </c>
      <c r="EQ13" s="129">
        <v>10.058999999999999</v>
      </c>
      <c r="ER13" s="129">
        <v>9.9870000000000001</v>
      </c>
      <c r="ES13" s="129">
        <v>9.782</v>
      </c>
      <c r="ET13" s="129">
        <v>9.5079999999999991</v>
      </c>
      <c r="EU13" s="129">
        <v>9.1880000000000006</v>
      </c>
      <c r="EV13" s="129">
        <v>8.8629999999999995</v>
      </c>
      <c r="EW13" s="129">
        <v>8.4469999999999992</v>
      </c>
      <c r="EX13" s="129">
        <v>8.1780000000000008</v>
      </c>
      <c r="EY13" s="129">
        <v>8.0150000000000006</v>
      </c>
      <c r="EZ13" s="129">
        <v>7.702</v>
      </c>
      <c r="FA13" s="129">
        <v>8.1910000000000007</v>
      </c>
      <c r="FB13" s="129">
        <v>8.952</v>
      </c>
      <c r="FC13" s="129">
        <v>9.1150000000000002</v>
      </c>
      <c r="FD13" s="129">
        <v>9.173</v>
      </c>
      <c r="FE13" s="129">
        <v>8.4489999999999998</v>
      </c>
      <c r="FF13" s="129">
        <v>7.7709999999999999</v>
      </c>
      <c r="FG13" s="129">
        <v>7.492</v>
      </c>
      <c r="FH13" s="129">
        <v>7.2240000000000002</v>
      </c>
      <c r="FI13" s="129">
        <v>6.8490000000000002</v>
      </c>
      <c r="FJ13" s="129">
        <v>6.6150000000000002</v>
      </c>
      <c r="FK13" s="129">
        <v>6.1929999999999996</v>
      </c>
      <c r="FL13" s="129">
        <v>5.4279999999999999</v>
      </c>
      <c r="FM13" s="129">
        <v>5.6040000000000001</v>
      </c>
      <c r="FN13" s="129">
        <v>5.9269999999999996</v>
      </c>
      <c r="FO13" s="129">
        <v>6.2809999999999997</v>
      </c>
      <c r="FP13" s="129">
        <v>6.4379999999999997</v>
      </c>
      <c r="FQ13" s="129">
        <v>6.2619999999999996</v>
      </c>
      <c r="FR13" s="129">
        <v>5.8970000000000002</v>
      </c>
      <c r="FS13" s="129">
        <v>5.9059999999999997</v>
      </c>
      <c r="FT13" s="129">
        <v>5.7679999999999998</v>
      </c>
      <c r="FU13" s="129">
        <v>5.7130000000000001</v>
      </c>
      <c r="FV13" s="129">
        <v>5.5819999999999999</v>
      </c>
      <c r="FW13" s="129">
        <v>5.4359999999999999</v>
      </c>
      <c r="FX13" s="129">
        <v>4.7290000000000001</v>
      </c>
      <c r="FY13" s="129">
        <v>4.9539999999999997</v>
      </c>
      <c r="FZ13" s="129">
        <v>5.21</v>
      </c>
      <c r="GA13" s="129">
        <v>5.5010000000000003</v>
      </c>
      <c r="GB13" s="129">
        <v>5.5789999999999997</v>
      </c>
      <c r="GC13" s="129">
        <v>5.5140000000000002</v>
      </c>
      <c r="GD13" s="129">
        <v>5.1909999999999998</v>
      </c>
      <c r="GE13" s="157">
        <v>5.3310000000000004</v>
      </c>
      <c r="GF13" s="157">
        <v>5.2210000000000001</v>
      </c>
      <c r="GG13" s="157">
        <v>5.22</v>
      </c>
      <c r="GH13" s="157">
        <v>5.109</v>
      </c>
      <c r="GI13" s="157">
        <v>4.9080000000000004</v>
      </c>
      <c r="GJ13" s="157">
        <v>4.4420000000000002</v>
      </c>
      <c r="GK13" s="157">
        <v>4.3710000000000004</v>
      </c>
      <c r="GL13" s="157">
        <v>4.6100000000000003</v>
      </c>
      <c r="GM13" s="157">
        <v>4.6829999999999998</v>
      </c>
      <c r="GN13" s="157">
        <v>4.6689999999999996</v>
      </c>
      <c r="GO13" s="157">
        <v>4.6079999999999997</v>
      </c>
      <c r="GP13" s="157">
        <v>4.4749999999999996</v>
      </c>
      <c r="GQ13" s="157">
        <v>4.5490000000000004</v>
      </c>
      <c r="GR13" s="157">
        <v>4.4720000000000004</v>
      </c>
      <c r="GS13" s="157">
        <v>4.5759999999999996</v>
      </c>
      <c r="GT13" s="157">
        <v>4.5720000000000001</v>
      </c>
      <c r="GU13" s="157">
        <v>4.5780000000000003</v>
      </c>
      <c r="GV13" s="157">
        <v>4.5270000000000001</v>
      </c>
      <c r="GW13" s="157">
        <v>4.5910000000000002</v>
      </c>
      <c r="GX13" s="157">
        <v>4.9130000000000003</v>
      </c>
      <c r="GY13" s="157">
        <v>5.2619999999999996</v>
      </c>
      <c r="GZ13" s="157">
        <v>5.2910000000000004</v>
      </c>
      <c r="HA13" s="157">
        <v>5.1440000000000001</v>
      </c>
      <c r="HB13" s="157">
        <v>7.569</v>
      </c>
      <c r="HC13" s="157">
        <v>9.6850000000000005</v>
      </c>
      <c r="HD13" s="157">
        <v>10.832000000000001</v>
      </c>
      <c r="HE13" s="157">
        <v>11.154999999999999</v>
      </c>
      <c r="HF13" s="157">
        <v>10.45</v>
      </c>
      <c r="HG13" s="157">
        <v>9.3699999999999992</v>
      </c>
      <c r="HH13" s="157">
        <v>8.3670000000000009</v>
      </c>
      <c r="HI13" s="157">
        <v>7.819</v>
      </c>
      <c r="HJ13" s="157">
        <v>7.758</v>
      </c>
      <c r="HK13" s="157">
        <v>8.1310000000000002</v>
      </c>
      <c r="HL13" s="157">
        <v>8.0530000000000008</v>
      </c>
      <c r="HM13" s="157">
        <v>7.4589999999999996</v>
      </c>
      <c r="HN13" s="157">
        <v>7.0279999999999996</v>
      </c>
      <c r="HO13" s="157">
        <v>6.6559999999999997</v>
      </c>
      <c r="HP13" s="157">
        <v>6.1210000000000004</v>
      </c>
      <c r="HQ13" s="157">
        <v>5.7569999999999997</v>
      </c>
      <c r="HR13" s="157">
        <v>5.4180000000000001</v>
      </c>
      <c r="HS13" s="157">
        <v>4.8520000000000003</v>
      </c>
      <c r="HT13" s="157">
        <v>4.4539999999999997</v>
      </c>
      <c r="HU13" s="157">
        <v>4.3490000000000002</v>
      </c>
      <c r="HV13" s="157">
        <v>4.5250000000000004</v>
      </c>
      <c r="HW13" s="157">
        <v>4.556</v>
      </c>
      <c r="HX13" s="157">
        <v>4.351</v>
      </c>
      <c r="HY13" s="157">
        <v>4.2610000000000001</v>
      </c>
      <c r="HZ13" s="157">
        <v>4.6230000000000002</v>
      </c>
      <c r="IA13" s="157">
        <v>5.5750000000000002</v>
      </c>
      <c r="IB13" s="157">
        <v>5.6749999999999998</v>
      </c>
      <c r="IC13" s="157">
        <v>5.5830000000000002</v>
      </c>
      <c r="ID13" s="157">
        <v>5.82</v>
      </c>
      <c r="IE13" s="157">
        <v>5.6269999999999998</v>
      </c>
      <c r="IF13" s="157">
        <v>5.1420000000000003</v>
      </c>
      <c r="IG13" s="157">
        <v>4.58</v>
      </c>
      <c r="IH13" s="157">
        <v>3.9169999999999998</v>
      </c>
      <c r="II13" s="157">
        <v>3.3769999999999998</v>
      </c>
      <c r="IJ13" s="157">
        <v>2.9180000000000001</v>
      </c>
      <c r="IK13" s="157">
        <v>2.5590000000000002</v>
      </c>
      <c r="IL13" s="157">
        <v>2.2989999999999999</v>
      </c>
      <c r="IM13" s="157">
        <v>2.0459999999999998</v>
      </c>
      <c r="IN13" s="157">
        <v>1.905</v>
      </c>
      <c r="IO13" s="157">
        <v>1.792</v>
      </c>
      <c r="IP13" s="157">
        <v>1.7769999999999999</v>
      </c>
      <c r="IQ13" s="157">
        <v>1.665</v>
      </c>
      <c r="IR13" s="157">
        <v>1.4950000000000001</v>
      </c>
      <c r="IS13" s="157">
        <v>1.351</v>
      </c>
      <c r="IT13" s="157">
        <v>1.3109999999999999</v>
      </c>
      <c r="IU13" s="157">
        <v>1.369</v>
      </c>
      <c r="IV13" s="157">
        <v>1.5009999999999999</v>
      </c>
      <c r="IW13" s="157">
        <v>1.5860000000000001</v>
      </c>
      <c r="IX13" s="157">
        <v>1.681</v>
      </c>
      <c r="IY13" s="157">
        <v>1.6020000000000001</v>
      </c>
      <c r="IZ13" s="157">
        <v>1.4750000000000001</v>
      </c>
      <c r="JA13" s="157">
        <v>1.4339999999999999</v>
      </c>
      <c r="JB13" s="157">
        <v>1.4219999999999999</v>
      </c>
      <c r="JC13" s="157">
        <v>1.397</v>
      </c>
      <c r="JD13" s="157">
        <v>1.403</v>
      </c>
      <c r="JE13" s="157">
        <v>1.379</v>
      </c>
      <c r="JF13" s="157">
        <v>1.2809999999999999</v>
      </c>
      <c r="JG13" s="157">
        <v>1.3660000000000001</v>
      </c>
      <c r="JH13" s="157">
        <v>1.3759999999999999</v>
      </c>
      <c r="JI13" s="157">
        <v>1.411</v>
      </c>
      <c r="JJ13" s="157">
        <v>1.425</v>
      </c>
    </row>
    <row r="14" spans="1:270" s="7" customFormat="1" ht="20.100000000000001" customHeight="1" outlineLevel="1">
      <c r="A14" s="195"/>
      <c r="B14" s="8" t="str">
        <f>IF('0'!A1=1,"Запорізька","Zaporizhzhya")</f>
        <v>Запорізька</v>
      </c>
      <c r="C14" s="121"/>
      <c r="D14" s="121"/>
      <c r="E14" s="121"/>
      <c r="F14" s="121"/>
      <c r="G14" s="121"/>
      <c r="H14" s="121"/>
      <c r="I14" s="121"/>
      <c r="J14" s="121"/>
      <c r="K14" s="121"/>
      <c r="L14" s="121"/>
      <c r="M14" s="121"/>
      <c r="N14" s="121"/>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21"/>
      <c r="AT14" s="121"/>
      <c r="AU14" s="121"/>
      <c r="AV14" s="121"/>
      <c r="AW14" s="121"/>
      <c r="AX14" s="121"/>
      <c r="AY14" s="139"/>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39"/>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29">
        <v>26.812999999999999</v>
      </c>
      <c r="DT14" s="129">
        <v>28.036000000000001</v>
      </c>
      <c r="DU14" s="129">
        <v>26.824999999999999</v>
      </c>
      <c r="DV14" s="129">
        <v>23.957000000000001</v>
      </c>
      <c r="DW14" s="129">
        <v>22.420999999999999</v>
      </c>
      <c r="DX14" s="129">
        <v>20.286999999999999</v>
      </c>
      <c r="DY14" s="129">
        <v>19.800999999999998</v>
      </c>
      <c r="DZ14" s="129">
        <v>19.140999999999998</v>
      </c>
      <c r="EA14" s="129">
        <v>19.018999999999998</v>
      </c>
      <c r="EB14" s="129">
        <v>19.521999999999998</v>
      </c>
      <c r="EC14" s="129">
        <v>21.957000000000001</v>
      </c>
      <c r="ED14" s="129">
        <v>24.085999999999999</v>
      </c>
      <c r="EE14" s="129">
        <v>25.62</v>
      </c>
      <c r="EF14" s="129">
        <v>26.134</v>
      </c>
      <c r="EG14" s="129">
        <v>24.402999999999999</v>
      </c>
      <c r="EH14" s="129">
        <v>22.879000000000001</v>
      </c>
      <c r="EI14" s="129">
        <v>21.64</v>
      </c>
      <c r="EJ14" s="129">
        <v>20.478999999999999</v>
      </c>
      <c r="EK14" s="129">
        <v>20.925000000000001</v>
      </c>
      <c r="EL14" s="129">
        <v>20.948</v>
      </c>
      <c r="EM14" s="129">
        <v>21.353000000000002</v>
      </c>
      <c r="EN14" s="129">
        <v>23.254000000000001</v>
      </c>
      <c r="EO14" s="129">
        <v>26.936</v>
      </c>
      <c r="EP14" s="129">
        <v>30.094000000000001</v>
      </c>
      <c r="EQ14" s="129">
        <v>30.884</v>
      </c>
      <c r="ER14" s="129">
        <v>31.222999999999999</v>
      </c>
      <c r="ES14" s="129">
        <v>30.241</v>
      </c>
      <c r="ET14" s="129">
        <v>29.228000000000002</v>
      </c>
      <c r="EU14" s="129">
        <v>27.35</v>
      </c>
      <c r="EV14" s="129">
        <v>25.149000000000001</v>
      </c>
      <c r="EW14" s="129">
        <v>23.827999999999999</v>
      </c>
      <c r="EX14" s="129">
        <v>23.116</v>
      </c>
      <c r="EY14" s="129">
        <v>23.114000000000001</v>
      </c>
      <c r="EZ14" s="129">
        <v>23.899000000000001</v>
      </c>
      <c r="FA14" s="129">
        <v>25.864999999999998</v>
      </c>
      <c r="FB14" s="129">
        <v>28.434999999999999</v>
      </c>
      <c r="FC14" s="129">
        <v>29.651</v>
      </c>
      <c r="FD14" s="129">
        <v>29.533999999999999</v>
      </c>
      <c r="FE14" s="129">
        <v>27.298999999999999</v>
      </c>
      <c r="FF14" s="129">
        <v>24.917000000000002</v>
      </c>
      <c r="FG14" s="129">
        <v>23.13</v>
      </c>
      <c r="FH14" s="129">
        <v>21.058</v>
      </c>
      <c r="FI14" s="129">
        <v>19.712</v>
      </c>
      <c r="FJ14" s="129">
        <v>19.143999999999998</v>
      </c>
      <c r="FK14" s="129">
        <v>18.821000000000002</v>
      </c>
      <c r="FL14" s="129">
        <v>19.117000000000001</v>
      </c>
      <c r="FM14" s="129">
        <v>20.420999999999999</v>
      </c>
      <c r="FN14" s="129">
        <v>23.332000000000001</v>
      </c>
      <c r="FO14" s="129">
        <v>24.966999999999999</v>
      </c>
      <c r="FP14" s="129">
        <v>25.661000000000001</v>
      </c>
      <c r="FQ14" s="129">
        <v>23.565999999999999</v>
      </c>
      <c r="FR14" s="129">
        <v>20.71</v>
      </c>
      <c r="FS14" s="129">
        <v>18.937000000000001</v>
      </c>
      <c r="FT14" s="129">
        <v>17.581</v>
      </c>
      <c r="FU14" s="129">
        <v>16.896000000000001</v>
      </c>
      <c r="FV14" s="129">
        <v>16.687999999999999</v>
      </c>
      <c r="FW14" s="129">
        <v>16.898</v>
      </c>
      <c r="FX14" s="129">
        <v>17.532</v>
      </c>
      <c r="FY14" s="129">
        <v>19.626999999999999</v>
      </c>
      <c r="FZ14" s="129">
        <v>21.757000000000001</v>
      </c>
      <c r="GA14" s="129">
        <v>22.983000000000001</v>
      </c>
      <c r="GB14" s="129">
        <v>23.103000000000002</v>
      </c>
      <c r="GC14" s="129">
        <v>21.300999999999998</v>
      </c>
      <c r="GD14" s="129">
        <v>18.382000000000001</v>
      </c>
      <c r="GE14" s="157">
        <v>17.303999999999998</v>
      </c>
      <c r="GF14" s="157">
        <v>16.47</v>
      </c>
      <c r="GG14" s="157">
        <v>16.279</v>
      </c>
      <c r="GH14" s="157">
        <v>16.100000000000001</v>
      </c>
      <c r="GI14" s="157">
        <v>16.413</v>
      </c>
      <c r="GJ14" s="157">
        <v>17.785</v>
      </c>
      <c r="GK14" s="157">
        <v>20.587</v>
      </c>
      <c r="GL14" s="157">
        <v>22.317</v>
      </c>
      <c r="GM14" s="157">
        <v>22.741</v>
      </c>
      <c r="GN14" s="157">
        <v>22.285</v>
      </c>
      <c r="GO14" s="157">
        <v>20.001999999999999</v>
      </c>
      <c r="GP14" s="157">
        <v>17.04</v>
      </c>
      <c r="GQ14" s="157">
        <v>15.615</v>
      </c>
      <c r="GR14" s="157">
        <v>14.481999999999999</v>
      </c>
      <c r="GS14" s="157">
        <v>13.855</v>
      </c>
      <c r="GT14" s="157">
        <v>13.488</v>
      </c>
      <c r="GU14" s="157">
        <v>13.238</v>
      </c>
      <c r="GV14" s="157">
        <v>14.462</v>
      </c>
      <c r="GW14" s="157">
        <v>16.989999999999998</v>
      </c>
      <c r="GX14" s="157">
        <v>19.359000000000002</v>
      </c>
      <c r="GY14" s="157">
        <v>20.791</v>
      </c>
      <c r="GZ14" s="157">
        <v>20.38</v>
      </c>
      <c r="HA14" s="157">
        <v>18.201000000000001</v>
      </c>
      <c r="HB14" s="157">
        <v>24.073</v>
      </c>
      <c r="HC14" s="157">
        <v>25.814</v>
      </c>
      <c r="HD14" s="157">
        <v>25.181000000000001</v>
      </c>
      <c r="HE14" s="157">
        <v>23.52</v>
      </c>
      <c r="HF14" s="157">
        <v>21.283000000000001</v>
      </c>
      <c r="HG14" s="157">
        <v>19.222999999999999</v>
      </c>
      <c r="HH14" s="157">
        <v>18.108000000000001</v>
      </c>
      <c r="HI14" s="157">
        <v>18.733000000000001</v>
      </c>
      <c r="HJ14" s="157">
        <v>21.416</v>
      </c>
      <c r="HK14" s="157">
        <v>22.768000000000001</v>
      </c>
      <c r="HL14" s="157">
        <v>22.654</v>
      </c>
      <c r="HM14" s="157">
        <v>19.744</v>
      </c>
      <c r="HN14" s="157">
        <v>17.309999999999999</v>
      </c>
      <c r="HO14" s="157">
        <v>15.298</v>
      </c>
      <c r="HP14" s="157">
        <v>13.691000000000001</v>
      </c>
      <c r="HQ14" s="157">
        <v>12.824</v>
      </c>
      <c r="HR14" s="157">
        <v>12.172000000000001</v>
      </c>
      <c r="HS14" s="157">
        <v>11.792999999999999</v>
      </c>
      <c r="HT14" s="157">
        <v>11.932</v>
      </c>
      <c r="HU14" s="157">
        <v>12.291</v>
      </c>
      <c r="HV14" s="157">
        <v>14.329000000000001</v>
      </c>
      <c r="HW14" s="157">
        <v>15.125999999999999</v>
      </c>
      <c r="HX14" s="157">
        <v>15.074999999999999</v>
      </c>
      <c r="HY14" s="157">
        <v>14.233000000000001</v>
      </c>
      <c r="HZ14" s="157">
        <v>13.978999999999999</v>
      </c>
      <c r="IA14" s="157">
        <v>16.315000000000001</v>
      </c>
      <c r="IB14" s="157">
        <v>17.675000000000001</v>
      </c>
      <c r="IC14" s="157">
        <v>17.937000000000001</v>
      </c>
      <c r="ID14" s="157">
        <v>17.760999999999999</v>
      </c>
      <c r="IE14" s="157">
        <v>17.622</v>
      </c>
      <c r="IF14" s="157">
        <v>16.73</v>
      </c>
      <c r="IG14" s="157">
        <v>15.477</v>
      </c>
      <c r="IH14" s="157">
        <v>13.84</v>
      </c>
      <c r="II14" s="157">
        <v>12.611000000000001</v>
      </c>
      <c r="IJ14" s="157">
        <v>11.500999999999999</v>
      </c>
      <c r="IK14" s="157">
        <v>10.763999999999999</v>
      </c>
      <c r="IL14" s="157">
        <v>10.377000000000001</v>
      </c>
      <c r="IM14" s="157">
        <v>10.044</v>
      </c>
      <c r="IN14" s="157">
        <v>9.8070000000000004</v>
      </c>
      <c r="IO14" s="157">
        <v>9.6839999999999993</v>
      </c>
      <c r="IP14" s="157">
        <v>9.4930000000000003</v>
      </c>
      <c r="IQ14" s="157">
        <v>9.1660000000000004</v>
      </c>
      <c r="IR14" s="157">
        <v>8.98</v>
      </c>
      <c r="IS14" s="157">
        <v>8.68</v>
      </c>
      <c r="IT14" s="157">
        <v>8.6140000000000008</v>
      </c>
      <c r="IU14" s="157">
        <v>8.4079999999999995</v>
      </c>
      <c r="IV14" s="157">
        <v>8.6440000000000001</v>
      </c>
      <c r="IW14" s="157">
        <v>8.8670000000000009</v>
      </c>
      <c r="IX14" s="157">
        <v>8.7680000000000007</v>
      </c>
      <c r="IY14" s="157">
        <v>8.4710000000000001</v>
      </c>
      <c r="IZ14" s="157">
        <v>7.6890000000000001</v>
      </c>
      <c r="JA14" s="157">
        <v>6.07</v>
      </c>
      <c r="JB14" s="157">
        <v>5.1230000000000002</v>
      </c>
      <c r="JC14" s="157">
        <v>3.5350000000000001</v>
      </c>
      <c r="JD14" s="157">
        <v>2.6739999999999999</v>
      </c>
      <c r="JE14" s="157">
        <v>2.2999999999999998</v>
      </c>
      <c r="JF14" s="157">
        <v>1.956</v>
      </c>
      <c r="JG14" s="157">
        <v>2.0489999999999999</v>
      </c>
      <c r="JH14" s="157">
        <v>2.133</v>
      </c>
      <c r="JI14" s="157">
        <v>2.1520000000000001</v>
      </c>
      <c r="JJ14" s="157">
        <v>2.1680000000000001</v>
      </c>
    </row>
    <row r="15" spans="1:270" s="7" customFormat="1" ht="20.100000000000001" customHeight="1" outlineLevel="1">
      <c r="A15" s="195"/>
      <c r="B15" s="8" t="str">
        <f>IF('0'!A1=1,"Івано-Франківська","Ivano-Frankivsk")</f>
        <v>Івано-Франківська</v>
      </c>
      <c r="C15" s="121"/>
      <c r="D15" s="121"/>
      <c r="E15" s="121"/>
      <c r="F15" s="121"/>
      <c r="G15" s="121"/>
      <c r="H15" s="121"/>
      <c r="I15" s="121"/>
      <c r="J15" s="121"/>
      <c r="K15" s="121"/>
      <c r="L15" s="121"/>
      <c r="M15" s="121"/>
      <c r="N15" s="121"/>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21"/>
      <c r="AT15" s="121"/>
      <c r="AU15" s="121"/>
      <c r="AV15" s="121"/>
      <c r="AW15" s="121"/>
      <c r="AX15" s="121"/>
      <c r="AY15" s="139"/>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29">
        <v>17.556000000000001</v>
      </c>
      <c r="DT15" s="129">
        <v>17.878</v>
      </c>
      <c r="DU15" s="129">
        <v>17.641999999999999</v>
      </c>
      <c r="DV15" s="129">
        <v>17.495999999999999</v>
      </c>
      <c r="DW15" s="129">
        <v>17.428999999999998</v>
      </c>
      <c r="DX15" s="129">
        <v>16.481000000000002</v>
      </c>
      <c r="DY15" s="129">
        <v>16.791</v>
      </c>
      <c r="DZ15" s="129">
        <v>16.507999999999999</v>
      </c>
      <c r="EA15" s="129">
        <v>16.405000000000001</v>
      </c>
      <c r="EB15" s="129">
        <v>14.254</v>
      </c>
      <c r="EC15" s="129">
        <v>14.436999999999999</v>
      </c>
      <c r="ED15" s="129">
        <v>15.419</v>
      </c>
      <c r="EE15" s="129">
        <v>15.81</v>
      </c>
      <c r="EF15" s="129">
        <v>16.018000000000001</v>
      </c>
      <c r="EG15" s="129">
        <v>15.952999999999999</v>
      </c>
      <c r="EH15" s="129">
        <v>16.277000000000001</v>
      </c>
      <c r="EI15" s="129">
        <v>16.353000000000002</v>
      </c>
      <c r="EJ15" s="129">
        <v>15.685</v>
      </c>
      <c r="EK15" s="129">
        <v>16.09</v>
      </c>
      <c r="EL15" s="129">
        <v>16.196999999999999</v>
      </c>
      <c r="EM15" s="129">
        <v>16.161000000000001</v>
      </c>
      <c r="EN15" s="129">
        <v>14.78</v>
      </c>
      <c r="EO15" s="129">
        <v>15.269</v>
      </c>
      <c r="EP15" s="129">
        <v>16.739999999999998</v>
      </c>
      <c r="EQ15" s="129">
        <v>16.968</v>
      </c>
      <c r="ER15" s="129">
        <v>16.710999999999999</v>
      </c>
      <c r="ES15" s="129">
        <v>15.984999999999999</v>
      </c>
      <c r="ET15" s="129">
        <v>15.429</v>
      </c>
      <c r="EU15" s="129">
        <v>15.102</v>
      </c>
      <c r="EV15" s="129">
        <v>14.407</v>
      </c>
      <c r="EW15" s="129">
        <v>14.125</v>
      </c>
      <c r="EX15" s="129">
        <v>13.818</v>
      </c>
      <c r="EY15" s="129">
        <v>13.875</v>
      </c>
      <c r="EZ15" s="129">
        <v>12.858000000000001</v>
      </c>
      <c r="FA15" s="129">
        <v>13.391</v>
      </c>
      <c r="FB15" s="129">
        <v>14.677</v>
      </c>
      <c r="FC15" s="129">
        <v>14.78</v>
      </c>
      <c r="FD15" s="129">
        <v>14.316000000000001</v>
      </c>
      <c r="FE15" s="129">
        <v>13.311</v>
      </c>
      <c r="FF15" s="129">
        <v>13.269</v>
      </c>
      <c r="FG15" s="129">
        <v>13.131</v>
      </c>
      <c r="FH15" s="129">
        <v>12.404999999999999</v>
      </c>
      <c r="FI15" s="129">
        <v>12.135999999999999</v>
      </c>
      <c r="FJ15" s="129">
        <v>11.731999999999999</v>
      </c>
      <c r="FK15" s="129">
        <v>11.528</v>
      </c>
      <c r="FL15" s="129">
        <v>10.298999999999999</v>
      </c>
      <c r="FM15" s="129">
        <v>10.691000000000001</v>
      </c>
      <c r="FN15" s="129">
        <v>11.257</v>
      </c>
      <c r="FO15" s="129">
        <v>11.939</v>
      </c>
      <c r="FP15" s="129">
        <v>12.413</v>
      </c>
      <c r="FQ15" s="129">
        <v>12.048999999999999</v>
      </c>
      <c r="FR15" s="129">
        <v>11.583</v>
      </c>
      <c r="FS15" s="129">
        <v>11.355</v>
      </c>
      <c r="FT15" s="129">
        <v>10.627000000000001</v>
      </c>
      <c r="FU15" s="129">
        <v>10.536</v>
      </c>
      <c r="FV15" s="129">
        <v>10.224</v>
      </c>
      <c r="FW15" s="129">
        <v>9.9269999999999996</v>
      </c>
      <c r="FX15" s="129">
        <v>8.5730000000000004</v>
      </c>
      <c r="FY15" s="129">
        <v>8.7129999999999992</v>
      </c>
      <c r="FZ15" s="129">
        <v>9.1620000000000008</v>
      </c>
      <c r="GA15" s="129">
        <v>9.4090000000000007</v>
      </c>
      <c r="GB15" s="129">
        <v>9.2940000000000005</v>
      </c>
      <c r="GC15" s="129">
        <v>9.0440000000000005</v>
      </c>
      <c r="GD15" s="129">
        <v>8.6669999999999998</v>
      </c>
      <c r="GE15" s="157">
        <v>8.9049999999999994</v>
      </c>
      <c r="GF15" s="157">
        <v>8.7089999999999996</v>
      </c>
      <c r="GG15" s="157">
        <v>8.923</v>
      </c>
      <c r="GH15" s="157">
        <v>8.8930000000000007</v>
      </c>
      <c r="GI15" s="157">
        <v>8.6310000000000002</v>
      </c>
      <c r="GJ15" s="157">
        <v>7.734</v>
      </c>
      <c r="GK15" s="157">
        <v>7.7190000000000003</v>
      </c>
      <c r="GL15" s="157">
        <v>8.1340000000000003</v>
      </c>
      <c r="GM15" s="157">
        <v>8.1620000000000008</v>
      </c>
      <c r="GN15" s="157">
        <v>8.1839999999999993</v>
      </c>
      <c r="GO15" s="157">
        <v>8.0399999999999991</v>
      </c>
      <c r="GP15" s="157">
        <v>7.7519999999999998</v>
      </c>
      <c r="GQ15" s="157">
        <v>8.2539999999999996</v>
      </c>
      <c r="GR15" s="157">
        <v>8.1850000000000005</v>
      </c>
      <c r="GS15" s="157">
        <v>8.5079999999999991</v>
      </c>
      <c r="GT15" s="157">
        <v>8.5660000000000007</v>
      </c>
      <c r="GU15" s="157">
        <v>8.26</v>
      </c>
      <c r="GV15" s="157">
        <v>7.85</v>
      </c>
      <c r="GW15" s="157">
        <v>7.8719999999999999</v>
      </c>
      <c r="GX15" s="157">
        <v>8.5640000000000001</v>
      </c>
      <c r="GY15" s="157">
        <v>9.1080000000000005</v>
      </c>
      <c r="GZ15" s="157">
        <v>9.3469999999999995</v>
      </c>
      <c r="HA15" s="157">
        <v>9.3260000000000005</v>
      </c>
      <c r="HB15" s="157">
        <v>12.885</v>
      </c>
      <c r="HC15" s="157">
        <v>15.864000000000001</v>
      </c>
      <c r="HD15" s="157">
        <v>16.919</v>
      </c>
      <c r="HE15" s="157">
        <v>16.66</v>
      </c>
      <c r="HF15" s="157">
        <v>15.823</v>
      </c>
      <c r="HG15" s="157">
        <v>14.672000000000001</v>
      </c>
      <c r="HH15" s="157">
        <v>13.218999999999999</v>
      </c>
      <c r="HI15" s="157">
        <v>12.202999999999999</v>
      </c>
      <c r="HJ15" s="157">
        <v>13.045</v>
      </c>
      <c r="HK15" s="157">
        <v>13.452999999999999</v>
      </c>
      <c r="HL15" s="157">
        <v>13.256</v>
      </c>
      <c r="HM15" s="157">
        <v>12.874000000000001</v>
      </c>
      <c r="HN15" s="157">
        <v>12.103</v>
      </c>
      <c r="HO15" s="157">
        <v>11.302</v>
      </c>
      <c r="HP15" s="157">
        <v>10.35</v>
      </c>
      <c r="HQ15" s="157">
        <v>9.5399999999999991</v>
      </c>
      <c r="HR15" s="157">
        <v>9.0389999999999997</v>
      </c>
      <c r="HS15" s="157">
        <v>8.4559999999999995</v>
      </c>
      <c r="HT15" s="157">
        <v>7.8259999999999996</v>
      </c>
      <c r="HU15" s="157">
        <v>7.7030000000000003</v>
      </c>
      <c r="HV15" s="157">
        <v>8.3780000000000001</v>
      </c>
      <c r="HW15" s="157">
        <v>8.5640000000000001</v>
      </c>
      <c r="HX15" s="157">
        <v>8.4120000000000008</v>
      </c>
      <c r="HY15" s="157">
        <v>8.15</v>
      </c>
      <c r="HZ15" s="157">
        <v>7.8460000000000001</v>
      </c>
      <c r="IA15" s="157">
        <v>8.2579999999999991</v>
      </c>
      <c r="IB15" s="157">
        <v>8.1980000000000004</v>
      </c>
      <c r="IC15" s="157">
        <v>7.7709999999999999</v>
      </c>
      <c r="ID15" s="157">
        <v>7.3840000000000003</v>
      </c>
      <c r="IE15" s="157">
        <v>6.8070000000000004</v>
      </c>
      <c r="IF15" s="157">
        <v>6.1239999999999997</v>
      </c>
      <c r="IG15" s="157">
        <v>5.4249999999999998</v>
      </c>
      <c r="IH15" s="157">
        <v>4.9340000000000002</v>
      </c>
      <c r="II15" s="157">
        <v>4.3529999999999998</v>
      </c>
      <c r="IJ15" s="157">
        <v>4.1630000000000003</v>
      </c>
      <c r="IK15" s="157">
        <v>3.8849999999999998</v>
      </c>
      <c r="IL15" s="157">
        <v>3.5030000000000001</v>
      </c>
      <c r="IM15" s="157">
        <v>3.4580000000000002</v>
      </c>
      <c r="IN15" s="157">
        <v>3.34</v>
      </c>
      <c r="IO15" s="157">
        <v>3.4820000000000002</v>
      </c>
      <c r="IP15" s="157">
        <v>3.4809999999999999</v>
      </c>
      <c r="IQ15" s="157">
        <v>3.2290000000000001</v>
      </c>
      <c r="IR15" s="157">
        <v>2.8570000000000002</v>
      </c>
      <c r="IS15" s="157">
        <v>2.6280000000000001</v>
      </c>
      <c r="IT15" s="157">
        <v>2.5539999999999998</v>
      </c>
      <c r="IU15" s="157">
        <v>2.6469999999999998</v>
      </c>
      <c r="IV15" s="157">
        <v>2.9390000000000001</v>
      </c>
      <c r="IW15" s="157">
        <v>3.222</v>
      </c>
      <c r="IX15" s="157">
        <v>3.3660000000000001</v>
      </c>
      <c r="IY15" s="157">
        <v>3.2290000000000001</v>
      </c>
      <c r="IZ15" s="157">
        <v>3.044</v>
      </c>
      <c r="JA15" s="157">
        <v>2.9990000000000001</v>
      </c>
      <c r="JB15" s="157">
        <v>3.0680000000000001</v>
      </c>
      <c r="JC15" s="157">
        <v>3.0950000000000002</v>
      </c>
      <c r="JD15" s="157">
        <v>2.895</v>
      </c>
      <c r="JE15" s="157">
        <v>2.7189999999999999</v>
      </c>
      <c r="JF15" s="157">
        <v>2.7029999999999998</v>
      </c>
      <c r="JG15" s="157">
        <v>2.9470000000000001</v>
      </c>
      <c r="JH15" s="157">
        <v>2.9769999999999999</v>
      </c>
      <c r="JI15" s="157">
        <v>3.012</v>
      </c>
      <c r="JJ15" s="157">
        <v>2.996</v>
      </c>
    </row>
    <row r="16" spans="1:270" s="7" customFormat="1" ht="20.100000000000001" customHeight="1" outlineLevel="1">
      <c r="A16" s="195"/>
      <c r="B16" s="8" t="str">
        <f>IF('0'!A1=1,"Київська","Kyiv")</f>
        <v>Київська</v>
      </c>
      <c r="C16" s="121"/>
      <c r="D16" s="121"/>
      <c r="E16" s="121"/>
      <c r="F16" s="121"/>
      <c r="G16" s="121"/>
      <c r="H16" s="121"/>
      <c r="I16" s="121"/>
      <c r="J16" s="121"/>
      <c r="K16" s="121"/>
      <c r="L16" s="121"/>
      <c r="M16" s="121"/>
      <c r="N16" s="121"/>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21"/>
      <c r="AT16" s="121"/>
      <c r="AU16" s="121"/>
      <c r="AV16" s="121"/>
      <c r="AW16" s="121"/>
      <c r="AX16" s="121"/>
      <c r="AY16" s="139"/>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29">
        <v>18.349</v>
      </c>
      <c r="DT16" s="129">
        <v>19.218</v>
      </c>
      <c r="DU16" s="129">
        <v>19.181999999999999</v>
      </c>
      <c r="DV16" s="129">
        <v>18.087</v>
      </c>
      <c r="DW16" s="129">
        <v>17.632000000000001</v>
      </c>
      <c r="DX16" s="129">
        <v>16.812999999999999</v>
      </c>
      <c r="DY16" s="129">
        <v>16.393999999999998</v>
      </c>
      <c r="DZ16" s="129">
        <v>15.832000000000001</v>
      </c>
      <c r="EA16" s="129">
        <v>15.016999999999999</v>
      </c>
      <c r="EB16" s="129">
        <v>13.541</v>
      </c>
      <c r="EC16" s="129">
        <v>14.247</v>
      </c>
      <c r="ED16" s="129">
        <v>16.14</v>
      </c>
      <c r="EE16" s="129">
        <v>17.68</v>
      </c>
      <c r="EF16" s="129">
        <v>17.783000000000001</v>
      </c>
      <c r="EG16" s="129">
        <v>17.332000000000001</v>
      </c>
      <c r="EH16" s="129">
        <v>16.995999999999999</v>
      </c>
      <c r="EI16" s="129">
        <v>16.611000000000001</v>
      </c>
      <c r="EJ16" s="129">
        <v>16.495999999999999</v>
      </c>
      <c r="EK16" s="129">
        <v>16.812999999999999</v>
      </c>
      <c r="EL16" s="129">
        <v>16.731999999999999</v>
      </c>
      <c r="EM16" s="129">
        <v>16.431999999999999</v>
      </c>
      <c r="EN16" s="129">
        <v>16.207000000000001</v>
      </c>
      <c r="EO16" s="129">
        <v>17.213000000000001</v>
      </c>
      <c r="EP16" s="129">
        <v>19.649999999999999</v>
      </c>
      <c r="EQ16" s="129">
        <v>20.684999999999999</v>
      </c>
      <c r="ER16" s="129">
        <v>21.463000000000001</v>
      </c>
      <c r="ES16" s="129">
        <v>21.347999999999999</v>
      </c>
      <c r="ET16" s="129">
        <v>20.794</v>
      </c>
      <c r="EU16" s="129">
        <v>20.533999999999999</v>
      </c>
      <c r="EV16" s="129">
        <v>20.010999999999999</v>
      </c>
      <c r="EW16" s="129">
        <v>19.344000000000001</v>
      </c>
      <c r="EX16" s="129">
        <v>18.669</v>
      </c>
      <c r="EY16" s="129">
        <v>17.893000000000001</v>
      </c>
      <c r="EZ16" s="129">
        <v>17.033999999999999</v>
      </c>
      <c r="FA16" s="129">
        <v>18.077999999999999</v>
      </c>
      <c r="FB16" s="129">
        <v>20.062000000000001</v>
      </c>
      <c r="FC16" s="129">
        <v>20.635000000000002</v>
      </c>
      <c r="FD16" s="129">
        <v>20.602</v>
      </c>
      <c r="FE16" s="129">
        <v>19.158999999999999</v>
      </c>
      <c r="FF16" s="129">
        <v>17.757999999999999</v>
      </c>
      <c r="FG16" s="129">
        <v>16.97</v>
      </c>
      <c r="FH16" s="129">
        <v>15.901999999999999</v>
      </c>
      <c r="FI16" s="129">
        <v>15.038</v>
      </c>
      <c r="FJ16" s="129">
        <v>14.35</v>
      </c>
      <c r="FK16" s="129">
        <v>13.65</v>
      </c>
      <c r="FL16" s="129">
        <v>12.593999999999999</v>
      </c>
      <c r="FM16" s="129">
        <v>13.477</v>
      </c>
      <c r="FN16" s="129">
        <v>15.581</v>
      </c>
      <c r="FO16" s="129">
        <v>17.016999999999999</v>
      </c>
      <c r="FP16" s="129">
        <v>17.247</v>
      </c>
      <c r="FQ16" s="129">
        <v>16.13</v>
      </c>
      <c r="FR16" s="129">
        <v>15.11</v>
      </c>
      <c r="FS16" s="129">
        <v>14.045</v>
      </c>
      <c r="FT16" s="129">
        <v>13.5</v>
      </c>
      <c r="FU16" s="129">
        <v>12.973000000000001</v>
      </c>
      <c r="FV16" s="129">
        <v>12.518000000000001</v>
      </c>
      <c r="FW16" s="129">
        <v>11.952999999999999</v>
      </c>
      <c r="FX16" s="129">
        <v>10.997999999999999</v>
      </c>
      <c r="FY16" s="129">
        <v>11.811</v>
      </c>
      <c r="FZ16" s="129">
        <v>13.518000000000001</v>
      </c>
      <c r="GA16" s="129">
        <v>14.493</v>
      </c>
      <c r="GB16" s="129">
        <v>14.69</v>
      </c>
      <c r="GC16" s="129">
        <v>14.279</v>
      </c>
      <c r="GD16" s="129">
        <v>13.08</v>
      </c>
      <c r="GE16" s="157">
        <v>12.462999999999999</v>
      </c>
      <c r="GF16" s="157">
        <v>12.032</v>
      </c>
      <c r="GG16" s="157">
        <v>11.916</v>
      </c>
      <c r="GH16" s="157">
        <v>11.7</v>
      </c>
      <c r="GI16" s="157">
        <v>11.215</v>
      </c>
      <c r="GJ16" s="157">
        <v>10.252000000000001</v>
      </c>
      <c r="GK16" s="157">
        <v>10.84</v>
      </c>
      <c r="GL16" s="157">
        <v>12.298999999999999</v>
      </c>
      <c r="GM16" s="157">
        <v>13.206</v>
      </c>
      <c r="GN16" s="157">
        <v>13.406000000000001</v>
      </c>
      <c r="GO16" s="157">
        <v>12.667</v>
      </c>
      <c r="GP16" s="157">
        <v>12.109</v>
      </c>
      <c r="GQ16" s="157">
        <v>11.576000000000001</v>
      </c>
      <c r="GR16" s="157">
        <v>11.398999999999999</v>
      </c>
      <c r="GS16" s="157">
        <v>11.346</v>
      </c>
      <c r="GT16" s="157">
        <v>11.125999999999999</v>
      </c>
      <c r="GU16" s="157">
        <v>10.794</v>
      </c>
      <c r="GV16" s="157">
        <v>9.9730000000000008</v>
      </c>
      <c r="GW16" s="157">
        <v>10.853</v>
      </c>
      <c r="GX16" s="157">
        <v>12.609</v>
      </c>
      <c r="GY16" s="157">
        <v>13.928000000000001</v>
      </c>
      <c r="GZ16" s="157">
        <v>14.055</v>
      </c>
      <c r="HA16" s="157">
        <v>12.942</v>
      </c>
      <c r="HB16" s="157">
        <v>17.673999999999999</v>
      </c>
      <c r="HC16" s="157">
        <v>20.134</v>
      </c>
      <c r="HD16" s="157">
        <v>20.94</v>
      </c>
      <c r="HE16" s="157">
        <v>20.994</v>
      </c>
      <c r="HF16" s="157">
        <v>19.654</v>
      </c>
      <c r="HG16" s="157">
        <v>17.882999999999999</v>
      </c>
      <c r="HH16" s="157">
        <v>16.245999999999999</v>
      </c>
      <c r="HI16" s="157">
        <v>16.167999999999999</v>
      </c>
      <c r="HJ16" s="157">
        <v>17.709</v>
      </c>
      <c r="HK16" s="157">
        <v>18.603000000000002</v>
      </c>
      <c r="HL16" s="157">
        <v>18.481000000000002</v>
      </c>
      <c r="HM16" s="157">
        <v>17.28</v>
      </c>
      <c r="HN16" s="157">
        <v>15.635</v>
      </c>
      <c r="HO16" s="157">
        <v>14.276999999999999</v>
      </c>
      <c r="HP16" s="157">
        <v>12.881</v>
      </c>
      <c r="HQ16" s="157">
        <v>11.801</v>
      </c>
      <c r="HR16" s="157">
        <v>11.173999999999999</v>
      </c>
      <c r="HS16" s="157">
        <v>10.51</v>
      </c>
      <c r="HT16" s="157">
        <v>9.7420000000000009</v>
      </c>
      <c r="HU16" s="157">
        <v>9.5939999999999994</v>
      </c>
      <c r="HV16" s="157">
        <v>11.09</v>
      </c>
      <c r="HW16" s="157">
        <v>11.577</v>
      </c>
      <c r="HX16" s="157">
        <v>11.592000000000001</v>
      </c>
      <c r="HY16" s="157">
        <v>10.41</v>
      </c>
      <c r="HZ16" s="157">
        <v>11.186999999999999</v>
      </c>
      <c r="IA16" s="157">
        <v>14.154</v>
      </c>
      <c r="IB16" s="157">
        <v>15.548999999999999</v>
      </c>
      <c r="IC16" s="157">
        <v>13.683999999999999</v>
      </c>
      <c r="ID16" s="157">
        <v>11.762</v>
      </c>
      <c r="IE16" s="157">
        <v>10.545999999999999</v>
      </c>
      <c r="IF16" s="157">
        <v>9.3230000000000004</v>
      </c>
      <c r="IG16" s="157">
        <v>9.1630000000000003</v>
      </c>
      <c r="IH16" s="157">
        <v>9.1210000000000004</v>
      </c>
      <c r="II16" s="157">
        <v>8.1839999999999993</v>
      </c>
      <c r="IJ16" s="157">
        <v>6.9139999999999997</v>
      </c>
      <c r="IK16" s="157">
        <v>6.2930000000000001</v>
      </c>
      <c r="IL16" s="157">
        <v>5.7350000000000003</v>
      </c>
      <c r="IM16" s="157">
        <v>5.1719999999999997</v>
      </c>
      <c r="IN16" s="157">
        <v>4.782</v>
      </c>
      <c r="IO16" s="157">
        <v>4.5069999999999997</v>
      </c>
      <c r="IP16" s="157">
        <v>4.4779999999999998</v>
      </c>
      <c r="IQ16" s="157">
        <v>4.3890000000000002</v>
      </c>
      <c r="IR16" s="157">
        <v>4.04</v>
      </c>
      <c r="IS16" s="157">
        <v>3.8410000000000002</v>
      </c>
      <c r="IT16" s="157">
        <v>3.6960000000000002</v>
      </c>
      <c r="IU16" s="157">
        <v>4.0149999999999997</v>
      </c>
      <c r="IV16" s="157">
        <v>4.3739999999999997</v>
      </c>
      <c r="IW16" s="157">
        <v>4.931</v>
      </c>
      <c r="IX16" s="157">
        <v>4.931</v>
      </c>
      <c r="IY16" s="157">
        <v>4.601</v>
      </c>
      <c r="IZ16" s="157">
        <v>4.4530000000000003</v>
      </c>
      <c r="JA16" s="157">
        <v>4.4050000000000002</v>
      </c>
      <c r="JB16" s="157">
        <v>4.3460000000000001</v>
      </c>
      <c r="JC16" s="157">
        <v>4.3499999999999996</v>
      </c>
      <c r="JD16" s="157">
        <v>4.2380000000000004</v>
      </c>
      <c r="JE16" s="157">
        <v>4.085</v>
      </c>
      <c r="JF16" s="157">
        <v>3.8580000000000001</v>
      </c>
      <c r="JG16" s="157">
        <v>4.1959999999999997</v>
      </c>
      <c r="JH16" s="157">
        <v>4.3010000000000002</v>
      </c>
      <c r="JI16" s="157">
        <v>4.2450000000000001</v>
      </c>
      <c r="JJ16" s="157">
        <v>4.1639999999999997</v>
      </c>
    </row>
    <row r="17" spans="1:270" s="7" customFormat="1" ht="20.100000000000001" customHeight="1" outlineLevel="1">
      <c r="A17" s="195"/>
      <c r="B17" s="8" t="str">
        <f>IF('0'!A1=1,"Кіровоградська","Kirovohrad")</f>
        <v>Кіровоградська</v>
      </c>
      <c r="C17" s="121"/>
      <c r="D17" s="121"/>
      <c r="E17" s="121"/>
      <c r="F17" s="121"/>
      <c r="G17" s="121"/>
      <c r="H17" s="121"/>
      <c r="I17" s="121"/>
      <c r="J17" s="121"/>
      <c r="K17" s="121"/>
      <c r="L17" s="121"/>
      <c r="M17" s="121"/>
      <c r="N17" s="121"/>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21"/>
      <c r="AT17" s="121"/>
      <c r="AU17" s="121"/>
      <c r="AV17" s="121"/>
      <c r="AW17" s="121"/>
      <c r="AX17" s="121"/>
      <c r="AY17" s="139"/>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29">
        <v>21.120999999999999</v>
      </c>
      <c r="DT17" s="129">
        <v>22.132999999999999</v>
      </c>
      <c r="DU17" s="129">
        <v>20.568999999999999</v>
      </c>
      <c r="DV17" s="129">
        <v>17.532</v>
      </c>
      <c r="DW17" s="129">
        <v>15.726000000000001</v>
      </c>
      <c r="DX17" s="129">
        <v>14.263</v>
      </c>
      <c r="DY17" s="129">
        <v>13.737</v>
      </c>
      <c r="DZ17" s="129">
        <v>13.420999999999999</v>
      </c>
      <c r="EA17" s="129">
        <v>13.359</v>
      </c>
      <c r="EB17" s="129">
        <v>12.715999999999999</v>
      </c>
      <c r="EC17" s="129">
        <v>14.173</v>
      </c>
      <c r="ED17" s="129">
        <v>18.57</v>
      </c>
      <c r="EE17" s="129">
        <v>20.256</v>
      </c>
      <c r="EF17" s="129">
        <v>20.748000000000001</v>
      </c>
      <c r="EG17" s="129">
        <v>18.922999999999998</v>
      </c>
      <c r="EH17" s="129">
        <v>16.692</v>
      </c>
      <c r="EI17" s="129">
        <v>15.494</v>
      </c>
      <c r="EJ17" s="129">
        <v>14.565</v>
      </c>
      <c r="EK17" s="129">
        <v>14.337</v>
      </c>
      <c r="EL17" s="129">
        <v>14.247999999999999</v>
      </c>
      <c r="EM17" s="129">
        <v>14.196</v>
      </c>
      <c r="EN17" s="129">
        <v>14.131</v>
      </c>
      <c r="EO17" s="129">
        <v>16.797999999999998</v>
      </c>
      <c r="EP17" s="129">
        <v>21.059000000000001</v>
      </c>
      <c r="EQ17" s="129">
        <v>22.280999999999999</v>
      </c>
      <c r="ER17" s="129">
        <v>22.693000000000001</v>
      </c>
      <c r="ES17" s="129">
        <v>21.456</v>
      </c>
      <c r="ET17" s="129">
        <v>19.420999999999999</v>
      </c>
      <c r="EU17" s="129">
        <v>18.48</v>
      </c>
      <c r="EV17" s="129">
        <v>17.488</v>
      </c>
      <c r="EW17" s="129">
        <v>16.841000000000001</v>
      </c>
      <c r="EX17" s="129">
        <v>16.234999999999999</v>
      </c>
      <c r="EY17" s="129">
        <v>16.100999999999999</v>
      </c>
      <c r="EZ17" s="129">
        <v>16.074000000000002</v>
      </c>
      <c r="FA17" s="129">
        <v>18.446999999999999</v>
      </c>
      <c r="FB17" s="129">
        <v>21.97</v>
      </c>
      <c r="FC17" s="129">
        <v>22.803000000000001</v>
      </c>
      <c r="FD17" s="129">
        <v>23.001000000000001</v>
      </c>
      <c r="FE17" s="129">
        <v>20.402999999999999</v>
      </c>
      <c r="FF17" s="129">
        <v>17.652000000000001</v>
      </c>
      <c r="FG17" s="129">
        <v>16.53</v>
      </c>
      <c r="FH17" s="129">
        <v>15.291</v>
      </c>
      <c r="FI17" s="129">
        <v>14.295999999999999</v>
      </c>
      <c r="FJ17" s="129">
        <v>13.925000000000001</v>
      </c>
      <c r="FK17" s="129">
        <v>13.294</v>
      </c>
      <c r="FL17" s="129">
        <v>12.478</v>
      </c>
      <c r="FM17" s="129">
        <v>13.611000000000001</v>
      </c>
      <c r="FN17" s="129">
        <v>17.152000000000001</v>
      </c>
      <c r="FO17" s="129">
        <v>19.654</v>
      </c>
      <c r="FP17" s="129">
        <v>20.309999999999999</v>
      </c>
      <c r="FQ17" s="129">
        <v>17.844999999999999</v>
      </c>
      <c r="FR17" s="129">
        <v>15.445</v>
      </c>
      <c r="FS17" s="129">
        <v>14.43</v>
      </c>
      <c r="FT17" s="129">
        <v>13.499000000000001</v>
      </c>
      <c r="FU17" s="129">
        <v>12.898</v>
      </c>
      <c r="FV17" s="129">
        <v>12.584</v>
      </c>
      <c r="FW17" s="129">
        <v>12.284000000000001</v>
      </c>
      <c r="FX17" s="129">
        <v>11.728999999999999</v>
      </c>
      <c r="FY17" s="129">
        <v>13.977</v>
      </c>
      <c r="FZ17" s="129">
        <v>17.359000000000002</v>
      </c>
      <c r="GA17" s="129">
        <v>18.847000000000001</v>
      </c>
      <c r="GB17" s="129">
        <v>19.053999999999998</v>
      </c>
      <c r="GC17" s="129">
        <v>17.994</v>
      </c>
      <c r="GD17" s="129">
        <v>14.215</v>
      </c>
      <c r="GE17" s="157">
        <v>13.333</v>
      </c>
      <c r="GF17" s="157">
        <v>12.634</v>
      </c>
      <c r="GG17" s="157">
        <v>12.217000000000001</v>
      </c>
      <c r="GH17" s="157">
        <v>11.798999999999999</v>
      </c>
      <c r="GI17" s="157">
        <v>11.414999999999999</v>
      </c>
      <c r="GJ17" s="157">
        <v>10.85</v>
      </c>
      <c r="GK17" s="157">
        <v>12.88</v>
      </c>
      <c r="GL17" s="157">
        <v>15.638999999999999</v>
      </c>
      <c r="GM17" s="157">
        <v>17.149000000000001</v>
      </c>
      <c r="GN17" s="157">
        <v>17.132999999999999</v>
      </c>
      <c r="GO17" s="157">
        <v>15.135</v>
      </c>
      <c r="GP17" s="157">
        <v>12.545</v>
      </c>
      <c r="GQ17" s="157">
        <v>11.686999999999999</v>
      </c>
      <c r="GR17" s="157">
        <v>11.106999999999999</v>
      </c>
      <c r="GS17" s="157">
        <v>10.839</v>
      </c>
      <c r="GT17" s="157">
        <v>10.61</v>
      </c>
      <c r="GU17" s="157">
        <v>10.461</v>
      </c>
      <c r="GV17" s="157">
        <v>10.198</v>
      </c>
      <c r="GW17" s="157">
        <v>12.297000000000001</v>
      </c>
      <c r="GX17" s="157">
        <v>15.002000000000001</v>
      </c>
      <c r="GY17" s="157">
        <v>16.881</v>
      </c>
      <c r="GZ17" s="157">
        <v>17.277000000000001</v>
      </c>
      <c r="HA17" s="157">
        <v>15.605</v>
      </c>
      <c r="HB17" s="157">
        <v>17.489999999999998</v>
      </c>
      <c r="HC17" s="157">
        <v>18.388999999999999</v>
      </c>
      <c r="HD17" s="157">
        <v>18.097000000000001</v>
      </c>
      <c r="HE17" s="157">
        <v>18.216000000000001</v>
      </c>
      <c r="HF17" s="157">
        <v>17.532</v>
      </c>
      <c r="HG17" s="157">
        <v>16.474</v>
      </c>
      <c r="HH17" s="157">
        <v>15.701000000000001</v>
      </c>
      <c r="HI17" s="157">
        <v>17.646000000000001</v>
      </c>
      <c r="HJ17" s="157">
        <v>21.134</v>
      </c>
      <c r="HK17" s="157">
        <v>23.077999999999999</v>
      </c>
      <c r="HL17" s="157">
        <v>23.617000000000001</v>
      </c>
      <c r="HM17" s="157">
        <v>21.213999999999999</v>
      </c>
      <c r="HN17" s="157">
        <v>17</v>
      </c>
      <c r="HO17" s="157">
        <v>15.347</v>
      </c>
      <c r="HP17" s="157">
        <v>14.17</v>
      </c>
      <c r="HQ17" s="157">
        <v>13.101000000000001</v>
      </c>
      <c r="HR17" s="157">
        <v>12.367000000000001</v>
      </c>
      <c r="HS17" s="157">
        <v>11.593999999999999</v>
      </c>
      <c r="HT17" s="157">
        <v>10.645</v>
      </c>
      <c r="HU17" s="157">
        <v>10.423</v>
      </c>
      <c r="HV17" s="157">
        <v>12.191000000000001</v>
      </c>
      <c r="HW17" s="157">
        <v>13.978</v>
      </c>
      <c r="HX17" s="157">
        <v>14.17</v>
      </c>
      <c r="HY17" s="157">
        <v>12.137</v>
      </c>
      <c r="HZ17" s="157">
        <v>11.349</v>
      </c>
      <c r="IA17" s="157">
        <v>11.782999999999999</v>
      </c>
      <c r="IB17" s="157">
        <v>11.542999999999999</v>
      </c>
      <c r="IC17" s="157">
        <v>11.089</v>
      </c>
      <c r="ID17" s="157">
        <v>10.64</v>
      </c>
      <c r="IE17" s="157">
        <v>10.153</v>
      </c>
      <c r="IF17" s="157">
        <v>9.1359999999999992</v>
      </c>
      <c r="IG17" s="157">
        <v>7.774</v>
      </c>
      <c r="IH17" s="157">
        <v>6.5940000000000003</v>
      </c>
      <c r="II17" s="157">
        <v>5.7030000000000003</v>
      </c>
      <c r="IJ17" s="157">
        <v>4.9349999999999996</v>
      </c>
      <c r="IK17" s="157">
        <v>4.2190000000000003</v>
      </c>
      <c r="IL17" s="157">
        <v>3.75</v>
      </c>
      <c r="IM17" s="157">
        <v>3.476</v>
      </c>
      <c r="IN17" s="157">
        <v>3.2679999999999998</v>
      </c>
      <c r="IO17" s="157">
        <v>3.2290000000000001</v>
      </c>
      <c r="IP17" s="157">
        <v>3.1429999999999998</v>
      </c>
      <c r="IQ17" s="157">
        <v>3.0190000000000001</v>
      </c>
      <c r="IR17" s="157">
        <v>2.923</v>
      </c>
      <c r="IS17" s="157">
        <v>2.8460000000000001</v>
      </c>
      <c r="IT17" s="157">
        <v>3.137</v>
      </c>
      <c r="IU17" s="157">
        <v>3.359</v>
      </c>
      <c r="IV17" s="157">
        <v>3.8490000000000002</v>
      </c>
      <c r="IW17" s="157">
        <v>4.0430000000000001</v>
      </c>
      <c r="IX17" s="157">
        <v>4.1260000000000003</v>
      </c>
      <c r="IY17" s="157">
        <v>3.86</v>
      </c>
      <c r="IZ17" s="157">
        <v>3.6520000000000001</v>
      </c>
      <c r="JA17" s="157">
        <v>3.5150000000000001</v>
      </c>
      <c r="JB17" s="157">
        <v>3.49</v>
      </c>
      <c r="JC17" s="157">
        <v>3.496</v>
      </c>
      <c r="JD17" s="157">
        <v>3.6440000000000001</v>
      </c>
      <c r="JE17" s="157">
        <v>3.7679999999999998</v>
      </c>
      <c r="JF17" s="157">
        <v>4.1529999999999996</v>
      </c>
      <c r="JG17" s="157">
        <v>4.3570000000000002</v>
      </c>
      <c r="JH17" s="157">
        <v>4.3029999999999999</v>
      </c>
      <c r="JI17" s="157">
        <v>4.0289999999999999</v>
      </c>
      <c r="JJ17" s="157">
        <v>3.819</v>
      </c>
    </row>
    <row r="18" spans="1:270" s="7" customFormat="1" ht="20.100000000000001" customHeight="1" outlineLevel="1">
      <c r="A18" s="195"/>
      <c r="B18" s="8" t="str">
        <f>IF('0'!A1=1,"Луганська","Luhansk")</f>
        <v>Луганська</v>
      </c>
      <c r="C18" s="121"/>
      <c r="D18" s="121"/>
      <c r="E18" s="121"/>
      <c r="F18" s="121"/>
      <c r="G18" s="121"/>
      <c r="H18" s="121"/>
      <c r="I18" s="121"/>
      <c r="J18" s="121"/>
      <c r="K18" s="121"/>
      <c r="L18" s="121"/>
      <c r="M18" s="121"/>
      <c r="N18" s="121"/>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21"/>
      <c r="AT18" s="121"/>
      <c r="AU18" s="121"/>
      <c r="AV18" s="121"/>
      <c r="AW18" s="121"/>
      <c r="AX18" s="121"/>
      <c r="AY18" s="139"/>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29">
        <v>21.288</v>
      </c>
      <c r="DT18" s="129">
        <v>21.995000000000001</v>
      </c>
      <c r="DU18" s="129">
        <v>21.72</v>
      </c>
      <c r="DV18" s="129">
        <v>20.538</v>
      </c>
      <c r="DW18" s="129">
        <v>20.896999999999998</v>
      </c>
      <c r="DX18" s="129">
        <v>20.347999999999999</v>
      </c>
      <c r="DY18" s="129">
        <v>20.696000000000002</v>
      </c>
      <c r="DZ18" s="129">
        <v>20.401</v>
      </c>
      <c r="EA18" s="129">
        <v>20.440000000000001</v>
      </c>
      <c r="EB18" s="129">
        <v>19.192</v>
      </c>
      <c r="EC18" s="129">
        <v>20.692</v>
      </c>
      <c r="ED18" s="129">
        <v>22.356000000000002</v>
      </c>
      <c r="EE18" s="129">
        <v>23.173999999999999</v>
      </c>
      <c r="EF18" s="129">
        <v>23.329000000000001</v>
      </c>
      <c r="EG18" s="129">
        <v>21.905999999999999</v>
      </c>
      <c r="EH18" s="129">
        <v>21.454000000000001</v>
      </c>
      <c r="EI18" s="129">
        <v>20.864999999999998</v>
      </c>
      <c r="EJ18" s="129">
        <v>19.224</v>
      </c>
      <c r="EK18" s="129">
        <v>17.306999999999999</v>
      </c>
      <c r="EL18" s="129">
        <v>17.306999999999999</v>
      </c>
      <c r="EM18" s="129">
        <v>15.864000000000001</v>
      </c>
      <c r="EN18" s="129">
        <v>7.593</v>
      </c>
      <c r="EO18" s="129">
        <v>16.911000000000001</v>
      </c>
      <c r="EP18" s="129">
        <v>17.635999999999999</v>
      </c>
      <c r="EQ18" s="129">
        <v>15.916</v>
      </c>
      <c r="ER18" s="129">
        <v>9.734</v>
      </c>
      <c r="ES18" s="129">
        <v>9.2070000000000007</v>
      </c>
      <c r="ET18" s="129">
        <v>8.7249999999999996</v>
      </c>
      <c r="EU18" s="129">
        <v>8.7509999999999994</v>
      </c>
      <c r="EV18" s="129">
        <v>8.4830000000000005</v>
      </c>
      <c r="EW18" s="129">
        <v>8.234</v>
      </c>
      <c r="EX18" s="129">
        <v>8.1590000000000007</v>
      </c>
      <c r="EY18" s="129">
        <v>7.9790000000000001</v>
      </c>
      <c r="EZ18" s="129">
        <v>7.7590000000000003</v>
      </c>
      <c r="FA18" s="129">
        <v>9.0690000000000008</v>
      </c>
      <c r="FB18" s="129">
        <v>9.94</v>
      </c>
      <c r="FC18" s="129">
        <v>10.151999999999999</v>
      </c>
      <c r="FD18" s="129">
        <v>10.319000000000001</v>
      </c>
      <c r="FE18" s="129">
        <v>9.3879999999999999</v>
      </c>
      <c r="FF18" s="129">
        <v>8.4979999999999993</v>
      </c>
      <c r="FG18" s="129">
        <v>8.3729999999999993</v>
      </c>
      <c r="FH18" s="129">
        <v>7.8259999999999996</v>
      </c>
      <c r="FI18" s="129">
        <v>7.5</v>
      </c>
      <c r="FJ18" s="129">
        <v>7.2270000000000003</v>
      </c>
      <c r="FK18" s="129">
        <v>6.9139999999999997</v>
      </c>
      <c r="FL18" s="129">
        <v>6.242</v>
      </c>
      <c r="FM18" s="129">
        <v>7.0279999999999996</v>
      </c>
      <c r="FN18" s="129">
        <v>8.109</v>
      </c>
      <c r="FO18" s="129">
        <v>8.5619999999999994</v>
      </c>
      <c r="FP18" s="129">
        <v>8.5310000000000006</v>
      </c>
      <c r="FQ18" s="129">
        <v>7.5810000000000004</v>
      </c>
      <c r="FR18" s="129">
        <v>6.7960000000000003</v>
      </c>
      <c r="FS18" s="129">
        <v>6.7110000000000003</v>
      </c>
      <c r="FT18" s="129">
        <v>6.492</v>
      </c>
      <c r="FU18" s="129">
        <v>6.2629999999999999</v>
      </c>
      <c r="FV18" s="129">
        <v>6.16</v>
      </c>
      <c r="FW18" s="129">
        <v>6.1020000000000003</v>
      </c>
      <c r="FX18" s="129">
        <v>5.8070000000000004</v>
      </c>
      <c r="FY18" s="129">
        <v>7.2759999999999998</v>
      </c>
      <c r="FZ18" s="129">
        <v>8.3119999999999994</v>
      </c>
      <c r="GA18" s="129">
        <v>8.6869999999999994</v>
      </c>
      <c r="GB18" s="129">
        <v>8.6989999999999998</v>
      </c>
      <c r="GC18" s="129">
        <v>7.8680000000000003</v>
      </c>
      <c r="GD18" s="129">
        <v>6.4930000000000003</v>
      </c>
      <c r="GE18" s="157">
        <v>6.4489999999999998</v>
      </c>
      <c r="GF18" s="157">
        <v>6.3730000000000002</v>
      </c>
      <c r="GG18" s="157">
        <v>6.3440000000000003</v>
      </c>
      <c r="GH18" s="157">
        <v>6.2089999999999996</v>
      </c>
      <c r="GI18" s="157">
        <v>6.1859999999999999</v>
      </c>
      <c r="GJ18" s="157">
        <v>5.9509999999999996</v>
      </c>
      <c r="GK18" s="157">
        <v>7.2519999999999998</v>
      </c>
      <c r="GL18" s="157">
        <v>8.1950000000000003</v>
      </c>
      <c r="GM18" s="157">
        <v>8.5719999999999992</v>
      </c>
      <c r="GN18" s="157">
        <v>8.5980000000000008</v>
      </c>
      <c r="GO18" s="157">
        <v>7.4829999999999997</v>
      </c>
      <c r="GP18" s="157">
        <v>6.0629999999999997</v>
      </c>
      <c r="GQ18" s="157">
        <v>5.899</v>
      </c>
      <c r="GR18" s="157">
        <v>5.4870000000000001</v>
      </c>
      <c r="GS18" s="157">
        <v>5.375</v>
      </c>
      <c r="GT18" s="157">
        <v>5.383</v>
      </c>
      <c r="GU18" s="157">
        <v>5.2249999999999996</v>
      </c>
      <c r="GV18" s="157">
        <v>5.15</v>
      </c>
      <c r="GW18" s="157">
        <v>6.5640000000000001</v>
      </c>
      <c r="GX18" s="157">
        <v>7.827</v>
      </c>
      <c r="GY18" s="157">
        <v>8.5510000000000002</v>
      </c>
      <c r="GZ18" s="157">
        <v>8.5139999999999993</v>
      </c>
      <c r="HA18" s="157">
        <v>6.7110000000000003</v>
      </c>
      <c r="HB18" s="157">
        <v>8.141</v>
      </c>
      <c r="HC18" s="157">
        <v>8.9600000000000009</v>
      </c>
      <c r="HD18" s="157">
        <v>8.8819999999999997</v>
      </c>
      <c r="HE18" s="157">
        <v>8.2609999999999992</v>
      </c>
      <c r="HF18" s="157">
        <v>7.3040000000000003</v>
      </c>
      <c r="HG18" s="157">
        <v>6.4080000000000004</v>
      </c>
      <c r="HH18" s="157">
        <v>6.3579999999999997</v>
      </c>
      <c r="HI18" s="157">
        <v>7.8</v>
      </c>
      <c r="HJ18" s="157">
        <v>9.3230000000000004</v>
      </c>
      <c r="HK18" s="157">
        <v>10.157</v>
      </c>
      <c r="HL18" s="157">
        <v>10.238</v>
      </c>
      <c r="HM18" s="157">
        <v>8.8390000000000004</v>
      </c>
      <c r="HN18" s="157">
        <v>7.2460000000000004</v>
      </c>
      <c r="HO18" s="157">
        <v>6.9119999999999999</v>
      </c>
      <c r="HP18" s="157">
        <v>6.3780000000000001</v>
      </c>
      <c r="HQ18" s="157">
        <v>5.9710000000000001</v>
      </c>
      <c r="HR18" s="157">
        <v>5.7009999999999996</v>
      </c>
      <c r="HS18" s="157">
        <v>5.4509999999999996</v>
      </c>
      <c r="HT18" s="157">
        <v>5.04</v>
      </c>
      <c r="HU18" s="157">
        <v>5.6360000000000001</v>
      </c>
      <c r="HV18" s="157">
        <v>6.7469999999999999</v>
      </c>
      <c r="HW18" s="157">
        <v>7.2560000000000002</v>
      </c>
      <c r="HX18" s="157">
        <v>7.4039999999999999</v>
      </c>
      <c r="HY18" s="157">
        <v>6.4480000000000004</v>
      </c>
      <c r="HZ18" s="157">
        <v>3.9470000000000001</v>
      </c>
      <c r="IA18" s="157">
        <v>3.617</v>
      </c>
      <c r="IB18" s="157">
        <v>3.6480000000000001</v>
      </c>
      <c r="IC18" s="157">
        <v>3.49</v>
      </c>
      <c r="ID18" s="157">
        <v>3.3780000000000001</v>
      </c>
      <c r="IE18" s="157">
        <v>3.242</v>
      </c>
      <c r="IF18" s="157">
        <v>3.13</v>
      </c>
      <c r="IG18" s="157">
        <v>3.0529999999999999</v>
      </c>
      <c r="IH18" s="157">
        <v>2.9620000000000002</v>
      </c>
      <c r="II18" s="157">
        <v>2.8620000000000001</v>
      </c>
      <c r="IJ18" s="157">
        <v>2.8479999999999999</v>
      </c>
      <c r="IK18" s="157">
        <v>2.9159999999999999</v>
      </c>
      <c r="IL18" s="157">
        <v>2.9380000000000002</v>
      </c>
      <c r="IM18" s="157">
        <v>2.9529999999999998</v>
      </c>
      <c r="IN18" s="157">
        <v>2.9380000000000002</v>
      </c>
      <c r="IO18" s="157">
        <v>3.0129999999999999</v>
      </c>
      <c r="IP18" s="157">
        <v>3.0720000000000001</v>
      </c>
      <c r="IQ18" s="157">
        <v>3.0539999999999998</v>
      </c>
      <c r="IR18" s="157">
        <v>3.1040000000000001</v>
      </c>
      <c r="IS18" s="157">
        <v>3.169</v>
      </c>
      <c r="IT18" s="157">
        <v>3.2170000000000001</v>
      </c>
      <c r="IU18" s="157">
        <v>3.3250000000000002</v>
      </c>
      <c r="IV18" s="157">
        <v>3.5270000000000001</v>
      </c>
      <c r="IW18" s="157">
        <v>3.851</v>
      </c>
      <c r="IX18" s="157">
        <v>3.7869999999999999</v>
      </c>
      <c r="IY18" s="157">
        <v>3.722</v>
      </c>
      <c r="IZ18" s="157">
        <v>3.6230000000000002</v>
      </c>
      <c r="JA18" s="157">
        <v>3.5489999999999999</v>
      </c>
      <c r="JB18" s="157">
        <v>3.3980000000000001</v>
      </c>
      <c r="JC18" s="157">
        <v>2.9169999999999998</v>
      </c>
      <c r="JD18" s="157">
        <v>1.609</v>
      </c>
      <c r="JE18" s="157">
        <v>1.484</v>
      </c>
      <c r="JF18" s="157">
        <v>1.373</v>
      </c>
      <c r="JG18" s="157">
        <v>1.343</v>
      </c>
      <c r="JH18" s="157">
        <v>1.337</v>
      </c>
      <c r="JI18" s="157">
        <v>1.3440000000000001</v>
      </c>
      <c r="JJ18" s="157">
        <v>1.3380000000000001</v>
      </c>
    </row>
    <row r="19" spans="1:270" s="7" customFormat="1" ht="20.100000000000001" customHeight="1" outlineLevel="1">
      <c r="A19" s="195"/>
      <c r="B19" s="8" t="str">
        <f>IF('0'!A1=1,"Львівська","Lviv")</f>
        <v>Львівська</v>
      </c>
      <c r="C19" s="121"/>
      <c r="D19" s="121"/>
      <c r="E19" s="121"/>
      <c r="F19" s="121"/>
      <c r="G19" s="121"/>
      <c r="H19" s="121"/>
      <c r="I19" s="121"/>
      <c r="J19" s="121"/>
      <c r="K19" s="121"/>
      <c r="L19" s="121"/>
      <c r="M19" s="121"/>
      <c r="N19" s="121"/>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21"/>
      <c r="AT19" s="121"/>
      <c r="AU19" s="121"/>
      <c r="AV19" s="121"/>
      <c r="AW19" s="121"/>
      <c r="AX19" s="121"/>
      <c r="AY19" s="139"/>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29">
        <v>28.38</v>
      </c>
      <c r="DT19" s="129">
        <v>29.262</v>
      </c>
      <c r="DU19" s="129">
        <v>29.035</v>
      </c>
      <c r="DV19" s="129">
        <v>28.902000000000001</v>
      </c>
      <c r="DW19" s="129">
        <v>28.169</v>
      </c>
      <c r="DX19" s="129">
        <v>26.253</v>
      </c>
      <c r="DY19" s="129">
        <v>25.428000000000001</v>
      </c>
      <c r="DZ19" s="129">
        <v>23.977</v>
      </c>
      <c r="EA19" s="129">
        <v>23.042000000000002</v>
      </c>
      <c r="EB19" s="129">
        <v>21.69</v>
      </c>
      <c r="EC19" s="129">
        <v>22.085999999999999</v>
      </c>
      <c r="ED19" s="129">
        <v>23.088999999999999</v>
      </c>
      <c r="EE19" s="129">
        <v>24.032</v>
      </c>
      <c r="EF19" s="129">
        <v>24.405000000000001</v>
      </c>
      <c r="EG19" s="129">
        <v>24.509</v>
      </c>
      <c r="EH19" s="129">
        <v>24.577999999999999</v>
      </c>
      <c r="EI19" s="129">
        <v>24.504999999999999</v>
      </c>
      <c r="EJ19" s="129">
        <v>23.888999999999999</v>
      </c>
      <c r="EK19" s="129">
        <v>24.561</v>
      </c>
      <c r="EL19" s="129">
        <v>24.03</v>
      </c>
      <c r="EM19" s="129">
        <v>23.597000000000001</v>
      </c>
      <c r="EN19" s="129">
        <v>22.718</v>
      </c>
      <c r="EO19" s="129">
        <v>23.843</v>
      </c>
      <c r="EP19" s="129">
        <v>25.186</v>
      </c>
      <c r="EQ19" s="129">
        <v>25.202000000000002</v>
      </c>
      <c r="ER19" s="129">
        <v>24.716999999999999</v>
      </c>
      <c r="ES19" s="129">
        <v>24.527999999999999</v>
      </c>
      <c r="ET19" s="129">
        <v>24.268000000000001</v>
      </c>
      <c r="EU19" s="129">
        <v>24.027999999999999</v>
      </c>
      <c r="EV19" s="129">
        <v>22.914999999999999</v>
      </c>
      <c r="EW19" s="129">
        <v>22.437000000000001</v>
      </c>
      <c r="EX19" s="129">
        <v>21.62</v>
      </c>
      <c r="EY19" s="129">
        <v>21.469000000000001</v>
      </c>
      <c r="EZ19" s="129">
        <v>20.475000000000001</v>
      </c>
      <c r="FA19" s="129">
        <v>21.974</v>
      </c>
      <c r="FB19" s="129">
        <v>23.95</v>
      </c>
      <c r="FC19" s="129">
        <v>24.178999999999998</v>
      </c>
      <c r="FD19" s="129">
        <v>23.614999999999998</v>
      </c>
      <c r="FE19" s="129">
        <v>22.3</v>
      </c>
      <c r="FF19" s="129">
        <v>21.571999999999999</v>
      </c>
      <c r="FG19" s="129">
        <v>21.373000000000001</v>
      </c>
      <c r="FH19" s="129">
        <v>19.734999999999999</v>
      </c>
      <c r="FI19" s="129">
        <v>18.792999999999999</v>
      </c>
      <c r="FJ19" s="129">
        <v>17.896999999999998</v>
      </c>
      <c r="FK19" s="129">
        <v>17.529</v>
      </c>
      <c r="FL19" s="129">
        <v>15.894</v>
      </c>
      <c r="FM19" s="129">
        <v>16.198</v>
      </c>
      <c r="FN19" s="129">
        <v>17.329000000000001</v>
      </c>
      <c r="FO19" s="129">
        <v>18.416</v>
      </c>
      <c r="FP19" s="129">
        <v>18.547999999999998</v>
      </c>
      <c r="FQ19" s="129">
        <v>17.670000000000002</v>
      </c>
      <c r="FR19" s="129">
        <v>17.11</v>
      </c>
      <c r="FS19" s="129">
        <v>16.355</v>
      </c>
      <c r="FT19" s="129">
        <v>15.345000000000001</v>
      </c>
      <c r="FU19" s="129">
        <v>14.952</v>
      </c>
      <c r="FV19" s="129">
        <v>14.542</v>
      </c>
      <c r="FW19" s="129">
        <v>14.347</v>
      </c>
      <c r="FX19" s="129">
        <v>13.224</v>
      </c>
      <c r="FY19" s="129">
        <v>13.778</v>
      </c>
      <c r="FZ19" s="129">
        <v>14.465999999999999</v>
      </c>
      <c r="GA19" s="129">
        <v>15.032</v>
      </c>
      <c r="GB19" s="129">
        <v>15.074999999999999</v>
      </c>
      <c r="GC19" s="129">
        <v>14.94</v>
      </c>
      <c r="GD19" s="129">
        <v>14.497999999999999</v>
      </c>
      <c r="GE19" s="157">
        <v>14.564</v>
      </c>
      <c r="GF19" s="157">
        <v>14.302</v>
      </c>
      <c r="GG19" s="157">
        <v>13.97</v>
      </c>
      <c r="GH19" s="157">
        <v>13.827999999999999</v>
      </c>
      <c r="GI19" s="157">
        <v>13.579000000000001</v>
      </c>
      <c r="GJ19" s="157">
        <v>12.803000000000001</v>
      </c>
      <c r="GK19" s="157">
        <v>13.1</v>
      </c>
      <c r="GL19" s="157">
        <v>13.41</v>
      </c>
      <c r="GM19" s="157">
        <v>14.038</v>
      </c>
      <c r="GN19" s="157">
        <v>13.635</v>
      </c>
      <c r="GO19" s="157">
        <v>13.173999999999999</v>
      </c>
      <c r="GP19" s="157">
        <v>12.805</v>
      </c>
      <c r="GQ19" s="157">
        <v>12.742000000000001</v>
      </c>
      <c r="GR19" s="157">
        <v>12.366</v>
      </c>
      <c r="GS19" s="157">
        <v>12.396000000000001</v>
      </c>
      <c r="GT19" s="157">
        <v>12.304</v>
      </c>
      <c r="GU19" s="157">
        <v>12.509</v>
      </c>
      <c r="GV19" s="157">
        <v>12.579000000000001</v>
      </c>
      <c r="GW19" s="157">
        <v>12.807</v>
      </c>
      <c r="GX19" s="157">
        <v>13.952</v>
      </c>
      <c r="GY19" s="157">
        <v>15.241</v>
      </c>
      <c r="GZ19" s="157">
        <v>15.462</v>
      </c>
      <c r="HA19" s="157">
        <v>15.096</v>
      </c>
      <c r="HB19" s="157">
        <v>22.119</v>
      </c>
      <c r="HC19" s="157">
        <v>27.128</v>
      </c>
      <c r="HD19" s="157">
        <v>29.559000000000001</v>
      </c>
      <c r="HE19" s="157">
        <v>30.818000000000001</v>
      </c>
      <c r="HF19" s="157">
        <v>30.161000000000001</v>
      </c>
      <c r="HG19" s="157">
        <v>28.681000000000001</v>
      </c>
      <c r="HH19" s="157">
        <v>26.837</v>
      </c>
      <c r="HI19" s="157">
        <v>26.556999999999999</v>
      </c>
      <c r="HJ19" s="157">
        <v>28.234000000000002</v>
      </c>
      <c r="HK19" s="157">
        <v>28.998999999999999</v>
      </c>
      <c r="HL19" s="157">
        <v>28.584</v>
      </c>
      <c r="HM19" s="157">
        <v>27.062000000000001</v>
      </c>
      <c r="HN19" s="157">
        <v>25.859000000000002</v>
      </c>
      <c r="HO19" s="157">
        <v>24.347000000000001</v>
      </c>
      <c r="HP19" s="157">
        <v>21.484000000000002</v>
      </c>
      <c r="HQ19" s="157">
        <v>19.465</v>
      </c>
      <c r="HR19" s="157">
        <v>17.88</v>
      </c>
      <c r="HS19" s="157">
        <v>16.414999999999999</v>
      </c>
      <c r="HT19" s="157">
        <v>14.821</v>
      </c>
      <c r="HU19" s="157">
        <v>13.319000000000001</v>
      </c>
      <c r="HV19" s="157">
        <v>12.779</v>
      </c>
      <c r="HW19" s="157">
        <v>13.048</v>
      </c>
      <c r="HX19" s="157">
        <v>12.760999999999999</v>
      </c>
      <c r="HY19" s="157">
        <v>12.105</v>
      </c>
      <c r="HZ19" s="157">
        <v>11.763</v>
      </c>
      <c r="IA19" s="157">
        <v>11.904999999999999</v>
      </c>
      <c r="IB19" s="157">
        <v>10.784000000000001</v>
      </c>
      <c r="IC19" s="157">
        <v>9.3829999999999991</v>
      </c>
      <c r="ID19" s="157">
        <v>8.7319999999999993</v>
      </c>
      <c r="IE19" s="157">
        <v>8.0670000000000002</v>
      </c>
      <c r="IF19" s="157">
        <v>7.7229999999999999</v>
      </c>
      <c r="IG19" s="157">
        <v>5.6230000000000002</v>
      </c>
      <c r="IH19" s="157">
        <v>5.1470000000000002</v>
      </c>
      <c r="II19" s="157">
        <v>4.4820000000000002</v>
      </c>
      <c r="IJ19" s="157">
        <v>3.9140000000000001</v>
      </c>
      <c r="IK19" s="157">
        <v>3.6909999999999998</v>
      </c>
      <c r="IL19" s="157">
        <v>3.5339999999999998</v>
      </c>
      <c r="IM19" s="157">
        <v>3.738</v>
      </c>
      <c r="IN19" s="157">
        <v>3.7</v>
      </c>
      <c r="IO19" s="157">
        <v>3.78</v>
      </c>
      <c r="IP19" s="157">
        <v>3.9929999999999999</v>
      </c>
      <c r="IQ19" s="157">
        <v>3.6960000000000002</v>
      </c>
      <c r="IR19" s="157">
        <v>3.4039999999999999</v>
      </c>
      <c r="IS19" s="157">
        <v>3.258</v>
      </c>
      <c r="IT19" s="157">
        <v>2.9420000000000002</v>
      </c>
      <c r="IU19" s="157">
        <v>3.2090000000000001</v>
      </c>
      <c r="IV19" s="157">
        <v>3.53</v>
      </c>
      <c r="IW19" s="157">
        <v>4.1589999999999998</v>
      </c>
      <c r="IX19" s="157">
        <v>4.4710000000000001</v>
      </c>
      <c r="IY19" s="157">
        <v>4.1689999999999996</v>
      </c>
      <c r="IZ19" s="157">
        <v>3.899</v>
      </c>
      <c r="JA19" s="157">
        <v>3.8839999999999999</v>
      </c>
      <c r="JB19" s="157">
        <v>3.8490000000000002</v>
      </c>
      <c r="JC19" s="157">
        <v>3.8119999999999998</v>
      </c>
      <c r="JD19" s="157">
        <v>3.7589999999999999</v>
      </c>
      <c r="JE19" s="157">
        <v>3.754</v>
      </c>
      <c r="JF19" s="157">
        <v>3.302</v>
      </c>
      <c r="JG19" s="157">
        <v>3.738</v>
      </c>
      <c r="JH19" s="157">
        <v>3.7770000000000001</v>
      </c>
      <c r="JI19" s="157">
        <v>3.8490000000000002</v>
      </c>
      <c r="JJ19" s="157">
        <v>3.778</v>
      </c>
    </row>
    <row r="20" spans="1:270" s="7" customFormat="1" ht="20.100000000000001" customHeight="1" outlineLevel="1">
      <c r="A20" s="195"/>
      <c r="B20" s="8" t="str">
        <f>IF('0'!A1=1,"Миколаївська","Mykolayiv")</f>
        <v>Миколаївська</v>
      </c>
      <c r="C20" s="121"/>
      <c r="D20" s="121"/>
      <c r="E20" s="121"/>
      <c r="F20" s="121"/>
      <c r="G20" s="121"/>
      <c r="H20" s="121"/>
      <c r="I20" s="121"/>
      <c r="J20" s="121"/>
      <c r="K20" s="121"/>
      <c r="L20" s="121"/>
      <c r="M20" s="121"/>
      <c r="N20" s="121"/>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21"/>
      <c r="AT20" s="121"/>
      <c r="AU20" s="121"/>
      <c r="AV20" s="121"/>
      <c r="AW20" s="121"/>
      <c r="AX20" s="121"/>
      <c r="AY20" s="139"/>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29">
        <v>21.402000000000001</v>
      </c>
      <c r="DT20" s="129">
        <v>22.082999999999998</v>
      </c>
      <c r="DU20" s="129">
        <v>20.457000000000001</v>
      </c>
      <c r="DV20" s="129">
        <v>18.68</v>
      </c>
      <c r="DW20" s="129">
        <v>17</v>
      </c>
      <c r="DX20" s="129">
        <v>15.186999999999999</v>
      </c>
      <c r="DY20" s="129">
        <v>14.888</v>
      </c>
      <c r="DZ20" s="129">
        <v>14.388999999999999</v>
      </c>
      <c r="EA20" s="129">
        <v>14.367000000000001</v>
      </c>
      <c r="EB20" s="129">
        <v>13.435</v>
      </c>
      <c r="EC20" s="129">
        <v>15.645</v>
      </c>
      <c r="ED20" s="129">
        <v>18.831</v>
      </c>
      <c r="EE20" s="129">
        <v>20.026</v>
      </c>
      <c r="EF20" s="129">
        <v>20.164999999999999</v>
      </c>
      <c r="EG20" s="129">
        <v>18.614999999999998</v>
      </c>
      <c r="EH20" s="129">
        <v>17.282</v>
      </c>
      <c r="EI20" s="129">
        <v>15.8</v>
      </c>
      <c r="EJ20" s="129">
        <v>14.454000000000001</v>
      </c>
      <c r="EK20" s="129">
        <v>14.012</v>
      </c>
      <c r="EL20" s="129">
        <v>13.583</v>
      </c>
      <c r="EM20" s="129">
        <v>13.601000000000001</v>
      </c>
      <c r="EN20" s="129">
        <v>14.092000000000001</v>
      </c>
      <c r="EO20" s="129">
        <v>16.571999999999999</v>
      </c>
      <c r="EP20" s="129">
        <v>19.669</v>
      </c>
      <c r="EQ20" s="129">
        <v>20.186</v>
      </c>
      <c r="ER20" s="129">
        <v>20.41</v>
      </c>
      <c r="ES20" s="129">
        <v>19.460999999999999</v>
      </c>
      <c r="ET20" s="129">
        <v>18.175000000000001</v>
      </c>
      <c r="EU20" s="129">
        <v>16.91</v>
      </c>
      <c r="EV20" s="129">
        <v>15.656000000000001</v>
      </c>
      <c r="EW20" s="129">
        <v>14.734</v>
      </c>
      <c r="EX20" s="129">
        <v>14.167999999999999</v>
      </c>
      <c r="EY20" s="129">
        <v>14.208</v>
      </c>
      <c r="EZ20" s="129">
        <v>14.478999999999999</v>
      </c>
      <c r="FA20" s="129">
        <v>16.899000000000001</v>
      </c>
      <c r="FB20" s="129">
        <v>19.582999999999998</v>
      </c>
      <c r="FC20" s="129">
        <v>20.38</v>
      </c>
      <c r="FD20" s="129">
        <v>20.753</v>
      </c>
      <c r="FE20" s="129">
        <v>19.164000000000001</v>
      </c>
      <c r="FF20" s="129">
        <v>17.338999999999999</v>
      </c>
      <c r="FG20" s="129">
        <v>16.338999999999999</v>
      </c>
      <c r="FH20" s="129">
        <v>15.18</v>
      </c>
      <c r="FI20" s="129">
        <v>14.273</v>
      </c>
      <c r="FJ20" s="129">
        <v>13.86</v>
      </c>
      <c r="FK20" s="129">
        <v>13.359</v>
      </c>
      <c r="FL20" s="129">
        <v>13.000999999999999</v>
      </c>
      <c r="FM20" s="129">
        <v>14.212999999999999</v>
      </c>
      <c r="FN20" s="129">
        <v>16.824999999999999</v>
      </c>
      <c r="FO20" s="129">
        <v>18.469000000000001</v>
      </c>
      <c r="FP20" s="129">
        <v>18.989000000000001</v>
      </c>
      <c r="FQ20" s="129">
        <v>17.36</v>
      </c>
      <c r="FR20" s="129">
        <v>15.44</v>
      </c>
      <c r="FS20" s="129">
        <v>14.272</v>
      </c>
      <c r="FT20" s="129">
        <v>13.212999999999999</v>
      </c>
      <c r="FU20" s="129">
        <v>12.718</v>
      </c>
      <c r="FV20" s="129">
        <v>12.622999999999999</v>
      </c>
      <c r="FW20" s="129">
        <v>12.669</v>
      </c>
      <c r="FX20" s="129">
        <v>13.109</v>
      </c>
      <c r="FY20" s="129">
        <v>15.393000000000001</v>
      </c>
      <c r="FZ20" s="129">
        <v>17.815999999999999</v>
      </c>
      <c r="GA20" s="129">
        <v>19.036000000000001</v>
      </c>
      <c r="GB20" s="129">
        <v>19.274000000000001</v>
      </c>
      <c r="GC20" s="129">
        <v>18.21</v>
      </c>
      <c r="GD20" s="129">
        <v>15.444000000000001</v>
      </c>
      <c r="GE20" s="157">
        <v>14.045999999999999</v>
      </c>
      <c r="GF20" s="157">
        <v>12.986000000000001</v>
      </c>
      <c r="GG20" s="157">
        <v>12.414999999999999</v>
      </c>
      <c r="GH20" s="157">
        <v>12.097</v>
      </c>
      <c r="GI20" s="157">
        <v>12.103999999999999</v>
      </c>
      <c r="GJ20" s="157">
        <v>12.276</v>
      </c>
      <c r="GK20" s="157">
        <v>14.321999999999999</v>
      </c>
      <c r="GL20" s="157">
        <v>16.356999999999999</v>
      </c>
      <c r="GM20" s="157">
        <v>17.242000000000001</v>
      </c>
      <c r="GN20" s="157">
        <v>17.311</v>
      </c>
      <c r="GO20" s="157">
        <v>15.616</v>
      </c>
      <c r="GP20" s="157">
        <v>13.736000000000001</v>
      </c>
      <c r="GQ20" s="157">
        <v>12.5</v>
      </c>
      <c r="GR20" s="157">
        <v>11.617000000000001</v>
      </c>
      <c r="GS20" s="157">
        <v>11.342000000000001</v>
      </c>
      <c r="GT20" s="157">
        <v>11.177</v>
      </c>
      <c r="GU20" s="157">
        <v>11.131</v>
      </c>
      <c r="GV20" s="157">
        <v>11.643000000000001</v>
      </c>
      <c r="GW20" s="157">
        <v>13.481</v>
      </c>
      <c r="GX20" s="157">
        <v>15.717000000000001</v>
      </c>
      <c r="GY20" s="157">
        <v>16.963000000000001</v>
      </c>
      <c r="GZ20" s="157">
        <v>17.143000000000001</v>
      </c>
      <c r="HA20" s="157">
        <v>15.821999999999999</v>
      </c>
      <c r="HB20" s="157">
        <v>17.654</v>
      </c>
      <c r="HC20" s="157">
        <v>18.414000000000001</v>
      </c>
      <c r="HD20" s="157">
        <v>18.14</v>
      </c>
      <c r="HE20" s="157">
        <v>17.457000000000001</v>
      </c>
      <c r="HF20" s="157">
        <v>16.565000000000001</v>
      </c>
      <c r="HG20" s="157">
        <v>15.192</v>
      </c>
      <c r="HH20" s="157">
        <v>14.946</v>
      </c>
      <c r="HI20" s="157">
        <v>16.434999999999999</v>
      </c>
      <c r="HJ20" s="157">
        <v>19.228999999999999</v>
      </c>
      <c r="HK20" s="157">
        <v>20.670999999999999</v>
      </c>
      <c r="HL20" s="157">
        <v>21.120999999999999</v>
      </c>
      <c r="HM20" s="157">
        <v>19.471</v>
      </c>
      <c r="HN20" s="157">
        <v>16.904</v>
      </c>
      <c r="HO20" s="157">
        <v>15.273999999999999</v>
      </c>
      <c r="HP20" s="157">
        <v>13.845000000000001</v>
      </c>
      <c r="HQ20" s="157">
        <v>12.863</v>
      </c>
      <c r="HR20" s="157">
        <v>12.066000000000001</v>
      </c>
      <c r="HS20" s="157">
        <v>11.468999999999999</v>
      </c>
      <c r="HT20" s="157">
        <v>11.026</v>
      </c>
      <c r="HU20" s="157">
        <v>11.475</v>
      </c>
      <c r="HV20" s="157">
        <v>12.814</v>
      </c>
      <c r="HW20" s="157">
        <v>13.707000000000001</v>
      </c>
      <c r="HX20" s="157">
        <v>13.942</v>
      </c>
      <c r="HY20" s="157">
        <v>12.39</v>
      </c>
      <c r="HZ20" s="157">
        <v>12.071999999999999</v>
      </c>
      <c r="IA20" s="157">
        <v>13.872</v>
      </c>
      <c r="IB20" s="157">
        <v>15.441000000000001</v>
      </c>
      <c r="IC20" s="157">
        <v>15.744</v>
      </c>
      <c r="ID20" s="157">
        <v>15.29</v>
      </c>
      <c r="IE20" s="157">
        <v>14.7</v>
      </c>
      <c r="IF20" s="157">
        <v>14.051</v>
      </c>
      <c r="IG20" s="157">
        <v>12.55</v>
      </c>
      <c r="IH20" s="157">
        <v>9.9700000000000006</v>
      </c>
      <c r="II20" s="157">
        <v>8.4770000000000003</v>
      </c>
      <c r="IJ20" s="157">
        <v>7.4989999999999997</v>
      </c>
      <c r="IK20" s="157">
        <v>6.7889999999999997</v>
      </c>
      <c r="IL20" s="157">
        <v>6.3280000000000003</v>
      </c>
      <c r="IM20" s="157">
        <v>5.7949999999999999</v>
      </c>
      <c r="IN20" s="157">
        <v>5.3179999999999996</v>
      </c>
      <c r="IO20" s="157">
        <v>5.242</v>
      </c>
      <c r="IP20" s="157">
        <v>5.0389999999999997</v>
      </c>
      <c r="IQ20" s="157">
        <v>4.7649999999999997</v>
      </c>
      <c r="IR20" s="157">
        <v>4.7080000000000002</v>
      </c>
      <c r="IS20" s="157">
        <v>4.7229999999999999</v>
      </c>
      <c r="IT20" s="157">
        <v>4.7549999999999999</v>
      </c>
      <c r="IU20" s="157">
        <v>4.9260000000000002</v>
      </c>
      <c r="IV20" s="157">
        <v>5.3719999999999999</v>
      </c>
      <c r="IW20" s="157">
        <v>5.766</v>
      </c>
      <c r="IX20" s="157">
        <v>5.81</v>
      </c>
      <c r="IY20" s="157">
        <v>5.6130000000000004</v>
      </c>
      <c r="IZ20" s="157">
        <v>5.3789999999999996</v>
      </c>
      <c r="JA20" s="157">
        <v>5.2489999999999997</v>
      </c>
      <c r="JB20" s="157">
        <v>5.0570000000000004</v>
      </c>
      <c r="JC20" s="157">
        <v>4.9059999999999997</v>
      </c>
      <c r="JD20" s="157">
        <v>4.9240000000000004</v>
      </c>
      <c r="JE20" s="157">
        <v>4.9260000000000002</v>
      </c>
      <c r="JF20" s="157">
        <v>4.9089999999999998</v>
      </c>
      <c r="JG20" s="157">
        <v>5.0919999999999996</v>
      </c>
      <c r="JH20" s="157">
        <v>5.1909999999999998</v>
      </c>
      <c r="JI20" s="157">
        <v>5.202</v>
      </c>
      <c r="JJ20" s="157">
        <v>5.056</v>
      </c>
    </row>
    <row r="21" spans="1:270" s="7" customFormat="1" ht="20.100000000000001" customHeight="1" outlineLevel="1">
      <c r="A21" s="195"/>
      <c r="B21" s="8" t="str">
        <f>IF('0'!A1=1,"Одеська","Odesa")</f>
        <v>Одеська</v>
      </c>
      <c r="C21" s="121"/>
      <c r="D21" s="121"/>
      <c r="E21" s="121"/>
      <c r="F21" s="121"/>
      <c r="G21" s="121"/>
      <c r="H21" s="121"/>
      <c r="I21" s="121"/>
      <c r="J21" s="121"/>
      <c r="K21" s="121"/>
      <c r="L21" s="121"/>
      <c r="M21" s="121"/>
      <c r="N21" s="121"/>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21"/>
      <c r="AT21" s="121"/>
      <c r="AU21" s="121"/>
      <c r="AV21" s="121"/>
      <c r="AW21" s="121"/>
      <c r="AX21" s="121"/>
      <c r="AY21" s="139"/>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39"/>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40"/>
      <c r="DL21" s="140"/>
      <c r="DM21" s="140"/>
      <c r="DN21" s="140"/>
      <c r="DO21" s="140"/>
      <c r="DP21" s="140"/>
      <c r="DQ21" s="140"/>
      <c r="DR21" s="140"/>
      <c r="DS21" s="129">
        <v>20.36</v>
      </c>
      <c r="DT21" s="129">
        <v>21.349</v>
      </c>
      <c r="DU21" s="129">
        <v>19.314</v>
      </c>
      <c r="DV21" s="129">
        <v>16.8</v>
      </c>
      <c r="DW21" s="129">
        <v>14.284000000000001</v>
      </c>
      <c r="DX21" s="129">
        <v>12.170999999999999</v>
      </c>
      <c r="DY21" s="129">
        <v>11.034000000000001</v>
      </c>
      <c r="DZ21" s="129">
        <v>10.225</v>
      </c>
      <c r="EA21" s="129">
        <v>9.7579999999999991</v>
      </c>
      <c r="EB21" s="129">
        <v>9.0250000000000004</v>
      </c>
      <c r="EC21" s="129">
        <v>11.337999999999999</v>
      </c>
      <c r="ED21" s="129">
        <v>14.241</v>
      </c>
      <c r="EE21" s="129">
        <v>16.449000000000002</v>
      </c>
      <c r="EF21" s="129">
        <v>16.963000000000001</v>
      </c>
      <c r="EG21" s="129">
        <v>14.535</v>
      </c>
      <c r="EH21" s="129">
        <v>12.401</v>
      </c>
      <c r="EI21" s="129">
        <v>11.417999999999999</v>
      </c>
      <c r="EJ21" s="129">
        <v>10.475</v>
      </c>
      <c r="EK21" s="129">
        <v>10.375999999999999</v>
      </c>
      <c r="EL21" s="129">
        <v>10.273999999999999</v>
      </c>
      <c r="EM21" s="129">
        <v>10.395</v>
      </c>
      <c r="EN21" s="129">
        <v>11.157999999999999</v>
      </c>
      <c r="EO21" s="129">
        <v>14.026</v>
      </c>
      <c r="EP21" s="129">
        <v>16.998000000000001</v>
      </c>
      <c r="EQ21" s="129">
        <v>17.79</v>
      </c>
      <c r="ER21" s="129">
        <v>18.082000000000001</v>
      </c>
      <c r="ES21" s="129">
        <v>16.965</v>
      </c>
      <c r="ET21" s="129">
        <v>14.760999999999999</v>
      </c>
      <c r="EU21" s="129">
        <v>13.504</v>
      </c>
      <c r="EV21" s="129">
        <v>12.113</v>
      </c>
      <c r="EW21" s="129">
        <v>11.246</v>
      </c>
      <c r="EX21" s="129">
        <v>10.526</v>
      </c>
      <c r="EY21" s="129">
        <v>10.472</v>
      </c>
      <c r="EZ21" s="129">
        <v>10.627000000000001</v>
      </c>
      <c r="FA21" s="129">
        <v>13.295999999999999</v>
      </c>
      <c r="FB21" s="129">
        <v>16.266999999999999</v>
      </c>
      <c r="FC21" s="129">
        <v>17.248999999999999</v>
      </c>
      <c r="FD21" s="129">
        <v>17.495000000000001</v>
      </c>
      <c r="FE21" s="129">
        <v>15.03</v>
      </c>
      <c r="FF21" s="129">
        <v>12.776</v>
      </c>
      <c r="FG21" s="129">
        <v>11.518000000000001</v>
      </c>
      <c r="FH21" s="129">
        <v>10.523999999999999</v>
      </c>
      <c r="FI21" s="129">
        <v>9.8629999999999995</v>
      </c>
      <c r="FJ21" s="129">
        <v>9.3840000000000003</v>
      </c>
      <c r="FK21" s="129">
        <v>9.1850000000000005</v>
      </c>
      <c r="FL21" s="129">
        <v>9.0090000000000003</v>
      </c>
      <c r="FM21" s="129">
        <v>10.885</v>
      </c>
      <c r="FN21" s="129">
        <v>14.053000000000001</v>
      </c>
      <c r="FO21" s="129">
        <v>15.756</v>
      </c>
      <c r="FP21" s="129">
        <v>16.18</v>
      </c>
      <c r="FQ21" s="129">
        <v>14.103999999999999</v>
      </c>
      <c r="FR21" s="129">
        <v>11.631</v>
      </c>
      <c r="FS21" s="129">
        <v>10.026999999999999</v>
      </c>
      <c r="FT21" s="129">
        <v>8.9149999999999991</v>
      </c>
      <c r="FU21" s="129">
        <v>8.4450000000000003</v>
      </c>
      <c r="FV21" s="129">
        <v>8.3160000000000007</v>
      </c>
      <c r="FW21" s="129">
        <v>8.2309999999999999</v>
      </c>
      <c r="FX21" s="129">
        <v>8.0950000000000006</v>
      </c>
      <c r="FY21" s="129">
        <v>10.471</v>
      </c>
      <c r="FZ21" s="129">
        <v>13.395</v>
      </c>
      <c r="GA21" s="129">
        <v>14.459</v>
      </c>
      <c r="GB21" s="129">
        <v>14.695</v>
      </c>
      <c r="GC21" s="129">
        <v>13.412000000000001</v>
      </c>
      <c r="GD21" s="129">
        <v>10.773999999999999</v>
      </c>
      <c r="GE21" s="157">
        <v>9.2970000000000006</v>
      </c>
      <c r="GF21" s="157">
        <v>8.5820000000000007</v>
      </c>
      <c r="GG21" s="157">
        <v>8.3260000000000005</v>
      </c>
      <c r="GH21" s="157">
        <v>8.2260000000000009</v>
      </c>
      <c r="GI21" s="157">
        <v>8.2899999999999991</v>
      </c>
      <c r="GJ21" s="157">
        <v>8.4570000000000007</v>
      </c>
      <c r="GK21" s="157">
        <v>11.114000000000001</v>
      </c>
      <c r="GL21" s="157">
        <v>13.647</v>
      </c>
      <c r="GM21" s="157">
        <v>14.989000000000001</v>
      </c>
      <c r="GN21" s="157">
        <v>15.237</v>
      </c>
      <c r="GO21" s="157">
        <v>13.46</v>
      </c>
      <c r="GP21" s="157">
        <v>11.335000000000001</v>
      </c>
      <c r="GQ21" s="157">
        <v>9.9830000000000005</v>
      </c>
      <c r="GR21" s="157">
        <v>9.02</v>
      </c>
      <c r="GS21" s="157">
        <v>8.8230000000000004</v>
      </c>
      <c r="GT21" s="157">
        <v>8.5310000000000006</v>
      </c>
      <c r="GU21" s="157">
        <v>8.3559999999999999</v>
      </c>
      <c r="GV21" s="157">
        <v>9.2149999999999999</v>
      </c>
      <c r="GW21" s="157">
        <v>11.734</v>
      </c>
      <c r="GX21" s="157">
        <v>14.266</v>
      </c>
      <c r="GY21" s="157">
        <v>15.52</v>
      </c>
      <c r="GZ21" s="157">
        <v>15.616</v>
      </c>
      <c r="HA21" s="157">
        <v>14.337</v>
      </c>
      <c r="HB21" s="157">
        <v>18.626999999999999</v>
      </c>
      <c r="HC21" s="157">
        <v>20.9</v>
      </c>
      <c r="HD21" s="157">
        <v>20.216000000000001</v>
      </c>
      <c r="HE21" s="157">
        <v>19.315999999999999</v>
      </c>
      <c r="HF21" s="157">
        <v>18.117000000000001</v>
      </c>
      <c r="HG21" s="157">
        <v>16.643000000000001</v>
      </c>
      <c r="HH21" s="157">
        <v>15.836</v>
      </c>
      <c r="HI21" s="157">
        <v>16.832999999999998</v>
      </c>
      <c r="HJ21" s="157">
        <v>19.39</v>
      </c>
      <c r="HK21" s="157">
        <v>21.268999999999998</v>
      </c>
      <c r="HL21" s="157">
        <v>21.709</v>
      </c>
      <c r="HM21" s="157">
        <v>19.236999999999998</v>
      </c>
      <c r="HN21" s="157">
        <v>17.222999999999999</v>
      </c>
      <c r="HO21" s="157">
        <v>15.09</v>
      </c>
      <c r="HP21" s="157">
        <v>12.492000000000001</v>
      </c>
      <c r="HQ21" s="157">
        <v>11.004</v>
      </c>
      <c r="HR21" s="157">
        <v>10.45</v>
      </c>
      <c r="HS21" s="157">
        <v>10.266999999999999</v>
      </c>
      <c r="HT21" s="157">
        <v>9.7810000000000006</v>
      </c>
      <c r="HU21" s="157">
        <v>10.6</v>
      </c>
      <c r="HV21" s="157">
        <v>12.609</v>
      </c>
      <c r="HW21" s="157">
        <v>13.62</v>
      </c>
      <c r="HX21" s="157">
        <v>13.534000000000001</v>
      </c>
      <c r="HY21" s="157">
        <v>12.227</v>
      </c>
      <c r="HZ21" s="157">
        <v>12.535</v>
      </c>
      <c r="IA21" s="157">
        <v>14.090999999999999</v>
      </c>
      <c r="IB21" s="157">
        <v>12.69</v>
      </c>
      <c r="IC21" s="157">
        <v>11.361000000000001</v>
      </c>
      <c r="ID21" s="157">
        <v>10.576000000000001</v>
      </c>
      <c r="IE21" s="157">
        <v>9.7439999999999998</v>
      </c>
      <c r="IF21" s="157">
        <v>9.0299999999999994</v>
      </c>
      <c r="IG21" s="157">
        <v>8.484</v>
      </c>
      <c r="IH21" s="157">
        <v>8.0730000000000004</v>
      </c>
      <c r="II21" s="157">
        <v>7.7089999999999996</v>
      </c>
      <c r="IJ21" s="157">
        <v>7.9619999999999997</v>
      </c>
      <c r="IK21" s="157">
        <v>6.758</v>
      </c>
      <c r="IL21" s="157">
        <v>5.6390000000000002</v>
      </c>
      <c r="IM21" s="157">
        <v>4.9169999999999998</v>
      </c>
      <c r="IN21" s="157">
        <v>4.4569999999999999</v>
      </c>
      <c r="IO21" s="157">
        <v>4.2610000000000001</v>
      </c>
      <c r="IP21" s="157">
        <v>4.1269999999999998</v>
      </c>
      <c r="IQ21" s="157">
        <v>3.9329999999999998</v>
      </c>
      <c r="IR21" s="157">
        <v>3.907</v>
      </c>
      <c r="IS21" s="157">
        <v>4.0739999999999998</v>
      </c>
      <c r="IT21" s="157">
        <v>4.5</v>
      </c>
      <c r="IU21" s="157">
        <v>4.8369999999999997</v>
      </c>
      <c r="IV21" s="157">
        <v>5.1310000000000002</v>
      </c>
      <c r="IW21" s="157">
        <v>5.274</v>
      </c>
      <c r="IX21" s="157">
        <v>5.335</v>
      </c>
      <c r="IY21" s="157">
        <v>5.0949999999999998</v>
      </c>
      <c r="IZ21" s="157">
        <v>4.843</v>
      </c>
      <c r="JA21" s="157">
        <v>4.6859999999999999</v>
      </c>
      <c r="JB21" s="157">
        <v>4.5129999999999999</v>
      </c>
      <c r="JC21" s="157">
        <v>4.766</v>
      </c>
      <c r="JD21" s="157">
        <v>4.9489999999999998</v>
      </c>
      <c r="JE21" s="157">
        <v>4.9359999999999999</v>
      </c>
      <c r="JF21" s="157">
        <v>5.0309999999999997</v>
      </c>
      <c r="JG21" s="157">
        <v>5.27</v>
      </c>
      <c r="JH21" s="157">
        <v>5.4960000000000004</v>
      </c>
      <c r="JI21" s="157">
        <v>5.3109999999999999</v>
      </c>
      <c r="JJ21" s="157">
        <v>5.1870000000000003</v>
      </c>
    </row>
    <row r="22" spans="1:270" s="7" customFormat="1" ht="20.100000000000001" customHeight="1" outlineLevel="1">
      <c r="A22" s="195"/>
      <c r="B22" s="8" t="str">
        <f>IF('0'!A1=1,"Полтавська","Poltava")</f>
        <v>Полтавська</v>
      </c>
      <c r="C22" s="121"/>
      <c r="D22" s="121"/>
      <c r="E22" s="121"/>
      <c r="F22" s="121"/>
      <c r="G22" s="121"/>
      <c r="H22" s="121"/>
      <c r="I22" s="121"/>
      <c r="J22" s="121"/>
      <c r="K22" s="121"/>
      <c r="L22" s="121"/>
      <c r="M22" s="121"/>
      <c r="N22" s="121"/>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21"/>
      <c r="AT22" s="121"/>
      <c r="AU22" s="121"/>
      <c r="AV22" s="121"/>
      <c r="AW22" s="121"/>
      <c r="AX22" s="121"/>
      <c r="AY22" s="139"/>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40"/>
      <c r="DL22" s="140"/>
      <c r="DM22" s="140"/>
      <c r="DN22" s="140"/>
      <c r="DO22" s="140"/>
      <c r="DP22" s="140"/>
      <c r="DQ22" s="140"/>
      <c r="DR22" s="140"/>
      <c r="DS22" s="129">
        <v>28.192</v>
      </c>
      <c r="DT22" s="129">
        <v>30.349</v>
      </c>
      <c r="DU22" s="129">
        <v>29.25</v>
      </c>
      <c r="DV22" s="129">
        <v>25.277999999999999</v>
      </c>
      <c r="DW22" s="129">
        <v>22.28</v>
      </c>
      <c r="DX22" s="129">
        <v>20.635000000000002</v>
      </c>
      <c r="DY22" s="129">
        <v>19.983000000000001</v>
      </c>
      <c r="DZ22" s="129">
        <v>19.074999999999999</v>
      </c>
      <c r="EA22" s="129">
        <v>18.298999999999999</v>
      </c>
      <c r="EB22" s="129">
        <v>17.25</v>
      </c>
      <c r="EC22" s="129">
        <v>19.331</v>
      </c>
      <c r="ED22" s="129">
        <v>24.465</v>
      </c>
      <c r="EE22" s="129">
        <v>27.452999999999999</v>
      </c>
      <c r="EF22" s="129">
        <v>27.873000000000001</v>
      </c>
      <c r="EG22" s="129">
        <v>25.44</v>
      </c>
      <c r="EH22" s="129">
        <v>22.462</v>
      </c>
      <c r="EI22" s="129">
        <v>20.765999999999998</v>
      </c>
      <c r="EJ22" s="129">
        <v>19.803000000000001</v>
      </c>
      <c r="EK22" s="129">
        <v>20.079999999999998</v>
      </c>
      <c r="EL22" s="129">
        <v>19.978000000000002</v>
      </c>
      <c r="EM22" s="129">
        <v>19.831</v>
      </c>
      <c r="EN22" s="129">
        <v>20.533000000000001</v>
      </c>
      <c r="EO22" s="129">
        <v>24.225000000000001</v>
      </c>
      <c r="EP22" s="129">
        <v>30.271000000000001</v>
      </c>
      <c r="EQ22" s="129">
        <v>32.177999999999997</v>
      </c>
      <c r="ER22" s="129">
        <v>33.161999999999999</v>
      </c>
      <c r="ES22" s="129">
        <v>31.306000000000001</v>
      </c>
      <c r="ET22" s="129">
        <v>28.693000000000001</v>
      </c>
      <c r="EU22" s="129">
        <v>26.835000000000001</v>
      </c>
      <c r="EV22" s="129">
        <v>25.018999999999998</v>
      </c>
      <c r="EW22" s="129">
        <v>23.943999999999999</v>
      </c>
      <c r="EX22" s="129">
        <v>22.795999999999999</v>
      </c>
      <c r="EY22" s="129">
        <v>22.638999999999999</v>
      </c>
      <c r="EZ22" s="129">
        <v>22.56</v>
      </c>
      <c r="FA22" s="129">
        <v>25.294</v>
      </c>
      <c r="FB22" s="129">
        <v>30.372</v>
      </c>
      <c r="FC22" s="129">
        <v>32.503999999999998</v>
      </c>
      <c r="FD22" s="129">
        <v>31.901</v>
      </c>
      <c r="FE22" s="129">
        <v>28.625</v>
      </c>
      <c r="FF22" s="129">
        <v>25.087</v>
      </c>
      <c r="FG22" s="129">
        <v>23.449000000000002</v>
      </c>
      <c r="FH22" s="129">
        <v>21.146999999999998</v>
      </c>
      <c r="FI22" s="129">
        <v>19.77</v>
      </c>
      <c r="FJ22" s="129">
        <v>18.824999999999999</v>
      </c>
      <c r="FK22" s="129">
        <v>18.109000000000002</v>
      </c>
      <c r="FL22" s="129">
        <v>16.981000000000002</v>
      </c>
      <c r="FM22" s="129">
        <v>18.395</v>
      </c>
      <c r="FN22" s="129">
        <v>23.838999999999999</v>
      </c>
      <c r="FO22" s="129">
        <v>26.942</v>
      </c>
      <c r="FP22" s="129">
        <v>27.395</v>
      </c>
      <c r="FQ22" s="129">
        <v>24.366</v>
      </c>
      <c r="FR22" s="129">
        <v>21.286000000000001</v>
      </c>
      <c r="FS22" s="129">
        <v>19.606999999999999</v>
      </c>
      <c r="FT22" s="129">
        <v>18.105</v>
      </c>
      <c r="FU22" s="129">
        <v>17.629000000000001</v>
      </c>
      <c r="FV22" s="129">
        <v>17.088999999999999</v>
      </c>
      <c r="FW22" s="129">
        <v>16.439</v>
      </c>
      <c r="FX22" s="129">
        <v>16.050999999999998</v>
      </c>
      <c r="FY22" s="129">
        <v>18.794</v>
      </c>
      <c r="FZ22" s="129">
        <v>23.959</v>
      </c>
      <c r="GA22" s="129">
        <v>26.068999999999999</v>
      </c>
      <c r="GB22" s="129">
        <v>26.135999999999999</v>
      </c>
      <c r="GC22" s="129">
        <v>24.72</v>
      </c>
      <c r="GD22" s="129">
        <v>19.526</v>
      </c>
      <c r="GE22" s="157">
        <v>17.722000000000001</v>
      </c>
      <c r="GF22" s="157">
        <v>16.463000000000001</v>
      </c>
      <c r="GG22" s="157">
        <v>15.73</v>
      </c>
      <c r="GH22" s="157">
        <v>15.273</v>
      </c>
      <c r="GI22" s="157">
        <v>14.311999999999999</v>
      </c>
      <c r="GJ22" s="157">
        <v>13.385999999999999</v>
      </c>
      <c r="GK22" s="157">
        <v>15.715999999999999</v>
      </c>
      <c r="GL22" s="157">
        <v>20.257999999999999</v>
      </c>
      <c r="GM22" s="157">
        <v>22.757999999999999</v>
      </c>
      <c r="GN22" s="157">
        <v>22.96</v>
      </c>
      <c r="GO22" s="157">
        <v>20.960999999999999</v>
      </c>
      <c r="GP22" s="157">
        <v>17.555</v>
      </c>
      <c r="GQ22" s="157">
        <v>16.186</v>
      </c>
      <c r="GR22" s="157">
        <v>15.183999999999999</v>
      </c>
      <c r="GS22" s="157">
        <v>14.722</v>
      </c>
      <c r="GT22" s="157">
        <v>14.074</v>
      </c>
      <c r="GU22" s="157">
        <v>13.731</v>
      </c>
      <c r="GV22" s="157">
        <v>13.359</v>
      </c>
      <c r="GW22" s="157">
        <v>16.265000000000001</v>
      </c>
      <c r="GX22" s="157">
        <v>20.988</v>
      </c>
      <c r="GY22" s="157">
        <v>24.212</v>
      </c>
      <c r="GZ22" s="157">
        <v>23.545000000000002</v>
      </c>
      <c r="HA22" s="157">
        <v>20.437000000000001</v>
      </c>
      <c r="HB22" s="157">
        <v>25.274000000000001</v>
      </c>
      <c r="HC22" s="157">
        <v>26.667999999999999</v>
      </c>
      <c r="HD22" s="157">
        <v>26.032</v>
      </c>
      <c r="HE22" s="157">
        <v>24.622</v>
      </c>
      <c r="HF22" s="157">
        <v>22.986000000000001</v>
      </c>
      <c r="HG22" s="157">
        <v>21.149000000000001</v>
      </c>
      <c r="HH22" s="157">
        <v>20.077999999999999</v>
      </c>
      <c r="HI22" s="157">
        <v>22.120999999999999</v>
      </c>
      <c r="HJ22" s="157">
        <v>28.044</v>
      </c>
      <c r="HK22" s="157">
        <v>30.123000000000001</v>
      </c>
      <c r="HL22" s="157">
        <v>29.8</v>
      </c>
      <c r="HM22" s="157">
        <v>25.893000000000001</v>
      </c>
      <c r="HN22" s="157">
        <v>21.815999999999999</v>
      </c>
      <c r="HO22" s="157">
        <v>19.795000000000002</v>
      </c>
      <c r="HP22" s="157">
        <v>17.856000000000002</v>
      </c>
      <c r="HQ22" s="157">
        <v>16.495999999999999</v>
      </c>
      <c r="HR22" s="157">
        <v>15.259</v>
      </c>
      <c r="HS22" s="157">
        <v>14.351000000000001</v>
      </c>
      <c r="HT22" s="157">
        <v>13.297000000000001</v>
      </c>
      <c r="HU22" s="157">
        <v>13.72</v>
      </c>
      <c r="HV22" s="157">
        <v>17.943000000000001</v>
      </c>
      <c r="HW22" s="157">
        <v>19.765999999999998</v>
      </c>
      <c r="HX22" s="157">
        <v>19.584</v>
      </c>
      <c r="HY22" s="157">
        <v>17.155999999999999</v>
      </c>
      <c r="HZ22" s="157">
        <v>17.471</v>
      </c>
      <c r="IA22" s="157">
        <v>18.678999999999998</v>
      </c>
      <c r="IB22" s="157">
        <v>17.666</v>
      </c>
      <c r="IC22" s="157">
        <v>15.907</v>
      </c>
      <c r="ID22" s="157">
        <v>14.727</v>
      </c>
      <c r="IE22" s="157">
        <v>13.627000000000001</v>
      </c>
      <c r="IF22" s="157">
        <v>12.226000000000001</v>
      </c>
      <c r="IG22" s="157">
        <v>9.8879999999999999</v>
      </c>
      <c r="IH22" s="157">
        <v>8.391</v>
      </c>
      <c r="II22" s="157">
        <v>7.49</v>
      </c>
      <c r="IJ22" s="157">
        <v>6.7560000000000002</v>
      </c>
      <c r="IK22" s="157">
        <v>6.2030000000000003</v>
      </c>
      <c r="IL22" s="157">
        <v>5.5519999999999996</v>
      </c>
      <c r="IM22" s="157">
        <v>5.3140000000000001</v>
      </c>
      <c r="IN22" s="157">
        <v>5.0149999999999997</v>
      </c>
      <c r="IO22" s="157">
        <v>5.1310000000000002</v>
      </c>
      <c r="IP22" s="157">
        <v>5.0629999999999997</v>
      </c>
      <c r="IQ22" s="157">
        <v>4.9039999999999999</v>
      </c>
      <c r="IR22" s="157">
        <v>4.617</v>
      </c>
      <c r="IS22" s="157">
        <v>4.5579999999999998</v>
      </c>
      <c r="IT22" s="157">
        <v>4.7160000000000002</v>
      </c>
      <c r="IU22" s="157">
        <v>5.1360000000000001</v>
      </c>
      <c r="IV22" s="157">
        <v>5.86</v>
      </c>
      <c r="IW22" s="157">
        <v>6.4340000000000002</v>
      </c>
      <c r="IX22" s="157">
        <v>6.3620000000000001</v>
      </c>
      <c r="IY22" s="157">
        <v>5.9989999999999997</v>
      </c>
      <c r="IZ22" s="157">
        <v>5.7030000000000003</v>
      </c>
      <c r="JA22" s="157">
        <v>5.5810000000000004</v>
      </c>
      <c r="JB22" s="157">
        <v>5.5279999999999996</v>
      </c>
      <c r="JC22" s="157">
        <v>5.7370000000000001</v>
      </c>
      <c r="JD22" s="157">
        <v>5.7640000000000002</v>
      </c>
      <c r="JE22" s="157">
        <v>5.8230000000000004</v>
      </c>
      <c r="JF22" s="157">
        <v>6.1340000000000003</v>
      </c>
      <c r="JG22" s="157">
        <v>6.4530000000000003</v>
      </c>
      <c r="JH22" s="157">
        <v>6.6180000000000003</v>
      </c>
      <c r="JI22" s="157">
        <v>6.5510000000000002</v>
      </c>
      <c r="JJ22" s="157">
        <v>6.28</v>
      </c>
    </row>
    <row r="23" spans="1:270" s="7" customFormat="1" ht="20.100000000000001" customHeight="1" outlineLevel="1">
      <c r="A23" s="195"/>
      <c r="B23" s="8" t="str">
        <f>IF('0'!A1=1,"Рівненська","Rivne")</f>
        <v>Рівненська</v>
      </c>
      <c r="C23" s="121"/>
      <c r="D23" s="121"/>
      <c r="E23" s="121"/>
      <c r="F23" s="121"/>
      <c r="G23" s="121"/>
      <c r="H23" s="121"/>
      <c r="I23" s="121"/>
      <c r="J23" s="121"/>
      <c r="K23" s="121"/>
      <c r="L23" s="121"/>
      <c r="M23" s="121"/>
      <c r="N23" s="121"/>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21"/>
      <c r="AT23" s="121"/>
      <c r="AU23" s="121"/>
      <c r="AV23" s="121"/>
      <c r="AW23" s="121"/>
      <c r="AX23" s="121"/>
      <c r="AY23" s="139"/>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29">
        <v>18.477</v>
      </c>
      <c r="DT23" s="129">
        <v>19.504000000000001</v>
      </c>
      <c r="DU23" s="129">
        <v>19.690999999999999</v>
      </c>
      <c r="DV23" s="129">
        <v>19.247</v>
      </c>
      <c r="DW23" s="129">
        <v>18.114000000000001</v>
      </c>
      <c r="DX23" s="129">
        <v>17.25</v>
      </c>
      <c r="DY23" s="129">
        <v>17.064</v>
      </c>
      <c r="DZ23" s="129">
        <v>16.876000000000001</v>
      </c>
      <c r="EA23" s="129">
        <v>15.964</v>
      </c>
      <c r="EB23" s="129">
        <v>14.598000000000001</v>
      </c>
      <c r="EC23" s="129">
        <v>15.064</v>
      </c>
      <c r="ED23" s="129">
        <v>16.454999999999998</v>
      </c>
      <c r="EE23" s="129">
        <v>17.265999999999998</v>
      </c>
      <c r="EF23" s="129">
        <v>17.724</v>
      </c>
      <c r="EG23" s="129">
        <v>17.722999999999999</v>
      </c>
      <c r="EH23" s="129">
        <v>17.681000000000001</v>
      </c>
      <c r="EI23" s="129">
        <v>17.138999999999999</v>
      </c>
      <c r="EJ23" s="129">
        <v>16.821000000000002</v>
      </c>
      <c r="EK23" s="129">
        <v>17</v>
      </c>
      <c r="EL23" s="129">
        <v>16.858000000000001</v>
      </c>
      <c r="EM23" s="129">
        <v>15.997</v>
      </c>
      <c r="EN23" s="129">
        <v>15.212</v>
      </c>
      <c r="EO23" s="129">
        <v>15.839</v>
      </c>
      <c r="EP23" s="129">
        <v>17.138999999999999</v>
      </c>
      <c r="EQ23" s="129">
        <v>18.076000000000001</v>
      </c>
      <c r="ER23" s="129">
        <v>18.527000000000001</v>
      </c>
      <c r="ES23" s="129">
        <v>18.719000000000001</v>
      </c>
      <c r="ET23" s="129">
        <v>18.364000000000001</v>
      </c>
      <c r="EU23" s="129">
        <v>18.122</v>
      </c>
      <c r="EV23" s="129">
        <v>17.288</v>
      </c>
      <c r="EW23" s="129">
        <v>16.663</v>
      </c>
      <c r="EX23" s="129">
        <v>16.416</v>
      </c>
      <c r="EY23" s="129">
        <v>15.843999999999999</v>
      </c>
      <c r="EZ23" s="129">
        <v>14.778</v>
      </c>
      <c r="FA23" s="129">
        <v>15.526</v>
      </c>
      <c r="FB23" s="129">
        <v>16.655999999999999</v>
      </c>
      <c r="FC23" s="129">
        <v>17.027999999999999</v>
      </c>
      <c r="FD23" s="129">
        <v>16.850000000000001</v>
      </c>
      <c r="FE23" s="129">
        <v>15.766</v>
      </c>
      <c r="FF23" s="129">
        <v>15.401</v>
      </c>
      <c r="FG23" s="129">
        <v>15.494999999999999</v>
      </c>
      <c r="FH23" s="129">
        <v>14.936999999999999</v>
      </c>
      <c r="FI23" s="129">
        <v>14.452999999999999</v>
      </c>
      <c r="FJ23" s="129">
        <v>14.476000000000001</v>
      </c>
      <c r="FK23" s="129">
        <v>13.882999999999999</v>
      </c>
      <c r="FL23" s="129">
        <v>12.487</v>
      </c>
      <c r="FM23" s="129">
        <v>13.068</v>
      </c>
      <c r="FN23" s="129">
        <v>14.356</v>
      </c>
      <c r="FO23" s="129">
        <v>15.593</v>
      </c>
      <c r="FP23" s="129">
        <v>16.667000000000002</v>
      </c>
      <c r="FQ23" s="129">
        <v>16.443999999999999</v>
      </c>
      <c r="FR23" s="129">
        <v>15.754</v>
      </c>
      <c r="FS23" s="129">
        <v>15.305999999999999</v>
      </c>
      <c r="FT23" s="129">
        <v>14.648999999999999</v>
      </c>
      <c r="FU23" s="129">
        <v>14.291</v>
      </c>
      <c r="FV23" s="129">
        <v>13.928000000000001</v>
      </c>
      <c r="FW23" s="129">
        <v>13.295999999999999</v>
      </c>
      <c r="FX23" s="129">
        <v>11.737</v>
      </c>
      <c r="FY23" s="129">
        <v>11.978</v>
      </c>
      <c r="FZ23" s="129">
        <v>12.958</v>
      </c>
      <c r="GA23" s="129">
        <v>13.529</v>
      </c>
      <c r="GB23" s="129">
        <v>13.914999999999999</v>
      </c>
      <c r="GC23" s="129">
        <v>13.701000000000001</v>
      </c>
      <c r="GD23" s="129">
        <v>13.06</v>
      </c>
      <c r="GE23" s="157">
        <v>13.068</v>
      </c>
      <c r="GF23" s="157">
        <v>12.757999999999999</v>
      </c>
      <c r="GG23" s="157">
        <v>12.603</v>
      </c>
      <c r="GH23" s="157">
        <v>12.484</v>
      </c>
      <c r="GI23" s="157">
        <v>11.964</v>
      </c>
      <c r="GJ23" s="157">
        <v>10.769</v>
      </c>
      <c r="GK23" s="157">
        <v>11.18</v>
      </c>
      <c r="GL23" s="157">
        <v>12.01</v>
      </c>
      <c r="GM23" s="157">
        <v>12.372</v>
      </c>
      <c r="GN23" s="157">
        <v>12.762</v>
      </c>
      <c r="GO23" s="157">
        <v>12.282</v>
      </c>
      <c r="GP23" s="157">
        <v>11.741</v>
      </c>
      <c r="GQ23" s="157">
        <v>11.885</v>
      </c>
      <c r="GR23" s="157">
        <v>11.731</v>
      </c>
      <c r="GS23" s="157">
        <v>11.6</v>
      </c>
      <c r="GT23" s="157">
        <v>11.382999999999999</v>
      </c>
      <c r="GU23" s="157">
        <v>11.015000000000001</v>
      </c>
      <c r="GV23" s="157">
        <v>10.31</v>
      </c>
      <c r="GW23" s="157">
        <v>10.425000000000001</v>
      </c>
      <c r="GX23" s="157">
        <v>11.303000000000001</v>
      </c>
      <c r="GY23" s="157">
        <v>12.161</v>
      </c>
      <c r="GZ23" s="157">
        <v>12.233000000000001</v>
      </c>
      <c r="HA23" s="157">
        <v>11.762</v>
      </c>
      <c r="HB23" s="157">
        <v>16.038</v>
      </c>
      <c r="HC23" s="157">
        <v>18.626999999999999</v>
      </c>
      <c r="HD23" s="157">
        <v>19.494</v>
      </c>
      <c r="HE23" s="157">
        <v>18.399000000000001</v>
      </c>
      <c r="HF23" s="157">
        <v>17.128</v>
      </c>
      <c r="HG23" s="157">
        <v>15.420999999999999</v>
      </c>
      <c r="HH23" s="157">
        <v>13.929</v>
      </c>
      <c r="HI23" s="157">
        <v>13.875</v>
      </c>
      <c r="HJ23" s="157">
        <v>14.077999999999999</v>
      </c>
      <c r="HK23" s="157">
        <v>14.832000000000001</v>
      </c>
      <c r="HL23" s="157">
        <v>14.811999999999999</v>
      </c>
      <c r="HM23" s="157">
        <v>14.281000000000001</v>
      </c>
      <c r="HN23" s="157">
        <v>13.77</v>
      </c>
      <c r="HO23" s="157">
        <v>13.625999999999999</v>
      </c>
      <c r="HP23" s="157">
        <v>12.851000000000001</v>
      </c>
      <c r="HQ23" s="157">
        <v>12.305</v>
      </c>
      <c r="HR23" s="157">
        <v>11.929</v>
      </c>
      <c r="HS23" s="157">
        <v>11.119</v>
      </c>
      <c r="HT23" s="157">
        <v>9.8840000000000003</v>
      </c>
      <c r="HU23" s="157">
        <v>9.7189999999999994</v>
      </c>
      <c r="HV23" s="157">
        <v>10.624000000000001</v>
      </c>
      <c r="HW23" s="157">
        <v>11.054</v>
      </c>
      <c r="HX23" s="157">
        <v>10.941000000000001</v>
      </c>
      <c r="HY23" s="157">
        <v>10.499000000000001</v>
      </c>
      <c r="HZ23" s="157">
        <v>10.587999999999999</v>
      </c>
      <c r="IA23" s="157">
        <v>11.205</v>
      </c>
      <c r="IB23" s="157">
        <v>10.494</v>
      </c>
      <c r="IC23" s="157">
        <v>9.68</v>
      </c>
      <c r="ID23" s="157">
        <v>9.093</v>
      </c>
      <c r="IE23" s="157">
        <v>8.3190000000000008</v>
      </c>
      <c r="IF23" s="157">
        <v>7.4829999999999997</v>
      </c>
      <c r="IG23" s="157">
        <v>6.5949999999999998</v>
      </c>
      <c r="IH23" s="157">
        <v>6.0449999999999999</v>
      </c>
      <c r="II23" s="157">
        <v>5.327</v>
      </c>
      <c r="IJ23" s="157">
        <v>4.8460000000000001</v>
      </c>
      <c r="IK23" s="157">
        <v>4.649</v>
      </c>
      <c r="IL23" s="157">
        <v>4.3109999999999999</v>
      </c>
      <c r="IM23" s="157">
        <v>4.2480000000000002</v>
      </c>
      <c r="IN23" s="157">
        <v>4.242</v>
      </c>
      <c r="IO23" s="157">
        <v>4.2850000000000001</v>
      </c>
      <c r="IP23" s="157">
        <v>4.4340000000000002</v>
      </c>
      <c r="IQ23" s="157">
        <v>4.077</v>
      </c>
      <c r="IR23" s="157">
        <v>3.7509999999999999</v>
      </c>
      <c r="IS23" s="157">
        <v>3.7040000000000002</v>
      </c>
      <c r="IT23" s="157">
        <v>3.879</v>
      </c>
      <c r="IU23" s="157">
        <v>4.1449999999999996</v>
      </c>
      <c r="IV23" s="157">
        <v>4.38</v>
      </c>
      <c r="IW23" s="157">
        <v>4.7320000000000002</v>
      </c>
      <c r="IX23" s="157">
        <v>4.7969999999999997</v>
      </c>
      <c r="IY23" s="157">
        <v>4.6630000000000003</v>
      </c>
      <c r="IZ23" s="157">
        <v>4.649</v>
      </c>
      <c r="JA23" s="157">
        <v>4.6269999999999998</v>
      </c>
      <c r="JB23" s="157">
        <v>4.7549999999999999</v>
      </c>
      <c r="JC23" s="157">
        <v>4.298</v>
      </c>
      <c r="JD23" s="157">
        <v>4.1520000000000001</v>
      </c>
      <c r="JE23" s="157">
        <v>4.0179999999999998</v>
      </c>
      <c r="JF23" s="157">
        <v>4.1029999999999998</v>
      </c>
      <c r="JG23" s="157">
        <v>4.508</v>
      </c>
      <c r="JH23" s="157">
        <v>4.4820000000000002</v>
      </c>
      <c r="JI23" s="157">
        <v>4.5510000000000002</v>
      </c>
      <c r="JJ23" s="157">
        <v>4.4580000000000002</v>
      </c>
    </row>
    <row r="24" spans="1:270" s="7" customFormat="1" ht="20.100000000000001" customHeight="1" outlineLevel="1">
      <c r="A24" s="195"/>
      <c r="B24" s="8" t="str">
        <f>IF('0'!A1=1,"Сумська","Sumy")</f>
        <v>Сумська</v>
      </c>
      <c r="C24" s="121"/>
      <c r="D24" s="121"/>
      <c r="E24" s="121"/>
      <c r="F24" s="121"/>
      <c r="G24" s="121"/>
      <c r="H24" s="121"/>
      <c r="I24" s="121"/>
      <c r="J24" s="121"/>
      <c r="K24" s="121"/>
      <c r="L24" s="121"/>
      <c r="M24" s="121"/>
      <c r="N24" s="121"/>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21"/>
      <c r="AT24" s="121"/>
      <c r="AU24" s="121"/>
      <c r="AV24" s="121"/>
      <c r="AW24" s="121"/>
      <c r="AX24" s="121"/>
      <c r="AY24" s="139"/>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29">
        <v>18.565000000000001</v>
      </c>
      <c r="DT24" s="129">
        <v>19.25</v>
      </c>
      <c r="DU24" s="129">
        <v>18.672000000000001</v>
      </c>
      <c r="DV24" s="129">
        <v>17.510000000000002</v>
      </c>
      <c r="DW24" s="129">
        <v>17.033999999999999</v>
      </c>
      <c r="DX24" s="129">
        <v>16.297999999999998</v>
      </c>
      <c r="DY24" s="129">
        <v>16.047000000000001</v>
      </c>
      <c r="DZ24" s="129">
        <v>15.489000000000001</v>
      </c>
      <c r="EA24" s="129">
        <v>14.798999999999999</v>
      </c>
      <c r="EB24" s="129">
        <v>13.5</v>
      </c>
      <c r="EC24" s="129">
        <v>14.262</v>
      </c>
      <c r="ED24" s="129">
        <v>16.638000000000002</v>
      </c>
      <c r="EE24" s="129">
        <v>17.672000000000001</v>
      </c>
      <c r="EF24" s="129">
        <v>18.001000000000001</v>
      </c>
      <c r="EG24" s="129">
        <v>16.77</v>
      </c>
      <c r="EH24" s="129">
        <v>16.645</v>
      </c>
      <c r="EI24" s="129">
        <v>16.736999999999998</v>
      </c>
      <c r="EJ24" s="129">
        <v>16.335999999999999</v>
      </c>
      <c r="EK24" s="129">
        <v>16.126999999999999</v>
      </c>
      <c r="EL24" s="129">
        <v>16.041</v>
      </c>
      <c r="EM24" s="129">
        <v>15.855</v>
      </c>
      <c r="EN24" s="129">
        <v>15.029</v>
      </c>
      <c r="EO24" s="129">
        <v>16.329999999999998</v>
      </c>
      <c r="EP24" s="129">
        <v>18.783999999999999</v>
      </c>
      <c r="EQ24" s="129">
        <v>19.285</v>
      </c>
      <c r="ER24" s="129">
        <v>19.199000000000002</v>
      </c>
      <c r="ES24" s="129">
        <v>18.265999999999998</v>
      </c>
      <c r="ET24" s="129">
        <v>17.902000000000001</v>
      </c>
      <c r="EU24" s="129">
        <v>17.960999999999999</v>
      </c>
      <c r="EV24" s="129">
        <v>17.222000000000001</v>
      </c>
      <c r="EW24" s="129">
        <v>16.346</v>
      </c>
      <c r="EX24" s="129">
        <v>15.907999999999999</v>
      </c>
      <c r="EY24" s="129">
        <v>15.736000000000001</v>
      </c>
      <c r="EZ24" s="129">
        <v>15.228999999999999</v>
      </c>
      <c r="FA24" s="129">
        <v>16.850000000000001</v>
      </c>
      <c r="FB24" s="129">
        <v>18.625</v>
      </c>
      <c r="FC24" s="129">
        <v>19.201000000000001</v>
      </c>
      <c r="FD24" s="129">
        <v>18.893000000000001</v>
      </c>
      <c r="FE24" s="129">
        <v>16.535</v>
      </c>
      <c r="FF24" s="129">
        <v>15.506</v>
      </c>
      <c r="FG24" s="129">
        <v>15.272</v>
      </c>
      <c r="FH24" s="129">
        <v>14.374000000000001</v>
      </c>
      <c r="FI24" s="129">
        <v>13.509</v>
      </c>
      <c r="FJ24" s="129">
        <v>12.802</v>
      </c>
      <c r="FK24" s="129">
        <v>12.275</v>
      </c>
      <c r="FL24" s="129">
        <v>11.109</v>
      </c>
      <c r="FM24" s="129">
        <v>12.109</v>
      </c>
      <c r="FN24" s="129">
        <v>14.214</v>
      </c>
      <c r="FO24" s="129">
        <v>16.023</v>
      </c>
      <c r="FP24" s="129">
        <v>16.626999999999999</v>
      </c>
      <c r="FQ24" s="129">
        <v>15.185</v>
      </c>
      <c r="FR24" s="129">
        <v>14.699</v>
      </c>
      <c r="FS24" s="129">
        <v>14.603</v>
      </c>
      <c r="FT24" s="129">
        <v>14.103</v>
      </c>
      <c r="FU24" s="129">
        <v>13.728</v>
      </c>
      <c r="FV24" s="129">
        <v>13.715</v>
      </c>
      <c r="FW24" s="129">
        <v>13.343</v>
      </c>
      <c r="FX24" s="129">
        <v>11.686</v>
      </c>
      <c r="FY24" s="129">
        <v>12.629</v>
      </c>
      <c r="FZ24" s="129">
        <v>14.603999999999999</v>
      </c>
      <c r="GA24" s="129">
        <v>15.54</v>
      </c>
      <c r="GB24" s="129">
        <v>15.74</v>
      </c>
      <c r="GC24" s="129">
        <v>15.233000000000001</v>
      </c>
      <c r="GD24" s="129">
        <v>14.138999999999999</v>
      </c>
      <c r="GE24" s="157">
        <v>14.46</v>
      </c>
      <c r="GF24" s="157">
        <v>14.458</v>
      </c>
      <c r="GG24" s="157">
        <v>14.303000000000001</v>
      </c>
      <c r="GH24" s="157">
        <v>14.2</v>
      </c>
      <c r="GI24" s="157">
        <v>13.997999999999999</v>
      </c>
      <c r="GJ24" s="157">
        <v>12.545999999999999</v>
      </c>
      <c r="GK24" s="157">
        <v>13.906000000000001</v>
      </c>
      <c r="GL24" s="157">
        <v>15.465999999999999</v>
      </c>
      <c r="GM24" s="157">
        <v>16.582999999999998</v>
      </c>
      <c r="GN24" s="157">
        <v>16.873999999999999</v>
      </c>
      <c r="GO24" s="157">
        <v>15.829000000000001</v>
      </c>
      <c r="GP24" s="157">
        <v>14.898999999999999</v>
      </c>
      <c r="GQ24" s="157">
        <v>15.108000000000001</v>
      </c>
      <c r="GR24" s="157">
        <v>14.680999999999999</v>
      </c>
      <c r="GS24" s="157">
        <v>14.2</v>
      </c>
      <c r="GT24" s="157">
        <v>14.053000000000001</v>
      </c>
      <c r="GU24" s="157">
        <v>13.58</v>
      </c>
      <c r="GV24" s="157">
        <v>12.243</v>
      </c>
      <c r="GW24" s="157">
        <v>13.608000000000001</v>
      </c>
      <c r="GX24" s="157">
        <v>15.69</v>
      </c>
      <c r="GY24" s="157">
        <v>17.035</v>
      </c>
      <c r="GZ24" s="157">
        <v>17.123000000000001</v>
      </c>
      <c r="HA24" s="157">
        <v>15.772</v>
      </c>
      <c r="HB24" s="157">
        <v>21.082999999999998</v>
      </c>
      <c r="HC24" s="157">
        <v>23.062999999999999</v>
      </c>
      <c r="HD24" s="157">
        <v>22.794</v>
      </c>
      <c r="HE24" s="157">
        <v>20.867000000000001</v>
      </c>
      <c r="HF24" s="157">
        <v>19.166</v>
      </c>
      <c r="HG24" s="157">
        <v>17.282</v>
      </c>
      <c r="HH24" s="157">
        <v>15.279</v>
      </c>
      <c r="HI24" s="157">
        <v>15.754</v>
      </c>
      <c r="HJ24" s="157">
        <v>17.259</v>
      </c>
      <c r="HK24" s="157">
        <v>18.401</v>
      </c>
      <c r="HL24" s="157">
        <v>18.579999999999998</v>
      </c>
      <c r="HM24" s="157">
        <v>17.385999999999999</v>
      </c>
      <c r="HN24" s="157">
        <v>15.457000000000001</v>
      </c>
      <c r="HO24" s="157">
        <v>15.180999999999999</v>
      </c>
      <c r="HP24" s="157">
        <v>14.118</v>
      </c>
      <c r="HQ24" s="157">
        <v>13.101000000000001</v>
      </c>
      <c r="HR24" s="157">
        <v>12.403</v>
      </c>
      <c r="HS24" s="157">
        <v>11.771000000000001</v>
      </c>
      <c r="HT24" s="157">
        <v>10.172000000000001</v>
      </c>
      <c r="HU24" s="157">
        <v>10.022</v>
      </c>
      <c r="HV24" s="157">
        <v>11.166</v>
      </c>
      <c r="HW24" s="157">
        <v>12.292999999999999</v>
      </c>
      <c r="HX24" s="157">
        <v>12.535</v>
      </c>
      <c r="HY24" s="157">
        <v>12.528</v>
      </c>
      <c r="HZ24" s="157">
        <v>14.194000000000001</v>
      </c>
      <c r="IA24" s="157">
        <v>16.469000000000001</v>
      </c>
      <c r="IB24" s="157">
        <v>17.100000000000001</v>
      </c>
      <c r="IC24" s="157">
        <v>16.260000000000002</v>
      </c>
      <c r="ID24" s="157">
        <v>15.207000000000001</v>
      </c>
      <c r="IE24" s="157">
        <v>14.489000000000001</v>
      </c>
      <c r="IF24" s="157">
        <v>12.715999999999999</v>
      </c>
      <c r="IG24" s="157">
        <v>11.816000000000001</v>
      </c>
      <c r="IH24" s="157">
        <v>11.252000000000001</v>
      </c>
      <c r="II24" s="157">
        <v>10.097</v>
      </c>
      <c r="IJ24" s="157">
        <v>9.0500000000000007</v>
      </c>
      <c r="IK24" s="157">
        <v>8.4190000000000005</v>
      </c>
      <c r="IL24" s="157">
        <v>7.88</v>
      </c>
      <c r="IM24" s="157">
        <v>7.6890000000000001</v>
      </c>
      <c r="IN24" s="157">
        <v>7.5259999999999998</v>
      </c>
      <c r="IO24" s="157">
        <v>7.532</v>
      </c>
      <c r="IP24" s="157">
        <v>7.2779999999999996</v>
      </c>
      <c r="IQ24" s="157">
        <v>6.9089999999999998</v>
      </c>
      <c r="IR24" s="157">
        <v>6.4210000000000003</v>
      </c>
      <c r="IS24" s="157">
        <v>6.4630000000000001</v>
      </c>
      <c r="IT24" s="157">
        <v>6.65</v>
      </c>
      <c r="IU24" s="157">
        <v>7.0149999999999997</v>
      </c>
      <c r="IV24" s="157">
        <v>7.2430000000000003</v>
      </c>
      <c r="IW24" s="157">
        <v>7.29</v>
      </c>
      <c r="IX24" s="157">
        <v>7.3419999999999996</v>
      </c>
      <c r="IY24" s="157">
        <v>7.05</v>
      </c>
      <c r="IZ24" s="157">
        <v>6.851</v>
      </c>
      <c r="JA24" s="157">
        <v>6.399</v>
      </c>
      <c r="JB24" s="157">
        <v>6.1319999999999997</v>
      </c>
      <c r="JC24" s="157">
        <v>5.8970000000000002</v>
      </c>
      <c r="JD24" s="157">
        <v>5.3310000000000004</v>
      </c>
      <c r="JE24" s="157">
        <v>4.7619999999999996</v>
      </c>
      <c r="JF24" s="157">
        <v>4.0549999999999997</v>
      </c>
      <c r="JG24" s="157">
        <v>4.5190000000000001</v>
      </c>
      <c r="JH24" s="157">
        <v>4.5579999999999998</v>
      </c>
      <c r="JI24" s="157">
        <v>4.4020000000000001</v>
      </c>
      <c r="JJ24" s="157">
        <v>4.415</v>
      </c>
    </row>
    <row r="25" spans="1:270" s="7" customFormat="1" ht="20.100000000000001" customHeight="1" outlineLevel="1">
      <c r="A25" s="195"/>
      <c r="B25" s="8" t="str">
        <f>IF('0'!A1=1,"Тернопільська","Ternopyl")</f>
        <v>Тернопільська</v>
      </c>
      <c r="C25" s="121"/>
      <c r="D25" s="121"/>
      <c r="E25" s="121"/>
      <c r="F25" s="121"/>
      <c r="G25" s="121"/>
      <c r="H25" s="121"/>
      <c r="I25" s="121"/>
      <c r="J25" s="121"/>
      <c r="K25" s="121"/>
      <c r="L25" s="121"/>
      <c r="M25" s="121"/>
      <c r="N25" s="121"/>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21"/>
      <c r="AT25" s="121"/>
      <c r="AU25" s="121"/>
      <c r="AV25" s="121"/>
      <c r="AW25" s="121"/>
      <c r="AX25" s="121"/>
      <c r="AY25" s="139"/>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29">
        <v>17.78</v>
      </c>
      <c r="DT25" s="129">
        <v>19.202000000000002</v>
      </c>
      <c r="DU25" s="129">
        <v>18.983000000000001</v>
      </c>
      <c r="DV25" s="129">
        <v>18.29</v>
      </c>
      <c r="DW25" s="129">
        <v>16.007000000000001</v>
      </c>
      <c r="DX25" s="129">
        <v>14.124000000000001</v>
      </c>
      <c r="DY25" s="129">
        <v>13.507999999999999</v>
      </c>
      <c r="DZ25" s="129">
        <v>13.06</v>
      </c>
      <c r="EA25" s="129">
        <v>12.423</v>
      </c>
      <c r="EB25" s="129">
        <v>11.087999999999999</v>
      </c>
      <c r="EC25" s="129">
        <v>12.428000000000001</v>
      </c>
      <c r="ED25" s="129">
        <v>16.532</v>
      </c>
      <c r="EE25" s="129">
        <v>18.308</v>
      </c>
      <c r="EF25" s="129">
        <v>18.858000000000001</v>
      </c>
      <c r="EG25" s="129">
        <v>17.829000000000001</v>
      </c>
      <c r="EH25" s="129">
        <v>17.164000000000001</v>
      </c>
      <c r="EI25" s="129">
        <v>15.307</v>
      </c>
      <c r="EJ25" s="129">
        <v>14.029</v>
      </c>
      <c r="EK25" s="129">
        <v>14.032</v>
      </c>
      <c r="EL25" s="129">
        <v>13.504</v>
      </c>
      <c r="EM25" s="129">
        <v>12.718999999999999</v>
      </c>
      <c r="EN25" s="129">
        <v>11.47</v>
      </c>
      <c r="EO25" s="129">
        <v>12.478</v>
      </c>
      <c r="EP25" s="129">
        <v>15.742000000000001</v>
      </c>
      <c r="EQ25" s="129">
        <v>16.314</v>
      </c>
      <c r="ER25" s="129">
        <v>15.96</v>
      </c>
      <c r="ES25" s="129">
        <v>14.811</v>
      </c>
      <c r="ET25" s="129">
        <v>13.374000000000001</v>
      </c>
      <c r="EU25" s="129">
        <v>12.173999999999999</v>
      </c>
      <c r="EV25" s="129">
        <v>11.125</v>
      </c>
      <c r="EW25" s="129">
        <v>10.548</v>
      </c>
      <c r="EX25" s="129">
        <v>10.212999999999999</v>
      </c>
      <c r="EY25" s="129">
        <v>9.8949999999999996</v>
      </c>
      <c r="EZ25" s="129">
        <v>9.3190000000000008</v>
      </c>
      <c r="FA25" s="129">
        <v>10.41</v>
      </c>
      <c r="FB25" s="129">
        <v>12.662000000000001</v>
      </c>
      <c r="FC25" s="129">
        <v>13.689</v>
      </c>
      <c r="FD25" s="129">
        <v>13.635999999999999</v>
      </c>
      <c r="FE25" s="129">
        <v>12.666</v>
      </c>
      <c r="FF25" s="129">
        <v>12.215999999999999</v>
      </c>
      <c r="FG25" s="129">
        <v>11.728</v>
      </c>
      <c r="FH25" s="129">
        <v>10.839</v>
      </c>
      <c r="FI25" s="129">
        <v>10.269</v>
      </c>
      <c r="FJ25" s="129">
        <v>9.9060000000000006</v>
      </c>
      <c r="FK25" s="129">
        <v>9.4309999999999992</v>
      </c>
      <c r="FL25" s="129">
        <v>8.2189999999999994</v>
      </c>
      <c r="FM25" s="129">
        <v>8.8230000000000004</v>
      </c>
      <c r="FN25" s="129">
        <v>10.782</v>
      </c>
      <c r="FO25" s="129">
        <v>12.194000000000001</v>
      </c>
      <c r="FP25" s="129">
        <v>12.786</v>
      </c>
      <c r="FQ25" s="129">
        <v>11.866</v>
      </c>
      <c r="FR25" s="129">
        <v>10.898</v>
      </c>
      <c r="FS25" s="129">
        <v>9.7669999999999995</v>
      </c>
      <c r="FT25" s="129">
        <v>8.8710000000000004</v>
      </c>
      <c r="FU25" s="129">
        <v>8.6389999999999993</v>
      </c>
      <c r="FV25" s="129">
        <v>8.3970000000000002</v>
      </c>
      <c r="FW25" s="129">
        <v>8.1950000000000003</v>
      </c>
      <c r="FX25" s="129">
        <v>7.2450000000000001</v>
      </c>
      <c r="FY25" s="129">
        <v>7.915</v>
      </c>
      <c r="FZ25" s="129">
        <v>9.2129999999999992</v>
      </c>
      <c r="GA25" s="129">
        <v>10.128</v>
      </c>
      <c r="GB25" s="129">
        <v>10.314</v>
      </c>
      <c r="GC25" s="129">
        <v>9.8390000000000004</v>
      </c>
      <c r="GD25" s="129">
        <v>8.77</v>
      </c>
      <c r="GE25" s="157">
        <v>8.5489999999999995</v>
      </c>
      <c r="GF25" s="157">
        <v>8.0790000000000006</v>
      </c>
      <c r="GG25" s="157">
        <v>8.0470000000000006</v>
      </c>
      <c r="GH25" s="157">
        <v>7.9139999999999997</v>
      </c>
      <c r="GI25" s="157">
        <v>7.8159999999999998</v>
      </c>
      <c r="GJ25" s="157">
        <v>7.2080000000000002</v>
      </c>
      <c r="GK25" s="157">
        <v>8.0259999999999998</v>
      </c>
      <c r="GL25" s="157">
        <v>9.6020000000000003</v>
      </c>
      <c r="GM25" s="157">
        <v>10.467000000000001</v>
      </c>
      <c r="GN25" s="157">
        <v>10.592000000000001</v>
      </c>
      <c r="GO25" s="157">
        <v>9.859</v>
      </c>
      <c r="GP25" s="157">
        <v>8.9440000000000008</v>
      </c>
      <c r="GQ25" s="157">
        <v>8.7170000000000005</v>
      </c>
      <c r="GR25" s="157">
        <v>8.202</v>
      </c>
      <c r="GS25" s="157">
        <v>7.9080000000000004</v>
      </c>
      <c r="GT25" s="157">
        <v>7.8109999999999999</v>
      </c>
      <c r="GU25" s="157">
        <v>7.6219999999999999</v>
      </c>
      <c r="GV25" s="157">
        <v>7.1769999999999996</v>
      </c>
      <c r="GW25" s="157">
        <v>7.8869999999999996</v>
      </c>
      <c r="GX25" s="157">
        <v>9.8140000000000001</v>
      </c>
      <c r="GY25" s="157">
        <v>10.757999999999999</v>
      </c>
      <c r="GZ25" s="157">
        <v>10.754</v>
      </c>
      <c r="HA25" s="157">
        <v>9.9930000000000003</v>
      </c>
      <c r="HB25" s="157">
        <v>12.301</v>
      </c>
      <c r="HC25" s="157">
        <v>13.262</v>
      </c>
      <c r="HD25" s="157">
        <v>13.215999999999999</v>
      </c>
      <c r="HE25" s="157">
        <v>12.571999999999999</v>
      </c>
      <c r="HF25" s="157">
        <v>11.74</v>
      </c>
      <c r="HG25" s="157">
        <v>10.782999999999999</v>
      </c>
      <c r="HH25" s="157">
        <v>9.8729999999999993</v>
      </c>
      <c r="HI25" s="157">
        <v>10.079000000000001</v>
      </c>
      <c r="HJ25" s="157">
        <v>12.353999999999999</v>
      </c>
      <c r="HK25" s="157">
        <v>13.689</v>
      </c>
      <c r="HL25" s="157">
        <v>14.106999999999999</v>
      </c>
      <c r="HM25" s="157">
        <v>13.29</v>
      </c>
      <c r="HN25" s="157">
        <v>11.247999999999999</v>
      </c>
      <c r="HO25" s="157">
        <v>10.81</v>
      </c>
      <c r="HP25" s="157">
        <v>9.8819999999999997</v>
      </c>
      <c r="HQ25" s="157">
        <v>9.1910000000000007</v>
      </c>
      <c r="HR25" s="157">
        <v>8.7050000000000001</v>
      </c>
      <c r="HS25" s="157">
        <v>8.06</v>
      </c>
      <c r="HT25" s="157">
        <v>7.117</v>
      </c>
      <c r="HU25" s="157">
        <v>6.7329999999999997</v>
      </c>
      <c r="HV25" s="157">
        <v>8.5250000000000004</v>
      </c>
      <c r="HW25" s="157">
        <v>9.4879999999999995</v>
      </c>
      <c r="HX25" s="157">
        <v>9.5440000000000005</v>
      </c>
      <c r="HY25" s="157">
        <v>7.8940000000000001</v>
      </c>
      <c r="HZ25" s="157">
        <v>7.3540000000000001</v>
      </c>
      <c r="IA25" s="157">
        <v>7.1449999999999996</v>
      </c>
      <c r="IB25" s="157">
        <v>6.5289999999999999</v>
      </c>
      <c r="IC25" s="157">
        <v>6.1390000000000002</v>
      </c>
      <c r="ID25" s="157">
        <v>5.8479999999999999</v>
      </c>
      <c r="IE25" s="157">
        <v>5.32</v>
      </c>
      <c r="IF25" s="157">
        <v>4.9669999999999996</v>
      </c>
      <c r="IG25" s="157">
        <v>3.6659999999999999</v>
      </c>
      <c r="IH25" s="157">
        <v>3.5579999999999998</v>
      </c>
      <c r="II25" s="157">
        <v>3.1019999999999999</v>
      </c>
      <c r="IJ25" s="157">
        <v>2.746</v>
      </c>
      <c r="IK25" s="157">
        <v>2.3610000000000002</v>
      </c>
      <c r="IL25" s="157">
        <v>2.1240000000000001</v>
      </c>
      <c r="IM25" s="157">
        <v>2.0099999999999998</v>
      </c>
      <c r="IN25" s="157">
        <v>1.9490000000000001</v>
      </c>
      <c r="IO25" s="157">
        <v>1.9830000000000001</v>
      </c>
      <c r="IP25" s="157">
        <v>2.0539999999999998</v>
      </c>
      <c r="IQ25" s="157">
        <v>1.883</v>
      </c>
      <c r="IR25" s="157">
        <v>1.7789999999999999</v>
      </c>
      <c r="IS25" s="157">
        <v>1.7190000000000001</v>
      </c>
      <c r="IT25" s="157">
        <v>1.716</v>
      </c>
      <c r="IU25" s="157">
        <v>1.8839999999999999</v>
      </c>
      <c r="IV25" s="157">
        <v>2.0739999999999998</v>
      </c>
      <c r="IW25" s="157">
        <v>2.2639999999999998</v>
      </c>
      <c r="IX25" s="157">
        <v>2.2839999999999998</v>
      </c>
      <c r="IY25" s="157">
        <v>2.11</v>
      </c>
      <c r="IZ25" s="157">
        <v>1.9970000000000001</v>
      </c>
      <c r="JA25" s="157">
        <v>2.0030000000000001</v>
      </c>
      <c r="JB25" s="157">
        <v>2.0169999999999999</v>
      </c>
      <c r="JC25" s="157">
        <v>2.1459999999999999</v>
      </c>
      <c r="JD25" s="157">
        <v>2.0960000000000001</v>
      </c>
      <c r="JE25" s="157">
        <v>2.0310000000000001</v>
      </c>
      <c r="JF25" s="157">
        <v>1.984</v>
      </c>
      <c r="JG25" s="157">
        <v>2.109</v>
      </c>
      <c r="JH25" s="157">
        <v>2.1440000000000001</v>
      </c>
      <c r="JI25" s="157">
        <v>2.1459999999999999</v>
      </c>
      <c r="JJ25" s="157">
        <v>2.0430000000000001</v>
      </c>
    </row>
    <row r="26" spans="1:270" s="7" customFormat="1" ht="20.100000000000001" customHeight="1" outlineLevel="1">
      <c r="A26" s="195"/>
      <c r="B26" s="8" t="str">
        <f>IF('0'!A1=1,"Харківська","Kharkiv")</f>
        <v>Харківська</v>
      </c>
      <c r="C26" s="121"/>
      <c r="D26" s="121"/>
      <c r="E26" s="121"/>
      <c r="F26" s="121"/>
      <c r="G26" s="121"/>
      <c r="H26" s="121"/>
      <c r="I26" s="121"/>
      <c r="J26" s="121"/>
      <c r="K26" s="121"/>
      <c r="L26" s="121"/>
      <c r="M26" s="121"/>
      <c r="N26" s="121"/>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21"/>
      <c r="AT26" s="121"/>
      <c r="AU26" s="121"/>
      <c r="AV26" s="121"/>
      <c r="AW26" s="121"/>
      <c r="AX26" s="121"/>
      <c r="AY26" s="139"/>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29">
        <v>31.422000000000001</v>
      </c>
      <c r="DT26" s="129">
        <v>32.215000000000003</v>
      </c>
      <c r="DU26" s="129">
        <v>30.725000000000001</v>
      </c>
      <c r="DV26" s="129">
        <v>28.824000000000002</v>
      </c>
      <c r="DW26" s="129">
        <v>27.629000000000001</v>
      </c>
      <c r="DX26" s="129">
        <v>26.024000000000001</v>
      </c>
      <c r="DY26" s="129">
        <v>24.677</v>
      </c>
      <c r="DZ26" s="129">
        <v>23.771999999999998</v>
      </c>
      <c r="EA26" s="129">
        <v>23.433</v>
      </c>
      <c r="EB26" s="129">
        <v>22.036000000000001</v>
      </c>
      <c r="EC26" s="129">
        <v>22.948</v>
      </c>
      <c r="ED26" s="129">
        <v>26.745999999999999</v>
      </c>
      <c r="EE26" s="129">
        <v>28.425000000000001</v>
      </c>
      <c r="EF26" s="129">
        <v>28.59</v>
      </c>
      <c r="EG26" s="129">
        <v>26.646999999999998</v>
      </c>
      <c r="EH26" s="129">
        <v>26.213999999999999</v>
      </c>
      <c r="EI26" s="129">
        <v>25.788</v>
      </c>
      <c r="EJ26" s="129">
        <v>25.292000000000002</v>
      </c>
      <c r="EK26" s="129">
        <v>25.488</v>
      </c>
      <c r="EL26" s="129">
        <v>25.31</v>
      </c>
      <c r="EM26" s="129">
        <v>25.081</v>
      </c>
      <c r="EN26" s="129">
        <v>24.655000000000001</v>
      </c>
      <c r="EO26" s="129">
        <v>27.14</v>
      </c>
      <c r="EP26" s="129">
        <v>29.951000000000001</v>
      </c>
      <c r="EQ26" s="129">
        <v>30.468</v>
      </c>
      <c r="ER26" s="129">
        <v>30.599</v>
      </c>
      <c r="ES26" s="129">
        <v>29.908999999999999</v>
      </c>
      <c r="ET26" s="129">
        <v>29.597000000000001</v>
      </c>
      <c r="EU26" s="129">
        <v>28.344999999999999</v>
      </c>
      <c r="EV26" s="129">
        <v>26.52</v>
      </c>
      <c r="EW26" s="129">
        <v>25.466999999999999</v>
      </c>
      <c r="EX26" s="129">
        <v>24.678000000000001</v>
      </c>
      <c r="EY26" s="129">
        <v>24.212</v>
      </c>
      <c r="EZ26" s="129">
        <v>23.327999999999999</v>
      </c>
      <c r="FA26" s="129">
        <v>26.239000000000001</v>
      </c>
      <c r="FB26" s="129">
        <v>29.329000000000001</v>
      </c>
      <c r="FC26" s="129">
        <v>29.628</v>
      </c>
      <c r="FD26" s="129">
        <v>29.617999999999999</v>
      </c>
      <c r="FE26" s="129">
        <v>27.239000000000001</v>
      </c>
      <c r="FF26" s="129">
        <v>26.030999999999999</v>
      </c>
      <c r="FG26" s="129">
        <v>24.600999999999999</v>
      </c>
      <c r="FH26" s="129">
        <v>23.084</v>
      </c>
      <c r="FI26" s="129">
        <v>22.236999999999998</v>
      </c>
      <c r="FJ26" s="129">
        <v>21.143000000000001</v>
      </c>
      <c r="FK26" s="129">
        <v>19.972000000000001</v>
      </c>
      <c r="FL26" s="129">
        <v>18.658000000000001</v>
      </c>
      <c r="FM26" s="129">
        <v>20.291</v>
      </c>
      <c r="FN26" s="129">
        <v>23.596</v>
      </c>
      <c r="FO26" s="129">
        <v>25.904</v>
      </c>
      <c r="FP26" s="129">
        <v>26.7</v>
      </c>
      <c r="FQ26" s="129">
        <v>25.093</v>
      </c>
      <c r="FR26" s="129">
        <v>23.434000000000001</v>
      </c>
      <c r="FS26" s="129">
        <v>22.062999999999999</v>
      </c>
      <c r="FT26" s="129">
        <v>20.91</v>
      </c>
      <c r="FU26" s="129">
        <v>20.318999999999999</v>
      </c>
      <c r="FV26" s="129">
        <v>19.923999999999999</v>
      </c>
      <c r="FW26" s="129">
        <v>19.210999999999999</v>
      </c>
      <c r="FX26" s="129">
        <v>17.968</v>
      </c>
      <c r="FY26" s="129">
        <v>20.129000000000001</v>
      </c>
      <c r="FZ26" s="129">
        <v>22.832999999999998</v>
      </c>
      <c r="GA26" s="129">
        <v>23.966000000000001</v>
      </c>
      <c r="GB26" s="129">
        <v>24.114999999999998</v>
      </c>
      <c r="GC26" s="129">
        <v>23.042000000000002</v>
      </c>
      <c r="GD26" s="129">
        <v>20.596</v>
      </c>
      <c r="GE26" s="157">
        <v>20.141999999999999</v>
      </c>
      <c r="GF26" s="157">
        <v>19.541</v>
      </c>
      <c r="GG26" s="157">
        <v>19.247</v>
      </c>
      <c r="GH26" s="157">
        <v>19.024000000000001</v>
      </c>
      <c r="GI26" s="157">
        <v>19.120999999999999</v>
      </c>
      <c r="GJ26" s="157">
        <v>18.201000000000001</v>
      </c>
      <c r="GK26" s="157">
        <v>20.437999999999999</v>
      </c>
      <c r="GL26" s="157">
        <v>21.957000000000001</v>
      </c>
      <c r="GM26" s="157">
        <v>23.277999999999999</v>
      </c>
      <c r="GN26" s="157">
        <v>23.635000000000002</v>
      </c>
      <c r="GO26" s="157">
        <v>22.263000000000002</v>
      </c>
      <c r="GP26" s="157">
        <v>20.866</v>
      </c>
      <c r="GQ26" s="157">
        <v>20.465</v>
      </c>
      <c r="GR26" s="157">
        <v>19.593</v>
      </c>
      <c r="GS26" s="157">
        <v>19.254999999999999</v>
      </c>
      <c r="GT26" s="157">
        <v>19.071000000000002</v>
      </c>
      <c r="GU26" s="157">
        <v>18.658000000000001</v>
      </c>
      <c r="GV26" s="157">
        <v>17.972000000000001</v>
      </c>
      <c r="GW26" s="157">
        <v>19.722000000000001</v>
      </c>
      <c r="GX26" s="157">
        <v>21.594999999999999</v>
      </c>
      <c r="GY26" s="157">
        <v>23.231000000000002</v>
      </c>
      <c r="GZ26" s="157">
        <v>23.669</v>
      </c>
      <c r="HA26" s="157">
        <v>21.719000000000001</v>
      </c>
      <c r="HB26" s="157">
        <v>29.524999999999999</v>
      </c>
      <c r="HC26" s="157">
        <v>34.204000000000001</v>
      </c>
      <c r="HD26" s="157">
        <v>35.201999999999998</v>
      </c>
      <c r="HE26" s="157">
        <v>35.432000000000002</v>
      </c>
      <c r="HF26" s="157">
        <v>33.036999999999999</v>
      </c>
      <c r="HG26" s="157">
        <v>30.222000000000001</v>
      </c>
      <c r="HH26" s="157">
        <v>27.640999999999998</v>
      </c>
      <c r="HI26" s="157">
        <v>28.370999999999999</v>
      </c>
      <c r="HJ26" s="157">
        <v>30.29</v>
      </c>
      <c r="HK26" s="157">
        <v>31.831</v>
      </c>
      <c r="HL26" s="157">
        <v>31.684999999999999</v>
      </c>
      <c r="HM26" s="157">
        <v>28.248000000000001</v>
      </c>
      <c r="HN26" s="157">
        <v>25.617000000000001</v>
      </c>
      <c r="HO26" s="157">
        <v>24.448</v>
      </c>
      <c r="HP26" s="157">
        <v>22.495000000000001</v>
      </c>
      <c r="HQ26" s="157">
        <v>21.062000000000001</v>
      </c>
      <c r="HR26" s="157">
        <v>19.972999999999999</v>
      </c>
      <c r="HS26" s="157">
        <v>18.748999999999999</v>
      </c>
      <c r="HT26" s="157">
        <v>17.158000000000001</v>
      </c>
      <c r="HU26" s="157">
        <v>17.562999999999999</v>
      </c>
      <c r="HV26" s="157">
        <v>19.13</v>
      </c>
      <c r="HW26" s="157">
        <v>20.335999999999999</v>
      </c>
      <c r="HX26" s="157">
        <v>20.411000000000001</v>
      </c>
      <c r="HY26" s="157">
        <v>18.568000000000001</v>
      </c>
      <c r="HZ26" s="157">
        <v>15.535</v>
      </c>
      <c r="IA26" s="157">
        <v>16.584</v>
      </c>
      <c r="IB26" s="157">
        <v>20.658999999999999</v>
      </c>
      <c r="IC26" s="157">
        <v>20.864000000000001</v>
      </c>
      <c r="ID26" s="157">
        <v>20.506</v>
      </c>
      <c r="IE26" s="157">
        <v>20.048999999999999</v>
      </c>
      <c r="IF26" s="157">
        <v>19.683</v>
      </c>
      <c r="IG26" s="157">
        <v>16.91</v>
      </c>
      <c r="IH26" s="157">
        <v>14.773999999999999</v>
      </c>
      <c r="II26" s="157">
        <v>12.89</v>
      </c>
      <c r="IJ26" s="157">
        <v>11.352</v>
      </c>
      <c r="IK26" s="157">
        <v>11.055</v>
      </c>
      <c r="IL26" s="157">
        <v>10.516</v>
      </c>
      <c r="IM26" s="157">
        <v>10.015000000000001</v>
      </c>
      <c r="IN26" s="157">
        <v>9.8309999999999995</v>
      </c>
      <c r="IO26" s="157">
        <v>9.6289999999999996</v>
      </c>
      <c r="IP26" s="157">
        <v>7.593</v>
      </c>
      <c r="IQ26" s="157">
        <v>7.125</v>
      </c>
      <c r="IR26" s="157">
        <v>6.69</v>
      </c>
      <c r="IS26" s="157">
        <v>6.452</v>
      </c>
      <c r="IT26" s="157">
        <v>6.3479999999999999</v>
      </c>
      <c r="IU26" s="157">
        <v>6.71</v>
      </c>
      <c r="IV26" s="157">
        <v>7.5129999999999999</v>
      </c>
      <c r="IW26" s="157">
        <v>8.6229999999999993</v>
      </c>
      <c r="IX26" s="157">
        <v>9.2899999999999991</v>
      </c>
      <c r="IY26" s="157">
        <v>9.0649999999999995</v>
      </c>
      <c r="IZ26" s="157">
        <v>8.7260000000000009</v>
      </c>
      <c r="JA26" s="157">
        <v>8.4990000000000006</v>
      </c>
      <c r="JB26" s="157">
        <v>8.2959999999999994</v>
      </c>
      <c r="JC26" s="157">
        <v>8.3710000000000004</v>
      </c>
      <c r="JD26" s="157">
        <v>8.2189999999999994</v>
      </c>
      <c r="JE26" s="157">
        <v>7.78</v>
      </c>
      <c r="JF26" s="157">
        <v>7.282</v>
      </c>
      <c r="JG26" s="157">
        <v>7.734</v>
      </c>
      <c r="JH26" s="157">
        <v>7.9459999999999997</v>
      </c>
      <c r="JI26" s="157">
        <v>8.1229999999999993</v>
      </c>
      <c r="JJ26" s="157">
        <v>8.0879999999999992</v>
      </c>
    </row>
    <row r="27" spans="1:270" s="7" customFormat="1" ht="20.100000000000001" customHeight="1" outlineLevel="1">
      <c r="A27" s="195"/>
      <c r="B27" s="8" t="str">
        <f>IF('0'!A1=1,"Херсонська","Kherson")</f>
        <v>Херсонська</v>
      </c>
      <c r="C27" s="121"/>
      <c r="D27" s="121"/>
      <c r="E27" s="121"/>
      <c r="F27" s="121"/>
      <c r="G27" s="121"/>
      <c r="H27" s="121"/>
      <c r="I27" s="121"/>
      <c r="J27" s="121"/>
      <c r="K27" s="121"/>
      <c r="L27" s="121"/>
      <c r="M27" s="121"/>
      <c r="N27" s="121"/>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21"/>
      <c r="AT27" s="121"/>
      <c r="AU27" s="121"/>
      <c r="AV27" s="121"/>
      <c r="AW27" s="121"/>
      <c r="AX27" s="121"/>
      <c r="AY27" s="139"/>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29">
        <v>14.792</v>
      </c>
      <c r="DT27" s="129">
        <v>15.41</v>
      </c>
      <c r="DU27" s="129">
        <v>14.711</v>
      </c>
      <c r="DV27" s="129">
        <v>13.061999999999999</v>
      </c>
      <c r="DW27" s="129">
        <v>11.407</v>
      </c>
      <c r="DX27" s="129">
        <v>9.9120000000000008</v>
      </c>
      <c r="DY27" s="129">
        <v>8.9649999999999999</v>
      </c>
      <c r="DZ27" s="129">
        <v>8.3109999999999999</v>
      </c>
      <c r="EA27" s="129">
        <v>8.5090000000000003</v>
      </c>
      <c r="EB27" s="129">
        <v>9.109</v>
      </c>
      <c r="EC27" s="129">
        <v>10.997</v>
      </c>
      <c r="ED27" s="129">
        <v>13.093</v>
      </c>
      <c r="EE27" s="129">
        <v>13.923</v>
      </c>
      <c r="EF27" s="129">
        <v>14.307</v>
      </c>
      <c r="EG27" s="129">
        <v>13.657</v>
      </c>
      <c r="EH27" s="129">
        <v>12.808999999999999</v>
      </c>
      <c r="EI27" s="129">
        <v>11.377000000000001</v>
      </c>
      <c r="EJ27" s="129">
        <v>10.183999999999999</v>
      </c>
      <c r="EK27" s="129">
        <v>9.5820000000000007</v>
      </c>
      <c r="EL27" s="129">
        <v>9.2799999999999994</v>
      </c>
      <c r="EM27" s="129">
        <v>9.5719999999999992</v>
      </c>
      <c r="EN27" s="129">
        <v>10.504</v>
      </c>
      <c r="EO27" s="129">
        <v>12.638999999999999</v>
      </c>
      <c r="EP27" s="129">
        <v>15.1</v>
      </c>
      <c r="EQ27" s="129">
        <v>15.496</v>
      </c>
      <c r="ER27" s="129">
        <v>15.853</v>
      </c>
      <c r="ES27" s="129">
        <v>15.53</v>
      </c>
      <c r="ET27" s="129">
        <v>14.615</v>
      </c>
      <c r="EU27" s="129">
        <v>13.250999999999999</v>
      </c>
      <c r="EV27" s="129">
        <v>11.36</v>
      </c>
      <c r="EW27" s="129">
        <v>10.262</v>
      </c>
      <c r="EX27" s="129">
        <v>9.7669999999999995</v>
      </c>
      <c r="EY27" s="129">
        <v>10.016</v>
      </c>
      <c r="EZ27" s="129">
        <v>10.827999999999999</v>
      </c>
      <c r="FA27" s="129">
        <v>12.898999999999999</v>
      </c>
      <c r="FB27" s="129">
        <v>15.227</v>
      </c>
      <c r="FC27" s="129">
        <v>15.739000000000001</v>
      </c>
      <c r="FD27" s="129">
        <v>15.853999999999999</v>
      </c>
      <c r="FE27" s="129">
        <v>14.353</v>
      </c>
      <c r="FF27" s="129">
        <v>12.590999999999999</v>
      </c>
      <c r="FG27" s="129">
        <v>10.749000000000001</v>
      </c>
      <c r="FH27" s="129">
        <v>9.2729999999999997</v>
      </c>
      <c r="FI27" s="129">
        <v>8.1140000000000008</v>
      </c>
      <c r="FJ27" s="129">
        <v>7.5090000000000003</v>
      </c>
      <c r="FK27" s="129">
        <v>7.4930000000000003</v>
      </c>
      <c r="FL27" s="129">
        <v>7.673</v>
      </c>
      <c r="FM27" s="129">
        <v>8.9109999999999996</v>
      </c>
      <c r="FN27" s="129">
        <v>11.2</v>
      </c>
      <c r="FO27" s="129">
        <v>12.442</v>
      </c>
      <c r="FP27" s="129">
        <v>12.891</v>
      </c>
      <c r="FQ27" s="129">
        <v>11.942</v>
      </c>
      <c r="FR27" s="129">
        <v>10.295</v>
      </c>
      <c r="FS27" s="129">
        <v>8.5579999999999998</v>
      </c>
      <c r="FT27" s="129">
        <v>7.1479999999999997</v>
      </c>
      <c r="FU27" s="129">
        <v>6.6580000000000004</v>
      </c>
      <c r="FV27" s="129">
        <v>6.4429999999999996</v>
      </c>
      <c r="FW27" s="129">
        <v>6.7220000000000004</v>
      </c>
      <c r="FX27" s="129">
        <v>7.242</v>
      </c>
      <c r="FY27" s="129">
        <v>8.9079999999999995</v>
      </c>
      <c r="FZ27" s="129">
        <v>11.223000000000001</v>
      </c>
      <c r="GA27" s="129">
        <v>12.151999999999999</v>
      </c>
      <c r="GB27" s="129">
        <v>12.419</v>
      </c>
      <c r="GC27" s="129">
        <v>11.731999999999999</v>
      </c>
      <c r="GD27" s="129">
        <v>9.6370000000000005</v>
      </c>
      <c r="GE27" s="157">
        <v>8.3819999999999997</v>
      </c>
      <c r="GF27" s="157">
        <v>7.3120000000000003</v>
      </c>
      <c r="GG27" s="157">
        <v>6.6749999999999998</v>
      </c>
      <c r="GH27" s="157">
        <v>6.4450000000000003</v>
      </c>
      <c r="GI27" s="157">
        <v>6.7789999999999999</v>
      </c>
      <c r="GJ27" s="157">
        <v>7.6159999999999997</v>
      </c>
      <c r="GK27" s="157">
        <v>9.4030000000000005</v>
      </c>
      <c r="GL27" s="157">
        <v>11.228</v>
      </c>
      <c r="GM27" s="157">
        <v>12.007</v>
      </c>
      <c r="GN27" s="157">
        <v>12.221</v>
      </c>
      <c r="GO27" s="157">
        <v>11.177</v>
      </c>
      <c r="GP27" s="157">
        <v>9.5220000000000002</v>
      </c>
      <c r="GQ27" s="157">
        <v>8.0630000000000006</v>
      </c>
      <c r="GR27" s="157">
        <v>6.7729999999999997</v>
      </c>
      <c r="GS27" s="157">
        <v>6.234</v>
      </c>
      <c r="GT27" s="157">
        <v>5.976</v>
      </c>
      <c r="GU27" s="157">
        <v>6.0469999999999997</v>
      </c>
      <c r="GV27" s="157">
        <v>6.89</v>
      </c>
      <c r="GW27" s="157">
        <v>8.4179999999999993</v>
      </c>
      <c r="GX27" s="157">
        <v>10.577999999999999</v>
      </c>
      <c r="GY27" s="157">
        <v>11.933999999999999</v>
      </c>
      <c r="GZ27" s="157">
        <v>12.244</v>
      </c>
      <c r="HA27" s="157">
        <v>11.279</v>
      </c>
      <c r="HB27" s="157">
        <v>13.141</v>
      </c>
      <c r="HC27" s="157">
        <v>13.324999999999999</v>
      </c>
      <c r="HD27" s="157">
        <v>12.297000000000001</v>
      </c>
      <c r="HE27" s="157">
        <v>11.352</v>
      </c>
      <c r="HF27" s="157">
        <v>10.365</v>
      </c>
      <c r="HG27" s="157">
        <v>9.7379999999999995</v>
      </c>
      <c r="HH27" s="157">
        <v>10.099</v>
      </c>
      <c r="HI27" s="157">
        <v>11.42</v>
      </c>
      <c r="HJ27" s="157">
        <v>14.052</v>
      </c>
      <c r="HK27" s="157">
        <v>15.221</v>
      </c>
      <c r="HL27" s="157">
        <v>15.675000000000001</v>
      </c>
      <c r="HM27" s="157">
        <v>14.34</v>
      </c>
      <c r="HN27" s="157">
        <v>12.321999999999999</v>
      </c>
      <c r="HO27" s="157">
        <v>10.614000000000001</v>
      </c>
      <c r="HP27" s="157">
        <v>8.5129999999999999</v>
      </c>
      <c r="HQ27" s="157">
        <v>7.37</v>
      </c>
      <c r="HR27" s="157">
        <v>6.8920000000000003</v>
      </c>
      <c r="HS27" s="157">
        <v>6.9039999999999999</v>
      </c>
      <c r="HT27" s="157">
        <v>7.0190000000000001</v>
      </c>
      <c r="HU27" s="157">
        <v>7.7</v>
      </c>
      <c r="HV27" s="157">
        <v>9.5579999999999998</v>
      </c>
      <c r="HW27" s="157">
        <v>10.353</v>
      </c>
      <c r="HX27" s="157">
        <v>10.393000000000001</v>
      </c>
      <c r="HY27" s="157">
        <v>9.7129999999999992</v>
      </c>
      <c r="HZ27" s="157">
        <v>9.8409999999999993</v>
      </c>
      <c r="IA27" s="157">
        <v>10.166</v>
      </c>
      <c r="IB27" s="157">
        <v>10.404</v>
      </c>
      <c r="IC27" s="157">
        <v>10.314</v>
      </c>
      <c r="ID27" s="157">
        <v>9.6999999999999993</v>
      </c>
      <c r="IE27" s="157">
        <v>8.4730000000000008</v>
      </c>
      <c r="IF27" s="157">
        <v>7.9489999999999998</v>
      </c>
      <c r="IG27" s="157">
        <v>7.4320000000000004</v>
      </c>
      <c r="IH27" s="157">
        <v>6.7939999999999996</v>
      </c>
      <c r="II27" s="157">
        <v>6.3410000000000002</v>
      </c>
      <c r="IJ27" s="157">
        <v>6.1150000000000002</v>
      </c>
      <c r="IK27" s="157">
        <v>5.9160000000000004</v>
      </c>
      <c r="IL27" s="157">
        <v>5.319</v>
      </c>
      <c r="IM27" s="157">
        <v>3.1840000000000002</v>
      </c>
      <c r="IN27" s="157">
        <v>2.6389999999999998</v>
      </c>
      <c r="IO27" s="157">
        <v>2.5329999999999999</v>
      </c>
      <c r="IP27" s="157">
        <v>2.415</v>
      </c>
      <c r="IQ27" s="157">
        <v>2.2959999999999998</v>
      </c>
      <c r="IR27" s="157">
        <v>2.3010000000000002</v>
      </c>
      <c r="IS27" s="157">
        <v>2.246</v>
      </c>
      <c r="IT27" s="157">
        <v>2.1890000000000001</v>
      </c>
      <c r="IU27" s="157">
        <v>2.2450000000000001</v>
      </c>
      <c r="IV27" s="157">
        <v>2.3610000000000002</v>
      </c>
      <c r="IW27" s="157">
        <v>2.6920000000000002</v>
      </c>
      <c r="IX27" s="157">
        <v>2.968</v>
      </c>
      <c r="IY27" s="157">
        <v>2.984</v>
      </c>
      <c r="IZ27" s="157">
        <v>2.9380000000000002</v>
      </c>
      <c r="JA27" s="157">
        <v>2.8410000000000002</v>
      </c>
      <c r="JB27" s="157">
        <v>2.8119999999999998</v>
      </c>
      <c r="JC27" s="157">
        <v>2.8050000000000002</v>
      </c>
      <c r="JD27" s="157">
        <v>2.71</v>
      </c>
      <c r="JE27" s="157">
        <v>2.6389999999999998</v>
      </c>
      <c r="JF27" s="157">
        <v>2.6240000000000001</v>
      </c>
      <c r="JG27" s="157">
        <v>2.6619999999999999</v>
      </c>
      <c r="JH27" s="157">
        <v>2.6920000000000002</v>
      </c>
      <c r="JI27" s="157">
        <v>2.6960000000000002</v>
      </c>
      <c r="JJ27" s="157">
        <v>2.67</v>
      </c>
    </row>
    <row r="28" spans="1:270" s="7" customFormat="1" ht="20.100000000000001" customHeight="1" outlineLevel="1">
      <c r="A28" s="195"/>
      <c r="B28" s="8" t="str">
        <f>IF('0'!A1=1,"Хмельницька","Khmelnytskiy")</f>
        <v>Хмельницька</v>
      </c>
      <c r="C28" s="121"/>
      <c r="D28" s="121"/>
      <c r="E28" s="121"/>
      <c r="F28" s="121"/>
      <c r="G28" s="121"/>
      <c r="H28" s="121"/>
      <c r="I28" s="121"/>
      <c r="J28" s="121"/>
      <c r="K28" s="121"/>
      <c r="L28" s="121"/>
      <c r="M28" s="121"/>
      <c r="N28" s="121"/>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21"/>
      <c r="AT28" s="121"/>
      <c r="AU28" s="121"/>
      <c r="AV28" s="121"/>
      <c r="AW28" s="121"/>
      <c r="AX28" s="121"/>
      <c r="AY28" s="139"/>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29">
        <v>19.739999999999998</v>
      </c>
      <c r="DT28" s="129">
        <v>21.201000000000001</v>
      </c>
      <c r="DU28" s="129">
        <v>20.896999999999998</v>
      </c>
      <c r="DV28" s="129">
        <v>18.606000000000002</v>
      </c>
      <c r="DW28" s="129">
        <v>16.478999999999999</v>
      </c>
      <c r="DX28" s="129">
        <v>14.83</v>
      </c>
      <c r="DY28" s="129">
        <v>14.16</v>
      </c>
      <c r="DZ28" s="129">
        <v>13.169</v>
      </c>
      <c r="EA28" s="129">
        <v>12.494999999999999</v>
      </c>
      <c r="EB28" s="129">
        <v>11.345000000000001</v>
      </c>
      <c r="EC28" s="129">
        <v>12.798</v>
      </c>
      <c r="ED28" s="129">
        <v>17.295999999999999</v>
      </c>
      <c r="EE28" s="129">
        <v>20.175999999999998</v>
      </c>
      <c r="EF28" s="129">
        <v>21.071999999999999</v>
      </c>
      <c r="EG28" s="129">
        <v>19.353999999999999</v>
      </c>
      <c r="EH28" s="129">
        <v>17.472000000000001</v>
      </c>
      <c r="EI28" s="129">
        <v>15.814</v>
      </c>
      <c r="EJ28" s="129">
        <v>14.811999999999999</v>
      </c>
      <c r="EK28" s="129">
        <v>14.321999999999999</v>
      </c>
      <c r="EL28" s="129">
        <v>13.5</v>
      </c>
      <c r="EM28" s="129">
        <v>13.013999999999999</v>
      </c>
      <c r="EN28" s="129">
        <v>12.259</v>
      </c>
      <c r="EO28" s="129">
        <v>13.72</v>
      </c>
      <c r="EP28" s="129">
        <v>17.989000000000001</v>
      </c>
      <c r="EQ28" s="129">
        <v>19.202000000000002</v>
      </c>
      <c r="ER28" s="129">
        <v>19.469000000000001</v>
      </c>
      <c r="ES28" s="129">
        <v>17.989000000000001</v>
      </c>
      <c r="ET28" s="129">
        <v>16.312999999999999</v>
      </c>
      <c r="EU28" s="129">
        <v>14.836</v>
      </c>
      <c r="EV28" s="129">
        <v>13.726000000000001</v>
      </c>
      <c r="EW28" s="129">
        <v>13.013999999999999</v>
      </c>
      <c r="EX28" s="129">
        <v>12.238</v>
      </c>
      <c r="EY28" s="129">
        <v>11.595000000000001</v>
      </c>
      <c r="EZ28" s="129">
        <v>11.055</v>
      </c>
      <c r="FA28" s="129">
        <v>13.1</v>
      </c>
      <c r="FB28" s="129">
        <v>16.888000000000002</v>
      </c>
      <c r="FC28" s="129">
        <v>18.446999999999999</v>
      </c>
      <c r="FD28" s="129">
        <v>18.719000000000001</v>
      </c>
      <c r="FE28" s="129">
        <v>16.815000000000001</v>
      </c>
      <c r="FF28" s="129">
        <v>15.111000000000001</v>
      </c>
      <c r="FG28" s="129">
        <v>14.305</v>
      </c>
      <c r="FH28" s="129">
        <v>13.394</v>
      </c>
      <c r="FI28" s="129">
        <v>12.853</v>
      </c>
      <c r="FJ28" s="129">
        <v>12.353999999999999</v>
      </c>
      <c r="FK28" s="129">
        <v>11.813000000000001</v>
      </c>
      <c r="FL28" s="129">
        <v>10.997</v>
      </c>
      <c r="FM28" s="129">
        <v>12.401999999999999</v>
      </c>
      <c r="FN28" s="129">
        <v>15.84</v>
      </c>
      <c r="FO28" s="129">
        <v>18.635000000000002</v>
      </c>
      <c r="FP28" s="129">
        <v>19.411000000000001</v>
      </c>
      <c r="FQ28" s="129">
        <v>17.001000000000001</v>
      </c>
      <c r="FR28" s="129">
        <v>14.587</v>
      </c>
      <c r="FS28" s="129">
        <v>13.18</v>
      </c>
      <c r="FT28" s="129">
        <v>11.936999999999999</v>
      </c>
      <c r="FU28" s="129">
        <v>11.3</v>
      </c>
      <c r="FV28" s="129">
        <v>10.521000000000001</v>
      </c>
      <c r="FW28" s="129">
        <v>9.6129999999999995</v>
      </c>
      <c r="FX28" s="129">
        <v>8.6189999999999998</v>
      </c>
      <c r="FY28" s="129">
        <v>9.3330000000000002</v>
      </c>
      <c r="FZ28" s="129">
        <v>12.061</v>
      </c>
      <c r="GA28" s="129">
        <v>13.71</v>
      </c>
      <c r="GB28" s="129">
        <v>14.303000000000001</v>
      </c>
      <c r="GC28" s="129">
        <v>13.839</v>
      </c>
      <c r="GD28" s="129">
        <v>11.856999999999999</v>
      </c>
      <c r="GE28" s="157">
        <v>11.045</v>
      </c>
      <c r="GF28" s="157">
        <v>10.563000000000001</v>
      </c>
      <c r="GG28" s="157">
        <v>10.214</v>
      </c>
      <c r="GH28" s="157">
        <v>9.9209999999999994</v>
      </c>
      <c r="GI28" s="157">
        <v>9.4450000000000003</v>
      </c>
      <c r="GJ28" s="157">
        <v>8.5760000000000005</v>
      </c>
      <c r="GK28" s="157">
        <v>10.099</v>
      </c>
      <c r="GL28" s="157">
        <v>12.885999999999999</v>
      </c>
      <c r="GM28" s="157">
        <v>14.568</v>
      </c>
      <c r="GN28" s="157">
        <v>14.57</v>
      </c>
      <c r="GO28" s="157">
        <v>12.99</v>
      </c>
      <c r="GP28" s="157">
        <v>11.832000000000001</v>
      </c>
      <c r="GQ28" s="157">
        <v>10.914</v>
      </c>
      <c r="GR28" s="157">
        <v>10.339</v>
      </c>
      <c r="GS28" s="157">
        <v>9.8819999999999997</v>
      </c>
      <c r="GT28" s="157">
        <v>9.6159999999999997</v>
      </c>
      <c r="GU28" s="157">
        <v>9.2149999999999999</v>
      </c>
      <c r="GV28" s="157">
        <v>8.7170000000000005</v>
      </c>
      <c r="GW28" s="157">
        <v>9.984</v>
      </c>
      <c r="GX28" s="157">
        <v>13.032</v>
      </c>
      <c r="GY28" s="157">
        <v>15.105</v>
      </c>
      <c r="GZ28" s="157">
        <v>15.366</v>
      </c>
      <c r="HA28" s="157">
        <v>14.135999999999999</v>
      </c>
      <c r="HB28" s="157">
        <v>17.39</v>
      </c>
      <c r="HC28" s="157">
        <v>18.978999999999999</v>
      </c>
      <c r="HD28" s="157">
        <v>18.564</v>
      </c>
      <c r="HE28" s="157">
        <v>17.04</v>
      </c>
      <c r="HF28" s="157">
        <v>15.779</v>
      </c>
      <c r="HG28" s="157">
        <v>14.263</v>
      </c>
      <c r="HH28" s="157">
        <v>12.983000000000001</v>
      </c>
      <c r="HI28" s="157">
        <v>13.343</v>
      </c>
      <c r="HJ28" s="157">
        <v>16.7</v>
      </c>
      <c r="HK28" s="157">
        <v>18.518999999999998</v>
      </c>
      <c r="HL28" s="157">
        <v>18.77</v>
      </c>
      <c r="HM28" s="157">
        <v>17.065000000000001</v>
      </c>
      <c r="HN28" s="157">
        <v>15.263</v>
      </c>
      <c r="HO28" s="157">
        <v>14.244</v>
      </c>
      <c r="HP28" s="157">
        <v>12.798999999999999</v>
      </c>
      <c r="HQ28" s="157">
        <v>11.84</v>
      </c>
      <c r="HR28" s="157">
        <v>11.273999999999999</v>
      </c>
      <c r="HS28" s="157">
        <v>10.359</v>
      </c>
      <c r="HT28" s="157">
        <v>9.125</v>
      </c>
      <c r="HU28" s="157">
        <v>9.4130000000000003</v>
      </c>
      <c r="HV28" s="157">
        <v>12.036</v>
      </c>
      <c r="HW28" s="157">
        <v>13.382</v>
      </c>
      <c r="HX28" s="157">
        <v>13.004</v>
      </c>
      <c r="HY28" s="157">
        <v>12.064</v>
      </c>
      <c r="HZ28" s="157">
        <v>12.095000000000001</v>
      </c>
      <c r="IA28" s="157">
        <v>12.331</v>
      </c>
      <c r="IB28" s="157">
        <v>11.247</v>
      </c>
      <c r="IC28" s="157">
        <v>10.188000000000001</v>
      </c>
      <c r="ID28" s="157">
        <v>9.3460000000000001</v>
      </c>
      <c r="IE28" s="157">
        <v>8.3680000000000003</v>
      </c>
      <c r="IF28" s="157">
        <v>7.2960000000000003</v>
      </c>
      <c r="IG28" s="157">
        <v>6.0170000000000003</v>
      </c>
      <c r="IH28" s="157">
        <v>5.5739999999999998</v>
      </c>
      <c r="II28" s="157">
        <v>4.8959999999999999</v>
      </c>
      <c r="IJ28" s="157">
        <v>4.3410000000000002</v>
      </c>
      <c r="IK28" s="157">
        <v>3.625</v>
      </c>
      <c r="IL28" s="157">
        <v>3.2280000000000002</v>
      </c>
      <c r="IM28" s="157">
        <v>2.952</v>
      </c>
      <c r="IN28" s="157">
        <v>2.7650000000000001</v>
      </c>
      <c r="IO28" s="157">
        <v>2.7669999999999999</v>
      </c>
      <c r="IP28" s="157">
        <v>2.774</v>
      </c>
      <c r="IQ28" s="157">
        <v>2.6259999999999999</v>
      </c>
      <c r="IR28" s="157">
        <v>2.371</v>
      </c>
      <c r="IS28" s="157">
        <v>2.4390000000000001</v>
      </c>
      <c r="IT28" s="157">
        <v>2.637</v>
      </c>
      <c r="IU28" s="157">
        <v>2.891</v>
      </c>
      <c r="IV28" s="157">
        <v>3.3490000000000002</v>
      </c>
      <c r="IW28" s="157">
        <v>3.573</v>
      </c>
      <c r="IX28" s="157">
        <v>3.5139999999999998</v>
      </c>
      <c r="IY28" s="157">
        <v>3.3210000000000002</v>
      </c>
      <c r="IZ28" s="157">
        <v>3.1949999999999998</v>
      </c>
      <c r="JA28" s="157">
        <v>3.1509999999999998</v>
      </c>
      <c r="JB28" s="157">
        <v>3.1379999999999999</v>
      </c>
      <c r="JC28" s="157">
        <v>3.1920000000000002</v>
      </c>
      <c r="JD28" s="157">
        <v>3.173</v>
      </c>
      <c r="JE28" s="157">
        <v>3.1269999999999998</v>
      </c>
      <c r="JF28" s="157">
        <v>3.1549999999999998</v>
      </c>
      <c r="JG28" s="157">
        <v>3.47</v>
      </c>
      <c r="JH28" s="157">
        <v>3.4569999999999999</v>
      </c>
      <c r="JI28" s="157">
        <v>3.379</v>
      </c>
      <c r="JJ28" s="157">
        <v>3.3330000000000002</v>
      </c>
    </row>
    <row r="29" spans="1:270" s="7" customFormat="1" ht="20.100000000000001" customHeight="1" outlineLevel="1">
      <c r="A29" s="195"/>
      <c r="B29" s="8" t="str">
        <f>IF('0'!A1=1,"Черкаська","Cherkasy")</f>
        <v>Черкаська</v>
      </c>
      <c r="C29" s="121"/>
      <c r="D29" s="121"/>
      <c r="E29" s="121"/>
      <c r="F29" s="121"/>
      <c r="G29" s="121"/>
      <c r="H29" s="121"/>
      <c r="I29" s="121"/>
      <c r="J29" s="121"/>
      <c r="K29" s="121"/>
      <c r="L29" s="121"/>
      <c r="M29" s="121"/>
      <c r="N29" s="121"/>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21"/>
      <c r="AT29" s="121"/>
      <c r="AU29" s="121"/>
      <c r="AV29" s="121"/>
      <c r="AW29" s="121"/>
      <c r="AX29" s="121"/>
      <c r="AY29" s="139"/>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29">
        <v>28.637</v>
      </c>
      <c r="DT29" s="129">
        <v>29.818999999999999</v>
      </c>
      <c r="DU29" s="129">
        <v>28.21</v>
      </c>
      <c r="DV29" s="129">
        <v>25.331</v>
      </c>
      <c r="DW29" s="129">
        <v>23.154</v>
      </c>
      <c r="DX29" s="129">
        <v>20.888000000000002</v>
      </c>
      <c r="DY29" s="129">
        <v>20.236999999999998</v>
      </c>
      <c r="DZ29" s="129">
        <v>19.196999999999999</v>
      </c>
      <c r="EA29" s="129">
        <v>18.209</v>
      </c>
      <c r="EB29" s="129">
        <v>17.164000000000001</v>
      </c>
      <c r="EC29" s="129">
        <v>18.693999999999999</v>
      </c>
      <c r="ED29" s="129">
        <v>22.167999999999999</v>
      </c>
      <c r="EE29" s="129">
        <v>24.571000000000002</v>
      </c>
      <c r="EF29" s="129">
        <v>25.462</v>
      </c>
      <c r="EG29" s="129">
        <v>23.957000000000001</v>
      </c>
      <c r="EH29" s="129">
        <v>22.093</v>
      </c>
      <c r="EI29" s="129">
        <v>20.82</v>
      </c>
      <c r="EJ29" s="129">
        <v>19.876999999999999</v>
      </c>
      <c r="EK29" s="129">
        <v>19.193999999999999</v>
      </c>
      <c r="EL29" s="129">
        <v>18.777999999999999</v>
      </c>
      <c r="EM29" s="129">
        <v>19.036999999999999</v>
      </c>
      <c r="EN29" s="129">
        <v>19.556000000000001</v>
      </c>
      <c r="EO29" s="129">
        <v>21.742999999999999</v>
      </c>
      <c r="EP29" s="129">
        <v>26.2</v>
      </c>
      <c r="EQ29" s="129">
        <v>27.798999999999999</v>
      </c>
      <c r="ER29" s="129">
        <v>28.555</v>
      </c>
      <c r="ES29" s="129">
        <v>27.579000000000001</v>
      </c>
      <c r="ET29" s="129">
        <v>25.776</v>
      </c>
      <c r="EU29" s="129">
        <v>24.48</v>
      </c>
      <c r="EV29" s="129">
        <v>23.077000000000002</v>
      </c>
      <c r="EW29" s="129">
        <v>21.873000000000001</v>
      </c>
      <c r="EX29" s="129">
        <v>21.029</v>
      </c>
      <c r="EY29" s="129">
        <v>20.494</v>
      </c>
      <c r="EZ29" s="129">
        <v>19.748000000000001</v>
      </c>
      <c r="FA29" s="129">
        <v>21.027000000000001</v>
      </c>
      <c r="FB29" s="129">
        <v>24.884</v>
      </c>
      <c r="FC29" s="129">
        <v>25.928999999999998</v>
      </c>
      <c r="FD29" s="129">
        <v>26.295000000000002</v>
      </c>
      <c r="FE29" s="129">
        <v>24.196999999999999</v>
      </c>
      <c r="FF29" s="129">
        <v>21.619</v>
      </c>
      <c r="FG29" s="129">
        <v>20.251999999999999</v>
      </c>
      <c r="FH29" s="129">
        <v>18.478000000000002</v>
      </c>
      <c r="FI29" s="129">
        <v>17.381</v>
      </c>
      <c r="FJ29" s="129">
        <v>16.751000000000001</v>
      </c>
      <c r="FK29" s="129">
        <v>16.244</v>
      </c>
      <c r="FL29" s="129">
        <v>15.359</v>
      </c>
      <c r="FM29" s="129">
        <v>16.600999999999999</v>
      </c>
      <c r="FN29" s="129">
        <v>20.260000000000002</v>
      </c>
      <c r="FO29" s="129">
        <v>22.52</v>
      </c>
      <c r="FP29" s="129">
        <v>23.292000000000002</v>
      </c>
      <c r="FQ29" s="129">
        <v>21.47</v>
      </c>
      <c r="FR29" s="129">
        <v>19.199000000000002</v>
      </c>
      <c r="FS29" s="129">
        <v>17.678000000000001</v>
      </c>
      <c r="FT29" s="129">
        <v>16.172000000000001</v>
      </c>
      <c r="FU29" s="129">
        <v>15.345000000000001</v>
      </c>
      <c r="FV29" s="129">
        <v>14.843</v>
      </c>
      <c r="FW29" s="129">
        <v>14.284000000000001</v>
      </c>
      <c r="FX29" s="129">
        <v>13.491</v>
      </c>
      <c r="FY29" s="129">
        <v>14.71</v>
      </c>
      <c r="FZ29" s="129">
        <v>18.199000000000002</v>
      </c>
      <c r="GA29" s="129">
        <v>19.884</v>
      </c>
      <c r="GB29" s="129">
        <v>20.681999999999999</v>
      </c>
      <c r="GC29" s="129">
        <v>19.611999999999998</v>
      </c>
      <c r="GD29" s="129">
        <v>16.986000000000001</v>
      </c>
      <c r="GE29" s="157">
        <v>15.903</v>
      </c>
      <c r="GF29" s="157">
        <v>14.817</v>
      </c>
      <c r="GG29" s="157">
        <v>14.595000000000001</v>
      </c>
      <c r="GH29" s="157">
        <v>14.249000000000001</v>
      </c>
      <c r="GI29" s="157">
        <v>13.967000000000001</v>
      </c>
      <c r="GJ29" s="157">
        <v>13.266</v>
      </c>
      <c r="GK29" s="157">
        <v>14.614000000000001</v>
      </c>
      <c r="GL29" s="157">
        <v>17.757999999999999</v>
      </c>
      <c r="GM29" s="157">
        <v>19.651</v>
      </c>
      <c r="GN29" s="157">
        <v>19.966999999999999</v>
      </c>
      <c r="GO29" s="157">
        <v>18.388000000000002</v>
      </c>
      <c r="GP29" s="157">
        <v>16.43</v>
      </c>
      <c r="GQ29" s="157">
        <v>15.429</v>
      </c>
      <c r="GR29" s="157">
        <v>14.26</v>
      </c>
      <c r="GS29" s="157">
        <v>13.759</v>
      </c>
      <c r="GT29" s="157">
        <v>13.281000000000001</v>
      </c>
      <c r="GU29" s="157">
        <v>12.86</v>
      </c>
      <c r="GV29" s="157">
        <v>12.629</v>
      </c>
      <c r="GW29" s="157">
        <v>14.609</v>
      </c>
      <c r="GX29" s="157">
        <v>17.829999999999998</v>
      </c>
      <c r="GY29" s="157">
        <v>20.167000000000002</v>
      </c>
      <c r="GZ29" s="157">
        <v>20.405000000000001</v>
      </c>
      <c r="HA29" s="157">
        <v>18.638000000000002</v>
      </c>
      <c r="HB29" s="157">
        <v>21.643000000000001</v>
      </c>
      <c r="HC29" s="157">
        <v>22.53</v>
      </c>
      <c r="HD29" s="157">
        <v>21.38</v>
      </c>
      <c r="HE29" s="157">
        <v>20.474</v>
      </c>
      <c r="HF29" s="157">
        <v>19.503</v>
      </c>
      <c r="HG29" s="157">
        <v>18.363</v>
      </c>
      <c r="HH29" s="157">
        <v>17.475000000000001</v>
      </c>
      <c r="HI29" s="157">
        <v>18.417000000000002</v>
      </c>
      <c r="HJ29" s="157">
        <v>22.338999999999999</v>
      </c>
      <c r="HK29" s="157">
        <v>24.498999999999999</v>
      </c>
      <c r="HL29" s="157">
        <v>24.922000000000001</v>
      </c>
      <c r="HM29" s="157">
        <v>23.12</v>
      </c>
      <c r="HN29" s="157">
        <v>19.504999999999999</v>
      </c>
      <c r="HO29" s="157">
        <v>17.821000000000002</v>
      </c>
      <c r="HP29" s="157">
        <v>16.131</v>
      </c>
      <c r="HQ29" s="157">
        <v>15.436</v>
      </c>
      <c r="HR29" s="157">
        <v>14.583</v>
      </c>
      <c r="HS29" s="157">
        <v>14.079000000000001</v>
      </c>
      <c r="HT29" s="157">
        <v>13.225</v>
      </c>
      <c r="HU29" s="157">
        <v>13.38</v>
      </c>
      <c r="HV29" s="157">
        <v>15.614000000000001</v>
      </c>
      <c r="HW29" s="157">
        <v>16.808</v>
      </c>
      <c r="HX29" s="157">
        <v>16.358000000000001</v>
      </c>
      <c r="HY29" s="157">
        <v>14.896000000000001</v>
      </c>
      <c r="HZ29" s="157">
        <v>14.956</v>
      </c>
      <c r="IA29" s="157">
        <v>15.407</v>
      </c>
      <c r="IB29" s="157">
        <v>14.632</v>
      </c>
      <c r="IC29" s="157">
        <v>13.464</v>
      </c>
      <c r="ID29" s="157">
        <v>12.506</v>
      </c>
      <c r="IE29" s="157">
        <v>11.672000000000001</v>
      </c>
      <c r="IF29" s="157">
        <v>10.691000000000001</v>
      </c>
      <c r="IG29" s="157">
        <v>9.2119999999999997</v>
      </c>
      <c r="IH29" s="157">
        <v>7.85</v>
      </c>
      <c r="II29" s="157">
        <v>7.0339999999999998</v>
      </c>
      <c r="IJ29" s="157">
        <v>6.3310000000000004</v>
      </c>
      <c r="IK29" s="157">
        <v>5.6139999999999999</v>
      </c>
      <c r="IL29" s="157">
        <v>5.0279999999999996</v>
      </c>
      <c r="IM29" s="157">
        <v>4.6100000000000003</v>
      </c>
      <c r="IN29" s="157">
        <v>4.266</v>
      </c>
      <c r="IO29" s="157">
        <v>4.3449999999999998</v>
      </c>
      <c r="IP29" s="157">
        <v>4.165</v>
      </c>
      <c r="IQ29" s="157">
        <v>3.91</v>
      </c>
      <c r="IR29" s="157">
        <v>3.5659999999999998</v>
      </c>
      <c r="IS29" s="157">
        <v>3.3879999999999999</v>
      </c>
      <c r="IT29" s="157">
        <v>3.46</v>
      </c>
      <c r="IU29" s="157">
        <v>3.7669999999999999</v>
      </c>
      <c r="IV29" s="157">
        <v>4.1459999999999999</v>
      </c>
      <c r="IW29" s="157">
        <v>4.2859999999999996</v>
      </c>
      <c r="IX29" s="157">
        <v>4.1459999999999999</v>
      </c>
      <c r="IY29" s="157">
        <v>3.8780000000000001</v>
      </c>
      <c r="IZ29" s="157">
        <v>3.6469999999999998</v>
      </c>
      <c r="JA29" s="157">
        <v>3.577</v>
      </c>
      <c r="JB29" s="157">
        <v>3.5569999999999999</v>
      </c>
      <c r="JC29" s="157">
        <v>3.6280000000000001</v>
      </c>
      <c r="JD29" s="157">
        <v>3.6320000000000001</v>
      </c>
      <c r="JE29" s="157">
        <v>3.6320000000000001</v>
      </c>
      <c r="JF29" s="157">
        <v>3.516</v>
      </c>
      <c r="JG29" s="157">
        <v>4.0259999999999998</v>
      </c>
      <c r="JH29" s="157">
        <v>4.0549999999999997</v>
      </c>
      <c r="JI29" s="157">
        <v>3.8679999999999999</v>
      </c>
      <c r="JJ29" s="157">
        <v>3.6659999999999999</v>
      </c>
    </row>
    <row r="30" spans="1:270" s="7" customFormat="1" ht="20.100000000000001" customHeight="1" outlineLevel="1">
      <c r="A30" s="195"/>
      <c r="B30" s="8" t="str">
        <f>IF('0'!A1=1,"Чернівецька","Chernivtsi")</f>
        <v>Чернівецька</v>
      </c>
      <c r="C30" s="121"/>
      <c r="D30" s="121"/>
      <c r="E30" s="121"/>
      <c r="F30" s="121"/>
      <c r="G30" s="121"/>
      <c r="H30" s="121"/>
      <c r="I30" s="121"/>
      <c r="J30" s="121"/>
      <c r="K30" s="121"/>
      <c r="L30" s="121"/>
      <c r="M30" s="121"/>
      <c r="N30" s="121"/>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21"/>
      <c r="AT30" s="121"/>
      <c r="AU30" s="121"/>
      <c r="AV30" s="121"/>
      <c r="AW30" s="121"/>
      <c r="AX30" s="121"/>
      <c r="AY30" s="139"/>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29">
        <v>12.276999999999999</v>
      </c>
      <c r="DT30" s="129">
        <v>12.417999999999999</v>
      </c>
      <c r="DU30" s="129">
        <v>12.009</v>
      </c>
      <c r="DV30" s="129">
        <v>11.509</v>
      </c>
      <c r="DW30" s="129">
        <v>10.615</v>
      </c>
      <c r="DX30" s="129">
        <v>10.045</v>
      </c>
      <c r="DY30" s="129">
        <v>9.7309999999999999</v>
      </c>
      <c r="DZ30" s="129">
        <v>9.35</v>
      </c>
      <c r="EA30" s="129">
        <v>8.9239999999999995</v>
      </c>
      <c r="EB30" s="129">
        <v>7.7229999999999999</v>
      </c>
      <c r="EC30" s="129">
        <v>8.4350000000000005</v>
      </c>
      <c r="ED30" s="129">
        <v>9.5150000000000006</v>
      </c>
      <c r="EE30" s="129">
        <v>10.381</v>
      </c>
      <c r="EF30" s="129">
        <v>10.67</v>
      </c>
      <c r="EG30" s="129">
        <v>10.220000000000001</v>
      </c>
      <c r="EH30" s="129">
        <v>10.106</v>
      </c>
      <c r="EI30" s="129">
        <v>9.7940000000000005</v>
      </c>
      <c r="EJ30" s="129">
        <v>9.3580000000000005</v>
      </c>
      <c r="EK30" s="129">
        <v>9.2899999999999991</v>
      </c>
      <c r="EL30" s="129">
        <v>9.0169999999999995</v>
      </c>
      <c r="EM30" s="129">
        <v>8.6709999999999994</v>
      </c>
      <c r="EN30" s="129">
        <v>7.6459999999999999</v>
      </c>
      <c r="EO30" s="129">
        <v>8.4060000000000006</v>
      </c>
      <c r="EP30" s="129">
        <v>9.4510000000000005</v>
      </c>
      <c r="EQ30" s="129">
        <v>10.016999999999999</v>
      </c>
      <c r="ER30" s="129">
        <v>9.8849999999999998</v>
      </c>
      <c r="ES30" s="129">
        <v>9.4600000000000009</v>
      </c>
      <c r="ET30" s="129">
        <v>8.8569999999999993</v>
      </c>
      <c r="EU30" s="129">
        <v>8.7029999999999994</v>
      </c>
      <c r="EV30" s="129">
        <v>8.1989999999999998</v>
      </c>
      <c r="EW30" s="129">
        <v>7.9589999999999996</v>
      </c>
      <c r="EX30" s="129">
        <v>7.8090000000000002</v>
      </c>
      <c r="EY30" s="129">
        <v>7.6449999999999996</v>
      </c>
      <c r="EZ30" s="129">
        <v>6.9580000000000002</v>
      </c>
      <c r="FA30" s="129">
        <v>7.8040000000000003</v>
      </c>
      <c r="FB30" s="129">
        <v>9.0640000000000001</v>
      </c>
      <c r="FC30" s="129">
        <v>9.4160000000000004</v>
      </c>
      <c r="FD30" s="129">
        <v>9.3759999999999994</v>
      </c>
      <c r="FE30" s="129">
        <v>8.8290000000000006</v>
      </c>
      <c r="FF30" s="129">
        <v>8.6300000000000008</v>
      </c>
      <c r="FG30" s="129">
        <v>8.4640000000000004</v>
      </c>
      <c r="FH30" s="129">
        <v>8.07</v>
      </c>
      <c r="FI30" s="129">
        <v>7.7880000000000003</v>
      </c>
      <c r="FJ30" s="129">
        <v>7.5190000000000001</v>
      </c>
      <c r="FK30" s="129">
        <v>7.2160000000000002</v>
      </c>
      <c r="FL30" s="129">
        <v>6.2640000000000002</v>
      </c>
      <c r="FM30" s="129">
        <v>6.8949999999999996</v>
      </c>
      <c r="FN30" s="129">
        <v>7.9729999999999999</v>
      </c>
      <c r="FO30" s="129">
        <v>8.7089999999999996</v>
      </c>
      <c r="FP30" s="129">
        <v>8.8010000000000002</v>
      </c>
      <c r="FQ30" s="129">
        <v>8.2089999999999996</v>
      </c>
      <c r="FR30" s="129">
        <v>8.0250000000000004</v>
      </c>
      <c r="FS30" s="129">
        <v>7.6449999999999996</v>
      </c>
      <c r="FT30" s="129">
        <v>7.2830000000000004</v>
      </c>
      <c r="FU30" s="129">
        <v>7.0439999999999996</v>
      </c>
      <c r="FV30" s="129">
        <v>6.7569999999999997</v>
      </c>
      <c r="FW30" s="129">
        <v>6.556</v>
      </c>
      <c r="FX30" s="129">
        <v>5.4829999999999997</v>
      </c>
      <c r="FY30" s="129">
        <v>5.899</v>
      </c>
      <c r="FZ30" s="129">
        <v>6.6159999999999997</v>
      </c>
      <c r="GA30" s="129">
        <v>6.915</v>
      </c>
      <c r="GB30" s="129">
        <v>6.9269999999999996</v>
      </c>
      <c r="GC30" s="129">
        <v>6.7750000000000004</v>
      </c>
      <c r="GD30" s="129">
        <v>6.4470000000000001</v>
      </c>
      <c r="GE30" s="157">
        <v>6.26</v>
      </c>
      <c r="GF30" s="157">
        <v>6.024</v>
      </c>
      <c r="GG30" s="157">
        <v>5.8879999999999999</v>
      </c>
      <c r="GH30" s="157">
        <v>5.7350000000000003</v>
      </c>
      <c r="GI30" s="157">
        <v>5.5149999999999997</v>
      </c>
      <c r="GJ30" s="157">
        <v>4.5620000000000003</v>
      </c>
      <c r="GK30" s="157">
        <v>5.0359999999999996</v>
      </c>
      <c r="GL30" s="157">
        <v>5.93</v>
      </c>
      <c r="GM30" s="157">
        <v>6.28</v>
      </c>
      <c r="GN30" s="157">
        <v>6.31</v>
      </c>
      <c r="GO30" s="157">
        <v>6.0979999999999999</v>
      </c>
      <c r="GP30" s="157">
        <v>5.9989999999999997</v>
      </c>
      <c r="GQ30" s="157">
        <v>6.2439999999999998</v>
      </c>
      <c r="GR30" s="157">
        <v>6.1929999999999996</v>
      </c>
      <c r="GS30" s="157">
        <v>6.0579999999999998</v>
      </c>
      <c r="GT30" s="157">
        <v>5.9450000000000003</v>
      </c>
      <c r="GU30" s="157">
        <v>5.7859999999999996</v>
      </c>
      <c r="GV30" s="157">
        <v>5.0439999999999996</v>
      </c>
      <c r="GW30" s="157">
        <v>5.2930000000000001</v>
      </c>
      <c r="GX30" s="157">
        <v>5.8879999999999999</v>
      </c>
      <c r="GY30" s="157">
        <v>6.351</v>
      </c>
      <c r="GZ30" s="157">
        <v>6.3949999999999996</v>
      </c>
      <c r="HA30" s="157">
        <v>6.2130000000000001</v>
      </c>
      <c r="HB30" s="157">
        <v>8.27</v>
      </c>
      <c r="HC30" s="157">
        <v>9.9209999999999994</v>
      </c>
      <c r="HD30" s="157">
        <v>10.228999999999999</v>
      </c>
      <c r="HE30" s="157">
        <v>10.169</v>
      </c>
      <c r="HF30" s="157">
        <v>9.7750000000000004</v>
      </c>
      <c r="HG30" s="157">
        <v>9.2119999999999997</v>
      </c>
      <c r="HH30" s="157">
        <v>7.9059999999999997</v>
      </c>
      <c r="HI30" s="157">
        <v>7.6340000000000003</v>
      </c>
      <c r="HJ30" s="157">
        <v>8.3000000000000007</v>
      </c>
      <c r="HK30" s="157">
        <v>8.8369999999999997</v>
      </c>
      <c r="HL30" s="157">
        <v>8.9049999999999994</v>
      </c>
      <c r="HM30" s="157">
        <v>8.5150000000000006</v>
      </c>
      <c r="HN30" s="157">
        <v>7.915</v>
      </c>
      <c r="HO30" s="157">
        <v>7.8929999999999998</v>
      </c>
      <c r="HP30" s="157">
        <v>7.5510000000000002</v>
      </c>
      <c r="HQ30" s="157">
        <v>7.1130000000000004</v>
      </c>
      <c r="HR30" s="157">
        <v>6.7450000000000001</v>
      </c>
      <c r="HS30" s="157">
        <v>6.3440000000000003</v>
      </c>
      <c r="HT30" s="157">
        <v>5.18</v>
      </c>
      <c r="HU30" s="157">
        <v>5.21</v>
      </c>
      <c r="HV30" s="157">
        <v>5.6509999999999998</v>
      </c>
      <c r="HW30" s="157">
        <v>5.9690000000000003</v>
      </c>
      <c r="HX30" s="157">
        <v>5.7990000000000004</v>
      </c>
      <c r="HY30" s="157">
        <v>5.4429999999999996</v>
      </c>
      <c r="HZ30" s="157">
        <v>5.1520000000000001</v>
      </c>
      <c r="IA30" s="157">
        <v>5.1959999999999997</v>
      </c>
      <c r="IB30" s="157">
        <v>4.9560000000000004</v>
      </c>
      <c r="IC30" s="157">
        <v>4.3620000000000001</v>
      </c>
      <c r="ID30" s="157">
        <v>3.9430000000000001</v>
      </c>
      <c r="IE30" s="157">
        <v>3.4870000000000001</v>
      </c>
      <c r="IF30" s="157">
        <v>3.036</v>
      </c>
      <c r="IG30" s="157">
        <v>2.5870000000000002</v>
      </c>
      <c r="IH30" s="157">
        <v>2.3380000000000001</v>
      </c>
      <c r="II30" s="157">
        <v>2.0569999999999999</v>
      </c>
      <c r="IJ30" s="157">
        <v>1.8280000000000001</v>
      </c>
      <c r="IK30" s="157">
        <v>1.7010000000000001</v>
      </c>
      <c r="IL30" s="157">
        <v>1.544</v>
      </c>
      <c r="IM30" s="157">
        <v>1.5880000000000001</v>
      </c>
      <c r="IN30" s="157">
        <v>1.4950000000000001</v>
      </c>
      <c r="IO30" s="157">
        <v>1.5760000000000001</v>
      </c>
      <c r="IP30" s="157">
        <v>1.58</v>
      </c>
      <c r="IQ30" s="157">
        <v>1.46</v>
      </c>
      <c r="IR30" s="157">
        <v>1.216</v>
      </c>
      <c r="IS30" s="157">
        <v>1.248</v>
      </c>
      <c r="IT30" s="157">
        <v>1.29</v>
      </c>
      <c r="IU30" s="157">
        <v>1.4630000000000001</v>
      </c>
      <c r="IV30" s="157">
        <v>1.6579999999999999</v>
      </c>
      <c r="IW30" s="157">
        <v>1.9850000000000001</v>
      </c>
      <c r="IX30" s="157">
        <v>2.1819999999999999</v>
      </c>
      <c r="IY30" s="157">
        <v>2.0699999999999998</v>
      </c>
      <c r="IZ30" s="157">
        <v>1.976</v>
      </c>
      <c r="JA30" s="157">
        <v>1.861</v>
      </c>
      <c r="JB30" s="157">
        <v>1.8169999999999999</v>
      </c>
      <c r="JC30" s="157">
        <v>1.7989999999999999</v>
      </c>
      <c r="JD30" s="157">
        <v>1.679</v>
      </c>
      <c r="JE30" s="157">
        <v>1.6679999999999999</v>
      </c>
      <c r="JF30" s="157">
        <v>1.714</v>
      </c>
      <c r="JG30" s="157">
        <v>1.7569999999999999</v>
      </c>
      <c r="JH30" s="157">
        <v>1.8009999999999999</v>
      </c>
      <c r="JI30" s="157">
        <v>1.8069999999999999</v>
      </c>
      <c r="JJ30" s="157">
        <v>1.77</v>
      </c>
    </row>
    <row r="31" spans="1:270" s="7" customFormat="1" ht="20.100000000000001" customHeight="1" outlineLevel="1">
      <c r="A31" s="195"/>
      <c r="B31" s="8" t="str">
        <f>IF('0'!A1=1,"Чернігівська","Chernihiv")</f>
        <v>Чернігівська</v>
      </c>
      <c r="C31" s="121"/>
      <c r="D31" s="121"/>
      <c r="E31" s="121"/>
      <c r="F31" s="121"/>
      <c r="G31" s="121"/>
      <c r="H31" s="121"/>
      <c r="I31" s="121"/>
      <c r="J31" s="121"/>
      <c r="K31" s="121"/>
      <c r="L31" s="121"/>
      <c r="M31" s="121"/>
      <c r="N31" s="121"/>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21"/>
      <c r="AT31" s="121"/>
      <c r="AU31" s="121"/>
      <c r="AV31" s="121"/>
      <c r="AW31" s="121"/>
      <c r="AX31" s="121"/>
      <c r="AY31" s="139"/>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29">
        <v>17.420000000000002</v>
      </c>
      <c r="DT31" s="129">
        <v>17.992999999999999</v>
      </c>
      <c r="DU31" s="129">
        <v>17.664999999999999</v>
      </c>
      <c r="DV31" s="129">
        <v>16.864000000000001</v>
      </c>
      <c r="DW31" s="129">
        <v>15.882</v>
      </c>
      <c r="DX31" s="129">
        <v>15.079000000000001</v>
      </c>
      <c r="DY31" s="129">
        <v>14.342000000000001</v>
      </c>
      <c r="DZ31" s="129">
        <v>13.847</v>
      </c>
      <c r="EA31" s="129">
        <v>13.016</v>
      </c>
      <c r="EB31" s="129">
        <v>11.667</v>
      </c>
      <c r="EC31" s="129">
        <v>12.063000000000001</v>
      </c>
      <c r="ED31" s="129">
        <v>14.273999999999999</v>
      </c>
      <c r="EE31" s="129">
        <v>15.266999999999999</v>
      </c>
      <c r="EF31" s="129">
        <v>15.593999999999999</v>
      </c>
      <c r="EG31" s="129">
        <v>14.773999999999999</v>
      </c>
      <c r="EH31" s="129">
        <v>14.565</v>
      </c>
      <c r="EI31" s="129">
        <v>14.471</v>
      </c>
      <c r="EJ31" s="129">
        <v>13.952</v>
      </c>
      <c r="EK31" s="129">
        <v>13.977</v>
      </c>
      <c r="EL31" s="129">
        <v>13.798</v>
      </c>
      <c r="EM31" s="129">
        <v>13.750999999999999</v>
      </c>
      <c r="EN31" s="129">
        <v>12.914</v>
      </c>
      <c r="EO31" s="129">
        <v>14.327</v>
      </c>
      <c r="EP31" s="129">
        <v>16.638000000000002</v>
      </c>
      <c r="EQ31" s="129">
        <v>16.920000000000002</v>
      </c>
      <c r="ER31" s="129">
        <v>17.007000000000001</v>
      </c>
      <c r="ES31" s="129">
        <v>16.556000000000001</v>
      </c>
      <c r="ET31" s="129">
        <v>16.602</v>
      </c>
      <c r="EU31" s="129">
        <v>16.545999999999999</v>
      </c>
      <c r="EV31" s="129">
        <v>15.951000000000001</v>
      </c>
      <c r="EW31" s="129">
        <v>15.445</v>
      </c>
      <c r="EX31" s="129">
        <v>14.93</v>
      </c>
      <c r="EY31" s="129">
        <v>14.342000000000001</v>
      </c>
      <c r="EZ31" s="129">
        <v>13.167999999999999</v>
      </c>
      <c r="FA31" s="129">
        <v>14.265000000000001</v>
      </c>
      <c r="FB31" s="129">
        <v>16.134</v>
      </c>
      <c r="FC31" s="129">
        <v>16.838999999999999</v>
      </c>
      <c r="FD31" s="129">
        <v>16.363</v>
      </c>
      <c r="FE31" s="129">
        <v>14.776</v>
      </c>
      <c r="FF31" s="129">
        <v>14.414999999999999</v>
      </c>
      <c r="FG31" s="129">
        <v>14.31</v>
      </c>
      <c r="FH31" s="129">
        <v>13.593</v>
      </c>
      <c r="FI31" s="129">
        <v>13.087</v>
      </c>
      <c r="FJ31" s="129">
        <v>12.601000000000001</v>
      </c>
      <c r="FK31" s="129">
        <v>12.095000000000001</v>
      </c>
      <c r="FL31" s="129">
        <v>10.521000000000001</v>
      </c>
      <c r="FM31" s="129">
        <v>10.728</v>
      </c>
      <c r="FN31" s="129">
        <v>12.374000000000001</v>
      </c>
      <c r="FO31" s="129">
        <v>13.84</v>
      </c>
      <c r="FP31" s="129">
        <v>14.313000000000001</v>
      </c>
      <c r="FQ31" s="129">
        <v>13.285</v>
      </c>
      <c r="FR31" s="129">
        <v>12.843</v>
      </c>
      <c r="FS31" s="129">
        <v>12.542</v>
      </c>
      <c r="FT31" s="129">
        <v>12.135</v>
      </c>
      <c r="FU31" s="129">
        <v>11.893000000000001</v>
      </c>
      <c r="FV31" s="129">
        <v>11.612</v>
      </c>
      <c r="FW31" s="129">
        <v>11.102</v>
      </c>
      <c r="FX31" s="129">
        <v>9.4550000000000001</v>
      </c>
      <c r="FY31" s="129">
        <v>9.7769999999999992</v>
      </c>
      <c r="FZ31" s="129">
        <v>10.938000000000001</v>
      </c>
      <c r="GA31" s="129">
        <v>11.647</v>
      </c>
      <c r="GB31" s="129">
        <v>11.885999999999999</v>
      </c>
      <c r="GC31" s="129">
        <v>11.566000000000001</v>
      </c>
      <c r="GD31" s="129">
        <v>11.007</v>
      </c>
      <c r="GE31" s="157">
        <v>11.304</v>
      </c>
      <c r="GF31" s="157">
        <v>11.420999999999999</v>
      </c>
      <c r="GG31" s="157">
        <v>11.31</v>
      </c>
      <c r="GH31" s="157">
        <v>11.257</v>
      </c>
      <c r="GI31" s="157">
        <v>11.071</v>
      </c>
      <c r="GJ31" s="157">
        <v>9.9550000000000001</v>
      </c>
      <c r="GK31" s="157">
        <v>10.709</v>
      </c>
      <c r="GL31" s="157">
        <v>11.817</v>
      </c>
      <c r="GM31" s="157">
        <v>12.512</v>
      </c>
      <c r="GN31" s="157">
        <v>12.592000000000001</v>
      </c>
      <c r="GO31" s="157">
        <v>11.83</v>
      </c>
      <c r="GP31" s="157">
        <v>11.116</v>
      </c>
      <c r="GQ31" s="157">
        <v>11.457000000000001</v>
      </c>
      <c r="GR31" s="157">
        <v>11.298</v>
      </c>
      <c r="GS31" s="157">
        <v>11.068</v>
      </c>
      <c r="GT31" s="157">
        <v>10.62</v>
      </c>
      <c r="GU31" s="157">
        <v>10.018000000000001</v>
      </c>
      <c r="GV31" s="157">
        <v>8.6959999999999997</v>
      </c>
      <c r="GW31" s="157">
        <v>8.9920000000000009</v>
      </c>
      <c r="GX31" s="157">
        <v>10.692</v>
      </c>
      <c r="GY31" s="157">
        <v>11.73</v>
      </c>
      <c r="GZ31" s="157">
        <v>11.9</v>
      </c>
      <c r="HA31" s="157">
        <v>10.97</v>
      </c>
      <c r="HB31" s="157">
        <v>15.273</v>
      </c>
      <c r="HC31" s="157">
        <v>17.532</v>
      </c>
      <c r="HD31" s="157">
        <v>18.228000000000002</v>
      </c>
      <c r="HE31" s="157">
        <v>17.664999999999999</v>
      </c>
      <c r="HF31" s="157">
        <v>15.295</v>
      </c>
      <c r="HG31" s="157">
        <v>13.266999999999999</v>
      </c>
      <c r="HH31" s="157">
        <v>11.378</v>
      </c>
      <c r="HI31" s="157">
        <v>11.285</v>
      </c>
      <c r="HJ31" s="157">
        <v>12.96</v>
      </c>
      <c r="HK31" s="157">
        <v>14.089</v>
      </c>
      <c r="HL31" s="157">
        <v>14.221</v>
      </c>
      <c r="HM31" s="157">
        <v>13.458</v>
      </c>
      <c r="HN31" s="157">
        <v>12.757999999999999</v>
      </c>
      <c r="HO31" s="157">
        <v>12.845000000000001</v>
      </c>
      <c r="HP31" s="157">
        <v>12.475</v>
      </c>
      <c r="HQ31" s="157">
        <v>11.938000000000001</v>
      </c>
      <c r="HR31" s="157">
        <v>11.327999999999999</v>
      </c>
      <c r="HS31" s="157">
        <v>10.712999999999999</v>
      </c>
      <c r="HT31" s="157">
        <v>9.6780000000000008</v>
      </c>
      <c r="HU31" s="157">
        <v>9.1120000000000001</v>
      </c>
      <c r="HV31" s="157">
        <v>10.102</v>
      </c>
      <c r="HW31" s="157">
        <v>10.534000000000001</v>
      </c>
      <c r="HX31" s="157">
        <v>10.504</v>
      </c>
      <c r="HY31" s="157">
        <v>9.5069999999999997</v>
      </c>
      <c r="HZ31" s="157">
        <v>9.9749999999999996</v>
      </c>
      <c r="IA31" s="157">
        <v>11.587999999999999</v>
      </c>
      <c r="IB31" s="157">
        <v>13.064</v>
      </c>
      <c r="IC31" s="157">
        <v>12.558999999999999</v>
      </c>
      <c r="ID31" s="157">
        <v>11.677</v>
      </c>
      <c r="IE31" s="157">
        <v>10.744999999999999</v>
      </c>
      <c r="IF31" s="157">
        <v>9.3960000000000008</v>
      </c>
      <c r="IG31" s="157">
        <v>8.74</v>
      </c>
      <c r="IH31" s="157">
        <v>7.4550000000000001</v>
      </c>
      <c r="II31" s="157">
        <v>6.3470000000000004</v>
      </c>
      <c r="IJ31" s="157">
        <v>5.8650000000000002</v>
      </c>
      <c r="IK31" s="157">
        <v>5.3440000000000003</v>
      </c>
      <c r="IL31" s="157">
        <v>5.0389999999999997</v>
      </c>
      <c r="IM31" s="157">
        <v>4.8529999999999998</v>
      </c>
      <c r="IN31" s="157">
        <v>4.6219999999999999</v>
      </c>
      <c r="IO31" s="157">
        <v>4.5629999999999997</v>
      </c>
      <c r="IP31" s="157">
        <v>4.3949999999999996</v>
      </c>
      <c r="IQ31" s="157">
        <v>4.1219999999999999</v>
      </c>
      <c r="IR31" s="157">
        <v>3.843</v>
      </c>
      <c r="IS31" s="157">
        <v>3.883</v>
      </c>
      <c r="IT31" s="157">
        <v>3.9660000000000002</v>
      </c>
      <c r="IU31" s="157">
        <v>4.1529999999999996</v>
      </c>
      <c r="IV31" s="157">
        <v>4.4939999999999998</v>
      </c>
      <c r="IW31" s="157">
        <v>4.7789999999999999</v>
      </c>
      <c r="IX31" s="157">
        <v>4.9219999999999997</v>
      </c>
      <c r="IY31" s="157">
        <v>4.9139999999999997</v>
      </c>
      <c r="IZ31" s="157">
        <v>4.891</v>
      </c>
      <c r="JA31" s="157">
        <v>4.8109999999999999</v>
      </c>
      <c r="JB31" s="157">
        <v>4.8090000000000002</v>
      </c>
      <c r="JC31" s="157">
        <v>4.8019999999999996</v>
      </c>
      <c r="JD31" s="157">
        <v>4.5590000000000002</v>
      </c>
      <c r="JE31" s="157">
        <v>4.5250000000000004</v>
      </c>
      <c r="JF31" s="157">
        <v>4.5679999999999996</v>
      </c>
      <c r="JG31" s="157">
        <v>4.8209999999999997</v>
      </c>
      <c r="JH31" s="157">
        <v>4.9720000000000004</v>
      </c>
      <c r="JI31" s="157">
        <v>4.8339999999999996</v>
      </c>
      <c r="JJ31" s="157">
        <v>4.9210000000000003</v>
      </c>
    </row>
    <row r="32" spans="1:270" s="7" customFormat="1" ht="20.100000000000001" customHeight="1" outlineLevel="1">
      <c r="A32" s="195"/>
      <c r="B32" s="8" t="str">
        <f>IF('0'!A1=1,"м. Київ","Kyiv city")</f>
        <v>м. Київ</v>
      </c>
      <c r="C32" s="121"/>
      <c r="D32" s="121"/>
      <c r="E32" s="121"/>
      <c r="F32" s="121"/>
      <c r="G32" s="121"/>
      <c r="H32" s="121"/>
      <c r="I32" s="121"/>
      <c r="J32" s="121"/>
      <c r="K32" s="121"/>
      <c r="L32" s="121"/>
      <c r="M32" s="121"/>
      <c r="N32" s="121"/>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21"/>
      <c r="AT32" s="121"/>
      <c r="AU32" s="121"/>
      <c r="AV32" s="121"/>
      <c r="AW32" s="121"/>
      <c r="AX32" s="121"/>
      <c r="AY32" s="139"/>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29">
        <v>9.0009999999999994</v>
      </c>
      <c r="DT32" s="129">
        <v>9.5419999999999998</v>
      </c>
      <c r="DU32" s="129">
        <v>9.827</v>
      </c>
      <c r="DV32" s="129">
        <v>10.041</v>
      </c>
      <c r="DW32" s="129">
        <v>10.095000000000001</v>
      </c>
      <c r="DX32" s="129">
        <v>9.6289999999999996</v>
      </c>
      <c r="DY32" s="129">
        <v>9.6539999999999999</v>
      </c>
      <c r="DZ32" s="129">
        <v>9.5190000000000001</v>
      </c>
      <c r="EA32" s="129">
        <v>9.4030000000000005</v>
      </c>
      <c r="EB32" s="129">
        <v>9.4879999999999995</v>
      </c>
      <c r="EC32" s="129">
        <v>9.15</v>
      </c>
      <c r="ED32" s="129">
        <v>9.0150000000000006</v>
      </c>
      <c r="EE32" s="129">
        <v>9.32</v>
      </c>
      <c r="EF32" s="129">
        <v>9.4930000000000003</v>
      </c>
      <c r="EG32" s="129">
        <v>10.266999999999999</v>
      </c>
      <c r="EH32" s="129">
        <v>11.347</v>
      </c>
      <c r="EI32" s="129">
        <v>12.154</v>
      </c>
      <c r="EJ32" s="129">
        <v>12.670999999999999</v>
      </c>
      <c r="EK32" s="129">
        <v>13.381</v>
      </c>
      <c r="EL32" s="129">
        <v>13.614000000000001</v>
      </c>
      <c r="EM32" s="129">
        <v>14.646000000000001</v>
      </c>
      <c r="EN32" s="129">
        <v>15.736000000000001</v>
      </c>
      <c r="EO32" s="129">
        <v>16.91</v>
      </c>
      <c r="EP32" s="129">
        <v>17.265999999999998</v>
      </c>
      <c r="EQ32" s="129">
        <v>17.314</v>
      </c>
      <c r="ER32" s="129">
        <v>17.405999999999999</v>
      </c>
      <c r="ES32" s="129">
        <v>17.690000000000001</v>
      </c>
      <c r="ET32" s="129">
        <v>18.07</v>
      </c>
      <c r="EU32" s="129">
        <v>18.491</v>
      </c>
      <c r="EV32" s="129">
        <v>18.343</v>
      </c>
      <c r="EW32" s="129">
        <v>18.056999999999999</v>
      </c>
      <c r="EX32" s="129">
        <v>17.524000000000001</v>
      </c>
      <c r="EY32" s="129">
        <v>17.227</v>
      </c>
      <c r="EZ32" s="129">
        <v>16.928000000000001</v>
      </c>
      <c r="FA32" s="129">
        <v>17.013000000000002</v>
      </c>
      <c r="FB32" s="129">
        <v>16.832000000000001</v>
      </c>
      <c r="FC32" s="129">
        <v>16.577999999999999</v>
      </c>
      <c r="FD32" s="129">
        <v>16.355</v>
      </c>
      <c r="FE32" s="129">
        <v>15.416</v>
      </c>
      <c r="FF32" s="129">
        <v>14.76</v>
      </c>
      <c r="FG32" s="129">
        <v>14.237</v>
      </c>
      <c r="FH32" s="129">
        <v>13.754</v>
      </c>
      <c r="FI32" s="129">
        <v>13.135</v>
      </c>
      <c r="FJ32" s="129">
        <v>12.856</v>
      </c>
      <c r="FK32" s="129">
        <v>12.621</v>
      </c>
      <c r="FL32" s="129">
        <v>12.349</v>
      </c>
      <c r="FM32" s="129">
        <v>12.013999999999999</v>
      </c>
      <c r="FN32" s="129">
        <v>11.584</v>
      </c>
      <c r="FO32" s="129">
        <v>11.582000000000001</v>
      </c>
      <c r="FP32" s="129">
        <v>11.301</v>
      </c>
      <c r="FQ32" s="129">
        <v>10.994999999999999</v>
      </c>
      <c r="FR32" s="129">
        <v>10.741</v>
      </c>
      <c r="FS32" s="129">
        <v>10.49</v>
      </c>
      <c r="FT32" s="129">
        <v>10.047000000000001</v>
      </c>
      <c r="FU32" s="129">
        <v>10.029999999999999</v>
      </c>
      <c r="FV32" s="129">
        <v>9.7550000000000008</v>
      </c>
      <c r="FW32" s="129">
        <v>9.5920000000000005</v>
      </c>
      <c r="FX32" s="129">
        <v>9.5090000000000003</v>
      </c>
      <c r="FY32" s="129">
        <v>9.3680000000000003</v>
      </c>
      <c r="FZ32" s="129">
        <v>9.2119999999999997</v>
      </c>
      <c r="GA32" s="129">
        <v>9.4179999999999993</v>
      </c>
      <c r="GB32" s="129">
        <v>9.4359999999999999</v>
      </c>
      <c r="GC32" s="129">
        <v>9.2799999999999994</v>
      </c>
      <c r="GD32" s="129">
        <v>9.173</v>
      </c>
      <c r="GE32" s="157">
        <v>9.2289999999999992</v>
      </c>
      <c r="GF32" s="157">
        <v>8.9659999999999993</v>
      </c>
      <c r="GG32" s="157">
        <v>8.6010000000000009</v>
      </c>
      <c r="GH32" s="157">
        <v>8.5429999999999993</v>
      </c>
      <c r="GI32" s="157">
        <v>8.4049999999999994</v>
      </c>
      <c r="GJ32" s="157">
        <v>8.5440000000000005</v>
      </c>
      <c r="GK32" s="157">
        <v>8.6649999999999991</v>
      </c>
      <c r="GL32" s="157">
        <v>8.6310000000000002</v>
      </c>
      <c r="GM32" s="157">
        <v>8.577</v>
      </c>
      <c r="GN32" s="157">
        <v>8.59</v>
      </c>
      <c r="GO32" s="157">
        <v>8.516</v>
      </c>
      <c r="GP32" s="157">
        <v>8.5570000000000004</v>
      </c>
      <c r="GQ32" s="157">
        <v>8.3949999999999996</v>
      </c>
      <c r="GR32" s="157">
        <v>8.1999999999999993</v>
      </c>
      <c r="GS32" s="157">
        <v>8.1240000000000006</v>
      </c>
      <c r="GT32" s="157">
        <v>8.0459999999999994</v>
      </c>
      <c r="GU32" s="157">
        <v>8.17</v>
      </c>
      <c r="GV32" s="157">
        <v>8.3930000000000007</v>
      </c>
      <c r="GW32" s="157">
        <v>8.4559999999999995</v>
      </c>
      <c r="GX32" s="157">
        <v>8.7720000000000002</v>
      </c>
      <c r="GY32" s="157">
        <v>9.49</v>
      </c>
      <c r="GZ32" s="157">
        <v>9.6440000000000001</v>
      </c>
      <c r="HA32" s="157">
        <v>9.8149999999999995</v>
      </c>
      <c r="HB32" s="157">
        <v>18.526</v>
      </c>
      <c r="HC32" s="157">
        <v>22.777000000000001</v>
      </c>
      <c r="HD32" s="157">
        <v>24.527999999999999</v>
      </c>
      <c r="HE32" s="157">
        <v>25.311</v>
      </c>
      <c r="HF32" s="157">
        <v>25.196000000000002</v>
      </c>
      <c r="HG32" s="157">
        <v>24.638000000000002</v>
      </c>
      <c r="HH32" s="157">
        <v>23.937000000000001</v>
      </c>
      <c r="HI32" s="157">
        <v>22.641999999999999</v>
      </c>
      <c r="HJ32" s="157">
        <v>22.216000000000001</v>
      </c>
      <c r="HK32" s="157">
        <v>21.863</v>
      </c>
      <c r="HL32" s="157">
        <v>21.227</v>
      </c>
      <c r="HM32" s="157">
        <v>18.742999999999999</v>
      </c>
      <c r="HN32" s="157">
        <v>17.715</v>
      </c>
      <c r="HO32" s="157">
        <v>16.254999999999999</v>
      </c>
      <c r="HP32" s="157">
        <v>14.510999999999999</v>
      </c>
      <c r="HQ32" s="157">
        <v>13.294</v>
      </c>
      <c r="HR32" s="157">
        <v>12.323</v>
      </c>
      <c r="HS32" s="157">
        <v>11.568</v>
      </c>
      <c r="HT32" s="157">
        <v>11.145</v>
      </c>
      <c r="HU32" s="157">
        <v>10.515000000000001</v>
      </c>
      <c r="HV32" s="157">
        <v>10.18</v>
      </c>
      <c r="HW32" s="157">
        <v>9.9559999999999995</v>
      </c>
      <c r="HX32" s="157">
        <v>9.84</v>
      </c>
      <c r="HY32" s="157">
        <v>8.8049999999999997</v>
      </c>
      <c r="HZ32" s="157">
        <v>10.167</v>
      </c>
      <c r="IA32" s="157">
        <v>14.282</v>
      </c>
      <c r="IB32" s="157">
        <v>18.170000000000002</v>
      </c>
      <c r="IC32" s="157">
        <v>15.692</v>
      </c>
      <c r="ID32" s="157">
        <v>13.003</v>
      </c>
      <c r="IE32" s="157">
        <v>11.335000000000001</v>
      </c>
      <c r="IF32" s="157">
        <v>10.548999999999999</v>
      </c>
      <c r="IG32" s="157">
        <v>7.63</v>
      </c>
      <c r="IH32" s="157">
        <v>6.407</v>
      </c>
      <c r="II32" s="157">
        <v>5.0570000000000004</v>
      </c>
      <c r="IJ32" s="157">
        <v>4.1580000000000004</v>
      </c>
      <c r="IK32" s="157">
        <v>3.581</v>
      </c>
      <c r="IL32" s="157">
        <v>3.3090000000000002</v>
      </c>
      <c r="IM32" s="157">
        <v>3.1070000000000002</v>
      </c>
      <c r="IN32" s="157">
        <v>2.8069999999999999</v>
      </c>
      <c r="IO32" s="157">
        <v>2.77</v>
      </c>
      <c r="IP32" s="157">
        <v>2.7709999999999999</v>
      </c>
      <c r="IQ32" s="157">
        <v>2.6389999999999998</v>
      </c>
      <c r="IR32" s="157">
        <v>2.589</v>
      </c>
      <c r="IS32" s="157">
        <v>2.4670000000000001</v>
      </c>
      <c r="IT32" s="157">
        <v>2.3690000000000002</v>
      </c>
      <c r="IU32" s="157">
        <v>2.371</v>
      </c>
      <c r="IV32" s="157">
        <v>2.552</v>
      </c>
      <c r="IW32" s="157">
        <v>2.6709999999999998</v>
      </c>
      <c r="IX32" s="157">
        <v>2.4089999999999998</v>
      </c>
      <c r="IY32" s="157">
        <v>2.0390000000000001</v>
      </c>
      <c r="IZ32" s="157">
        <v>1.8109999999999999</v>
      </c>
      <c r="JA32" s="157">
        <v>1.7709999999999999</v>
      </c>
      <c r="JB32" s="157">
        <v>1.7809999999999999</v>
      </c>
      <c r="JC32" s="157">
        <v>1.83</v>
      </c>
      <c r="JD32" s="157">
        <v>1.8069999999999999</v>
      </c>
      <c r="JE32" s="157">
        <v>1.762</v>
      </c>
      <c r="JF32" s="157">
        <v>1.6859999999999999</v>
      </c>
      <c r="JG32" s="157">
        <v>1.7330000000000001</v>
      </c>
      <c r="JH32" s="157">
        <v>1.7330000000000001</v>
      </c>
      <c r="JI32" s="157">
        <v>1.772</v>
      </c>
      <c r="JJ32" s="157">
        <v>1.7989999999999999</v>
      </c>
    </row>
    <row r="33" spans="1:270" s="7" customFormat="1" ht="20.100000000000001" customHeight="1" outlineLevel="1" thickBot="1">
      <c r="A33" s="196"/>
      <c r="B33" s="9" t="str">
        <f>IF('0'!A1=1,"м. Севастополь","Sevastopol city")</f>
        <v>м. Севастополь</v>
      </c>
      <c r="C33" s="143"/>
      <c r="D33" s="134"/>
      <c r="E33" s="134"/>
      <c r="F33" s="134"/>
      <c r="G33" s="134"/>
      <c r="H33" s="134"/>
      <c r="I33" s="134"/>
      <c r="J33" s="134"/>
      <c r="K33" s="134"/>
      <c r="L33" s="134"/>
      <c r="M33" s="134"/>
      <c r="N33" s="134"/>
      <c r="O33" s="134"/>
      <c r="P33" s="134"/>
      <c r="Q33" s="13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34"/>
      <c r="AO33" s="134"/>
      <c r="AP33" s="134"/>
      <c r="AQ33" s="134"/>
      <c r="AR33" s="134"/>
      <c r="AS33" s="134"/>
      <c r="AT33" s="134"/>
      <c r="AU33" s="134"/>
      <c r="AV33" s="134"/>
      <c r="AW33" s="134"/>
      <c r="AX33" s="134"/>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33">
        <v>1.4419999999999999</v>
      </c>
      <c r="DT33" s="133">
        <v>1.4810000000000001</v>
      </c>
      <c r="DU33" s="133">
        <v>1.4710000000000001</v>
      </c>
      <c r="DV33" s="133">
        <v>1.516</v>
      </c>
      <c r="DW33" s="133">
        <v>1.4239999999999999</v>
      </c>
      <c r="DX33" s="133">
        <v>1.3859999999999999</v>
      </c>
      <c r="DY33" s="133">
        <v>1.411</v>
      </c>
      <c r="DZ33" s="133">
        <v>1.488</v>
      </c>
      <c r="EA33" s="133">
        <v>1.4710000000000001</v>
      </c>
      <c r="EB33" s="133">
        <v>1.419</v>
      </c>
      <c r="EC33" s="133">
        <v>1.4379999999999999</v>
      </c>
      <c r="ED33" s="133">
        <v>1.4430000000000001</v>
      </c>
      <c r="EE33" s="134" t="s">
        <v>0</v>
      </c>
      <c r="EF33" s="134" t="s">
        <v>0</v>
      </c>
      <c r="EG33" s="134" t="s">
        <v>0</v>
      </c>
      <c r="EH33" s="134" t="s">
        <v>0</v>
      </c>
      <c r="EI33" s="134" t="s">
        <v>0</v>
      </c>
      <c r="EJ33" s="134" t="s">
        <v>0</v>
      </c>
      <c r="EK33" s="134" t="s">
        <v>0</v>
      </c>
      <c r="EL33" s="134" t="s">
        <v>0</v>
      </c>
      <c r="EM33" s="134" t="s">
        <v>0</v>
      </c>
      <c r="EN33" s="134" t="s">
        <v>0</v>
      </c>
      <c r="EO33" s="134" t="s">
        <v>0</v>
      </c>
      <c r="EP33" s="134" t="s">
        <v>0</v>
      </c>
      <c r="EQ33" s="134" t="s">
        <v>0</v>
      </c>
      <c r="ER33" s="134" t="s">
        <v>0</v>
      </c>
      <c r="ES33" s="134" t="s">
        <v>0</v>
      </c>
      <c r="ET33" s="134" t="s">
        <v>0</v>
      </c>
      <c r="EU33" s="134" t="s">
        <v>0</v>
      </c>
      <c r="EV33" s="134" t="s">
        <v>0</v>
      </c>
      <c r="EW33" s="134" t="s">
        <v>0</v>
      </c>
      <c r="EX33" s="134" t="s">
        <v>0</v>
      </c>
      <c r="EY33" s="134" t="s">
        <v>0</v>
      </c>
      <c r="EZ33" s="134" t="s">
        <v>0</v>
      </c>
      <c r="FA33" s="134" t="s">
        <v>0</v>
      </c>
      <c r="FB33" s="134" t="s">
        <v>0</v>
      </c>
      <c r="FC33" s="134" t="s">
        <v>0</v>
      </c>
      <c r="FD33" s="134" t="s">
        <v>0</v>
      </c>
      <c r="FE33" s="134" t="s">
        <v>0</v>
      </c>
      <c r="FF33" s="134" t="s">
        <v>0</v>
      </c>
      <c r="FG33" s="134" t="s">
        <v>0</v>
      </c>
      <c r="FH33" s="134" t="s">
        <v>0</v>
      </c>
      <c r="FI33" s="134" t="s">
        <v>0</v>
      </c>
      <c r="FJ33" s="134" t="s">
        <v>0</v>
      </c>
      <c r="FK33" s="134" t="s">
        <v>0</v>
      </c>
      <c r="FL33" s="134" t="s">
        <v>0</v>
      </c>
      <c r="FM33" s="134" t="s">
        <v>0</v>
      </c>
      <c r="FN33" s="134" t="s">
        <v>0</v>
      </c>
      <c r="FO33" s="134" t="s">
        <v>0</v>
      </c>
      <c r="FP33" s="134" t="s">
        <v>0</v>
      </c>
      <c r="FQ33" s="134" t="s">
        <v>0</v>
      </c>
      <c r="FR33" s="134" t="s">
        <v>0</v>
      </c>
      <c r="FS33" s="134" t="s">
        <v>0</v>
      </c>
      <c r="FT33" s="134" t="s">
        <v>0</v>
      </c>
      <c r="FU33" s="134" t="s">
        <v>0</v>
      </c>
      <c r="FV33" s="134" t="s">
        <v>0</v>
      </c>
      <c r="FW33" s="134" t="s">
        <v>0</v>
      </c>
      <c r="FX33" s="134" t="s">
        <v>0</v>
      </c>
      <c r="FY33" s="134" t="s">
        <v>0</v>
      </c>
      <c r="FZ33" s="134" t="s">
        <v>0</v>
      </c>
      <c r="GA33" s="134" t="s">
        <v>0</v>
      </c>
      <c r="GB33" s="134" t="s">
        <v>0</v>
      </c>
      <c r="GC33" s="134" t="s">
        <v>0</v>
      </c>
      <c r="GD33" s="134" t="s">
        <v>0</v>
      </c>
      <c r="GE33" s="134" t="s">
        <v>0</v>
      </c>
      <c r="GF33" s="134" t="s">
        <v>0</v>
      </c>
      <c r="GG33" s="134" t="s">
        <v>0</v>
      </c>
      <c r="GH33" s="134" t="s">
        <v>0</v>
      </c>
      <c r="GI33" s="134" t="s">
        <v>0</v>
      </c>
      <c r="GJ33" s="134" t="s">
        <v>0</v>
      </c>
      <c r="GK33" s="134" t="s">
        <v>0</v>
      </c>
      <c r="GL33" s="134" t="s">
        <v>0</v>
      </c>
      <c r="GM33" s="134" t="s">
        <v>0</v>
      </c>
      <c r="GN33" s="134" t="s">
        <v>0</v>
      </c>
      <c r="GO33" s="134" t="s">
        <v>0</v>
      </c>
      <c r="GP33" s="134" t="s">
        <v>0</v>
      </c>
      <c r="GQ33" s="134" t="s">
        <v>0</v>
      </c>
      <c r="GR33" s="134" t="s">
        <v>0</v>
      </c>
      <c r="GS33" s="134" t="s">
        <v>0</v>
      </c>
      <c r="GT33" s="134" t="s">
        <v>0</v>
      </c>
      <c r="GU33" s="134" t="s">
        <v>0</v>
      </c>
      <c r="GV33" s="134" t="s">
        <v>0</v>
      </c>
      <c r="GW33" s="134" t="s">
        <v>0</v>
      </c>
      <c r="GX33" s="134" t="s">
        <v>0</v>
      </c>
      <c r="GY33" s="134" t="s">
        <v>0</v>
      </c>
      <c r="GZ33" s="134" t="s">
        <v>0</v>
      </c>
      <c r="HA33" s="134" t="s">
        <v>0</v>
      </c>
      <c r="HB33" s="134" t="s">
        <v>0</v>
      </c>
      <c r="HC33" s="134" t="s">
        <v>0</v>
      </c>
      <c r="HD33" s="134" t="s">
        <v>0</v>
      </c>
      <c r="HE33" s="134" t="s">
        <v>0</v>
      </c>
      <c r="HF33" s="134" t="s">
        <v>0</v>
      </c>
      <c r="HG33" s="134" t="s">
        <v>0</v>
      </c>
      <c r="HH33" s="134" t="s">
        <v>0</v>
      </c>
      <c r="HI33" s="134" t="s">
        <v>0</v>
      </c>
      <c r="HJ33" s="134" t="s">
        <v>0</v>
      </c>
      <c r="HK33" s="134" t="s">
        <v>0</v>
      </c>
      <c r="HL33" s="134" t="s">
        <v>0</v>
      </c>
      <c r="HM33" s="134" t="s">
        <v>0</v>
      </c>
      <c r="HN33" s="134" t="s">
        <v>0</v>
      </c>
      <c r="HO33" s="134" t="s">
        <v>0</v>
      </c>
      <c r="HP33" s="134" t="s">
        <v>0</v>
      </c>
      <c r="HQ33" s="134" t="s">
        <v>0</v>
      </c>
      <c r="HR33" s="134" t="s">
        <v>0</v>
      </c>
      <c r="HS33" s="134" t="s">
        <v>0</v>
      </c>
      <c r="HT33" s="134" t="s">
        <v>0</v>
      </c>
      <c r="HU33" s="134" t="s">
        <v>0</v>
      </c>
      <c r="HV33" s="134" t="s">
        <v>0</v>
      </c>
      <c r="HW33" s="134" t="s">
        <v>0</v>
      </c>
      <c r="HX33" s="134" t="s">
        <v>0</v>
      </c>
      <c r="HY33" s="134" t="s">
        <v>0</v>
      </c>
      <c r="HZ33" s="134" t="s">
        <v>0</v>
      </c>
      <c r="IA33" s="134" t="s">
        <v>0</v>
      </c>
      <c r="IB33" s="134" t="s">
        <v>0</v>
      </c>
      <c r="IC33" s="134" t="s">
        <v>0</v>
      </c>
      <c r="ID33" s="134" t="s">
        <v>0</v>
      </c>
      <c r="IE33" s="134" t="s">
        <v>0</v>
      </c>
      <c r="IF33" s="134" t="s">
        <v>0</v>
      </c>
      <c r="IG33" s="134" t="s">
        <v>0</v>
      </c>
      <c r="IH33" s="134" t="s">
        <v>0</v>
      </c>
      <c r="II33" s="134" t="s">
        <v>0</v>
      </c>
      <c r="IJ33" s="134" t="s">
        <v>0</v>
      </c>
      <c r="IK33" s="134" t="s">
        <v>0</v>
      </c>
      <c r="IL33" s="134" t="s">
        <v>0</v>
      </c>
      <c r="IM33" s="134" t="s">
        <v>0</v>
      </c>
      <c r="IN33" s="134" t="s">
        <v>0</v>
      </c>
      <c r="IO33" s="134" t="s">
        <v>0</v>
      </c>
      <c r="IP33" s="134" t="s">
        <v>0</v>
      </c>
      <c r="IQ33" s="134" t="s">
        <v>0</v>
      </c>
      <c r="IR33" s="134" t="s">
        <v>0</v>
      </c>
      <c r="IS33" s="134" t="s">
        <v>0</v>
      </c>
      <c r="IT33" s="134" t="s">
        <v>0</v>
      </c>
      <c r="IU33" s="134" t="s">
        <v>0</v>
      </c>
      <c r="IV33" s="134" t="s">
        <v>0</v>
      </c>
      <c r="IW33" s="134" t="s">
        <v>0</v>
      </c>
      <c r="IX33" s="134" t="s">
        <v>0</v>
      </c>
      <c r="IY33" s="134" t="s">
        <v>0</v>
      </c>
      <c r="IZ33" s="134" t="s">
        <v>0</v>
      </c>
      <c r="JA33" s="134" t="s">
        <v>0</v>
      </c>
      <c r="JB33" s="134" t="s">
        <v>0</v>
      </c>
      <c r="JC33" s="134" t="s">
        <v>0</v>
      </c>
      <c r="JD33" s="134" t="s">
        <v>0</v>
      </c>
      <c r="JE33" s="134" t="s">
        <v>0</v>
      </c>
      <c r="JF33" s="134" t="s">
        <v>0</v>
      </c>
      <c r="JG33" s="134" t="s">
        <v>0</v>
      </c>
      <c r="JH33" s="134" t="s">
        <v>0</v>
      </c>
      <c r="JI33" s="134" t="s">
        <v>0</v>
      </c>
      <c r="JJ33" s="134" t="s">
        <v>0</v>
      </c>
    </row>
    <row r="34" spans="1:270" s="7" customFormat="1" ht="48.75" customHeight="1" thickTop="1">
      <c r="A34" s="189" t="str">
        <f>IF('0'!A1=1,"Кількість громадян. які отримали статус безробітного протягом звітного місяця, тис.осіб","Number of persons who had unemployed status during the reporting month, thsd. person")</f>
        <v>Кількість громадян. які отримали статус безробітного протягом звітного місяця, тис.осіб</v>
      </c>
      <c r="B34" s="190"/>
      <c r="C34" s="121" t="s">
        <v>0</v>
      </c>
      <c r="D34" s="121" t="s">
        <v>0</v>
      </c>
      <c r="E34" s="129">
        <v>109.7</v>
      </c>
      <c r="F34" s="129">
        <v>110.8</v>
      </c>
      <c r="G34" s="129">
        <v>86.2</v>
      </c>
      <c r="H34" s="121" t="s">
        <v>0</v>
      </c>
      <c r="I34" s="121" t="s">
        <v>0</v>
      </c>
      <c r="J34" s="121" t="s">
        <v>0</v>
      </c>
      <c r="K34" s="121" t="s">
        <v>0</v>
      </c>
      <c r="L34" s="121" t="s">
        <v>0</v>
      </c>
      <c r="M34" s="121" t="s">
        <v>0</v>
      </c>
      <c r="N34" s="129">
        <v>131.9</v>
      </c>
      <c r="O34" s="129">
        <v>95.9</v>
      </c>
      <c r="P34" s="129">
        <v>131.1</v>
      </c>
      <c r="Q34" s="129">
        <v>124</v>
      </c>
      <c r="R34" s="129">
        <v>101.2</v>
      </c>
      <c r="S34" s="129">
        <v>84.9</v>
      </c>
      <c r="T34" s="129">
        <v>84</v>
      </c>
      <c r="U34" s="129">
        <v>89.1</v>
      </c>
      <c r="V34" s="129">
        <v>79.900000000000006</v>
      </c>
      <c r="W34" s="129">
        <v>98.4</v>
      </c>
      <c r="X34" s="129">
        <v>98.7</v>
      </c>
      <c r="Y34" s="129">
        <v>124.2</v>
      </c>
      <c r="Z34" s="129">
        <v>151</v>
      </c>
      <c r="AA34" s="129">
        <v>93.1</v>
      </c>
      <c r="AB34" s="129">
        <v>114.7</v>
      </c>
      <c r="AC34" s="129">
        <v>107.8</v>
      </c>
      <c r="AD34" s="129">
        <v>101.4</v>
      </c>
      <c r="AE34" s="139">
        <v>80.099999999999994</v>
      </c>
      <c r="AF34" s="129">
        <v>73.099999999999994</v>
      </c>
      <c r="AG34" s="139">
        <v>78.7</v>
      </c>
      <c r="AH34" s="129">
        <v>80.900000000000006</v>
      </c>
      <c r="AI34" s="139">
        <v>92.8</v>
      </c>
      <c r="AJ34" s="139">
        <v>101.7</v>
      </c>
      <c r="AK34" s="139">
        <v>141.6</v>
      </c>
      <c r="AL34" s="129">
        <v>156.51600000000008</v>
      </c>
      <c r="AM34" s="121" t="s">
        <v>0</v>
      </c>
      <c r="AN34" s="129">
        <v>105.97299999999996</v>
      </c>
      <c r="AO34" s="129">
        <v>93.72</v>
      </c>
      <c r="AP34" s="129">
        <v>82.619000000000142</v>
      </c>
      <c r="AQ34" s="129">
        <v>82.938999999999993</v>
      </c>
      <c r="AR34" s="129">
        <v>67.971000000000004</v>
      </c>
      <c r="AS34" s="129">
        <v>69.8</v>
      </c>
      <c r="AT34" s="129">
        <v>69.600000000000136</v>
      </c>
      <c r="AU34" s="129">
        <v>78.399999999999864</v>
      </c>
      <c r="AV34" s="129">
        <v>93</v>
      </c>
      <c r="AW34" s="129">
        <v>131.5</v>
      </c>
      <c r="AX34" s="129">
        <v>144.5</v>
      </c>
      <c r="AY34" s="121" t="s">
        <v>0</v>
      </c>
      <c r="AZ34" s="129">
        <v>97.1</v>
      </c>
      <c r="BA34" s="129">
        <v>74.599999999999909</v>
      </c>
      <c r="BB34" s="129">
        <v>68.2</v>
      </c>
      <c r="BC34" s="129">
        <v>76.5</v>
      </c>
      <c r="BD34" s="129">
        <v>52.8</v>
      </c>
      <c r="BE34" s="129">
        <v>64.5</v>
      </c>
      <c r="BF34" s="129">
        <v>60.400000000000091</v>
      </c>
      <c r="BG34" s="129">
        <v>63.7</v>
      </c>
      <c r="BH34" s="129">
        <v>77.2</v>
      </c>
      <c r="BI34" s="129">
        <v>107.9</v>
      </c>
      <c r="BJ34" s="129">
        <v>120.2</v>
      </c>
      <c r="BK34" s="121" t="s">
        <v>0</v>
      </c>
      <c r="BL34" s="129">
        <v>78.699999999999932</v>
      </c>
      <c r="BM34" s="129">
        <v>64.5</v>
      </c>
      <c r="BN34" s="129">
        <v>72.300000000000068</v>
      </c>
      <c r="BO34" s="129">
        <v>63.3</v>
      </c>
      <c r="BP34" s="129">
        <v>50</v>
      </c>
      <c r="BQ34" s="129">
        <v>62.599999999999909</v>
      </c>
      <c r="BR34" s="129">
        <v>54.100000000000136</v>
      </c>
      <c r="BS34" s="129">
        <v>74.8</v>
      </c>
      <c r="BT34" s="129">
        <v>103.9</v>
      </c>
      <c r="BU34" s="129">
        <v>166.6</v>
      </c>
      <c r="BV34" s="129">
        <v>262.8</v>
      </c>
      <c r="BW34" s="121" t="s">
        <v>0</v>
      </c>
      <c r="BX34" s="129">
        <v>70.7</v>
      </c>
      <c r="BY34" s="129">
        <v>68.400000000000006</v>
      </c>
      <c r="BZ34" s="129">
        <v>63.1</v>
      </c>
      <c r="CA34" s="129">
        <v>56.7</v>
      </c>
      <c r="CB34" s="129">
        <v>52.7</v>
      </c>
      <c r="CC34" s="129">
        <v>60.5</v>
      </c>
      <c r="CD34" s="129">
        <v>47.1</v>
      </c>
      <c r="CE34" s="129">
        <v>58.2</v>
      </c>
      <c r="CF34" s="129">
        <v>64.3</v>
      </c>
      <c r="CG34" s="129">
        <v>85</v>
      </c>
      <c r="CH34" s="129">
        <v>105.8</v>
      </c>
      <c r="CI34" s="139"/>
      <c r="CJ34" s="139">
        <v>61.8</v>
      </c>
      <c r="CK34" s="139">
        <v>61.4</v>
      </c>
      <c r="CL34" s="139">
        <v>57.9</v>
      </c>
      <c r="CM34" s="139">
        <v>50.9</v>
      </c>
      <c r="CN34" s="139">
        <v>52.9</v>
      </c>
      <c r="CO34" s="139">
        <v>56.9</v>
      </c>
      <c r="CP34" s="139">
        <v>55.3</v>
      </c>
      <c r="CQ34" s="139">
        <v>73.3</v>
      </c>
      <c r="CR34" s="139">
        <v>72.2</v>
      </c>
      <c r="CS34" s="139">
        <v>105.8</v>
      </c>
      <c r="CT34" s="129">
        <v>145</v>
      </c>
      <c r="CU34" s="129">
        <v>85.9</v>
      </c>
      <c r="CV34" s="139">
        <v>81.2</v>
      </c>
      <c r="CW34" s="139">
        <v>74.7</v>
      </c>
      <c r="CX34" s="139">
        <v>72.599999999999994</v>
      </c>
      <c r="CY34" s="139">
        <v>66.599999999999994</v>
      </c>
      <c r="CZ34" s="139">
        <v>50.1</v>
      </c>
      <c r="DA34" s="139">
        <v>48.9</v>
      </c>
      <c r="DB34" s="139">
        <v>47.7</v>
      </c>
      <c r="DC34" s="139">
        <v>54.2</v>
      </c>
      <c r="DD34" s="139">
        <v>62.3</v>
      </c>
      <c r="DE34" s="139">
        <v>91.9</v>
      </c>
      <c r="DF34" s="139">
        <v>120.6</v>
      </c>
      <c r="DG34" s="129">
        <v>82.2</v>
      </c>
      <c r="DH34" s="121">
        <v>73.08</v>
      </c>
      <c r="DI34" s="121">
        <v>61.801000000000002</v>
      </c>
      <c r="DJ34" s="121">
        <v>57.512</v>
      </c>
      <c r="DK34" s="121">
        <v>71.072999999999993</v>
      </c>
      <c r="DL34" s="121">
        <v>55.101999999999997</v>
      </c>
      <c r="DM34" s="129">
        <v>61.19</v>
      </c>
      <c r="DN34" s="129">
        <v>52.76</v>
      </c>
      <c r="DO34" s="129">
        <v>56.959000000000003</v>
      </c>
      <c r="DP34" s="129">
        <v>76.02</v>
      </c>
      <c r="DQ34" s="129">
        <v>103.1114</v>
      </c>
      <c r="DR34" s="129">
        <v>119.602</v>
      </c>
      <c r="DS34" s="129">
        <v>105.98099999999999</v>
      </c>
      <c r="DT34" s="129">
        <v>78.94</v>
      </c>
      <c r="DU34" s="129">
        <v>61.616999999999997</v>
      </c>
      <c r="DV34" s="129">
        <v>84.073999999999998</v>
      </c>
      <c r="DW34" s="129">
        <v>67.414000000000001</v>
      </c>
      <c r="DX34" s="129">
        <v>66.463999999999999</v>
      </c>
      <c r="DY34" s="129">
        <v>86.286000000000001</v>
      </c>
      <c r="DZ34" s="129">
        <v>70.602000000000004</v>
      </c>
      <c r="EA34" s="129">
        <v>80.734999999999999</v>
      </c>
      <c r="EB34" s="129">
        <v>91.366</v>
      </c>
      <c r="EC34" s="129">
        <v>105.051</v>
      </c>
      <c r="ED34" s="129">
        <v>132.09200000000001</v>
      </c>
      <c r="EE34" s="129">
        <v>97.376000000000005</v>
      </c>
      <c r="EF34" s="129">
        <v>78.459000000000003</v>
      </c>
      <c r="EG34" s="129">
        <v>76.739000000000004</v>
      </c>
      <c r="EH34" s="129">
        <v>92.067999999999998</v>
      </c>
      <c r="EI34" s="129">
        <v>69.802000000000007</v>
      </c>
      <c r="EJ34" s="129">
        <v>63.143999999999998</v>
      </c>
      <c r="EK34" s="129">
        <v>78.05</v>
      </c>
      <c r="EL34" s="129">
        <v>57.148000000000003</v>
      </c>
      <c r="EM34" s="129">
        <v>73.953999999999994</v>
      </c>
      <c r="EN34" s="129">
        <v>85.649000000000001</v>
      </c>
      <c r="EO34" s="129">
        <v>107.00700000000001</v>
      </c>
      <c r="EP34" s="129">
        <v>128.37100000000001</v>
      </c>
      <c r="EQ34" s="129">
        <v>76.347999999999999</v>
      </c>
      <c r="ER34" s="129">
        <v>71.247</v>
      </c>
      <c r="ES34" s="129">
        <v>75.094999999999999</v>
      </c>
      <c r="ET34" s="129">
        <v>80.766000000000005</v>
      </c>
      <c r="EU34" s="129">
        <v>66.41</v>
      </c>
      <c r="EV34" s="129">
        <v>60.3</v>
      </c>
      <c r="EW34" s="146">
        <v>63.293999999999997</v>
      </c>
      <c r="EX34" s="129">
        <v>56.286000000000001</v>
      </c>
      <c r="EY34" s="147">
        <v>73.831000000000003</v>
      </c>
      <c r="EZ34" s="147">
        <v>74.704999999999998</v>
      </c>
      <c r="FA34" s="129">
        <v>105.581</v>
      </c>
      <c r="FB34" s="129">
        <v>119.134</v>
      </c>
      <c r="FC34" s="124">
        <v>69.900999999999996</v>
      </c>
      <c r="FD34" s="124">
        <v>68.331000000000003</v>
      </c>
      <c r="FE34" s="124">
        <v>57.875999999999998</v>
      </c>
      <c r="FF34" s="124">
        <v>72.700999999999993</v>
      </c>
      <c r="FG34" s="124">
        <v>58.963000000000001</v>
      </c>
      <c r="FH34" s="124">
        <v>50.191000000000003</v>
      </c>
      <c r="FI34" s="124">
        <v>45.76</v>
      </c>
      <c r="FJ34" s="124">
        <v>53.326999999999998</v>
      </c>
      <c r="FK34" s="124">
        <v>58.737000000000002</v>
      </c>
      <c r="FL34" s="124">
        <v>58.537999999999997</v>
      </c>
      <c r="FM34" s="124">
        <v>79.89</v>
      </c>
      <c r="FN34" s="124">
        <v>105.45699999999999</v>
      </c>
      <c r="FO34" s="124">
        <v>87.894999999999996</v>
      </c>
      <c r="FP34" s="124">
        <v>67.382999999999996</v>
      </c>
      <c r="FQ34" s="124">
        <v>57.569000000000003</v>
      </c>
      <c r="FR34" s="124">
        <v>58.993000000000002</v>
      </c>
      <c r="FS34" s="124">
        <v>57.438000000000002</v>
      </c>
      <c r="FT34" s="124">
        <v>48.607999999999997</v>
      </c>
      <c r="FU34" s="124">
        <v>46.988</v>
      </c>
      <c r="FV34" s="124">
        <v>45.896999999999998</v>
      </c>
      <c r="FW34" s="124">
        <v>52.31</v>
      </c>
      <c r="FX34" s="124">
        <v>56.503999999999998</v>
      </c>
      <c r="FY34" s="124">
        <v>80.432000000000002</v>
      </c>
      <c r="FZ34" s="124">
        <v>87.594999999999999</v>
      </c>
      <c r="GA34" s="124">
        <v>70.216999999999999</v>
      </c>
      <c r="GB34" s="131" t="s">
        <v>0</v>
      </c>
      <c r="GC34" s="131" t="s">
        <v>0</v>
      </c>
      <c r="GD34" s="131" t="s">
        <v>0</v>
      </c>
      <c r="GE34" s="131" t="s">
        <v>0</v>
      </c>
      <c r="GF34" s="131" t="s">
        <v>0</v>
      </c>
      <c r="GG34" s="131" t="s">
        <v>0</v>
      </c>
      <c r="GH34" s="131" t="s">
        <v>0</v>
      </c>
      <c r="GI34" s="131" t="s">
        <v>0</v>
      </c>
      <c r="GJ34" s="131" t="s">
        <v>0</v>
      </c>
      <c r="GK34" s="131" t="s">
        <v>0</v>
      </c>
      <c r="GL34" s="131" t="s">
        <v>0</v>
      </c>
      <c r="GM34" s="131" t="s">
        <v>0</v>
      </c>
      <c r="GN34" s="131" t="s">
        <v>0</v>
      </c>
      <c r="GO34" s="131" t="s">
        <v>0</v>
      </c>
      <c r="GP34" s="131" t="s">
        <v>0</v>
      </c>
      <c r="GQ34" s="131" t="s">
        <v>0</v>
      </c>
      <c r="GR34" s="131" t="s">
        <v>0</v>
      </c>
      <c r="GS34" s="131" t="s">
        <v>0</v>
      </c>
      <c r="GT34" s="131" t="s">
        <v>0</v>
      </c>
      <c r="GU34" s="131" t="s">
        <v>0</v>
      </c>
      <c r="GV34" s="131" t="s">
        <v>0</v>
      </c>
      <c r="GW34" s="131" t="s">
        <v>0</v>
      </c>
      <c r="GX34" s="131" t="s">
        <v>0</v>
      </c>
      <c r="GY34" s="131" t="s">
        <v>0</v>
      </c>
      <c r="GZ34" s="131" t="s">
        <v>0</v>
      </c>
      <c r="HA34" s="131" t="s">
        <v>0</v>
      </c>
      <c r="HB34" s="131" t="s">
        <v>0</v>
      </c>
      <c r="HC34" s="131" t="s">
        <v>0</v>
      </c>
      <c r="HD34" s="131" t="s">
        <v>0</v>
      </c>
      <c r="HE34" s="131" t="s">
        <v>0</v>
      </c>
      <c r="HF34" s="131" t="s">
        <v>0</v>
      </c>
      <c r="HG34" s="131" t="s">
        <v>0</v>
      </c>
      <c r="HH34" s="131" t="s">
        <v>0</v>
      </c>
      <c r="HI34" s="131" t="s">
        <v>0</v>
      </c>
      <c r="HJ34" s="131" t="s">
        <v>0</v>
      </c>
      <c r="HK34" s="131" t="s">
        <v>0</v>
      </c>
      <c r="HL34" s="131" t="s">
        <v>0</v>
      </c>
      <c r="HM34" s="131" t="s">
        <v>0</v>
      </c>
      <c r="HN34" s="131" t="s">
        <v>0</v>
      </c>
      <c r="HO34" s="131" t="s">
        <v>0</v>
      </c>
      <c r="HP34" s="131" t="s">
        <v>0</v>
      </c>
      <c r="HQ34" s="131" t="s">
        <v>0</v>
      </c>
      <c r="HR34" s="131" t="s">
        <v>0</v>
      </c>
      <c r="HS34" s="131" t="s">
        <v>0</v>
      </c>
      <c r="HT34" s="131" t="s">
        <v>0</v>
      </c>
      <c r="HU34" s="131" t="s">
        <v>0</v>
      </c>
      <c r="HV34" s="131" t="s">
        <v>0</v>
      </c>
      <c r="HW34" s="131" t="s">
        <v>0</v>
      </c>
      <c r="HX34" s="131" t="s">
        <v>0</v>
      </c>
      <c r="HY34" s="131" t="s">
        <v>0</v>
      </c>
      <c r="HZ34" s="131" t="s">
        <v>0</v>
      </c>
      <c r="IA34" s="131" t="s">
        <v>0</v>
      </c>
      <c r="IB34" s="131" t="s">
        <v>0</v>
      </c>
      <c r="IC34" s="131" t="s">
        <v>0</v>
      </c>
      <c r="ID34" s="131" t="s">
        <v>0</v>
      </c>
      <c r="IE34" s="131" t="s">
        <v>0</v>
      </c>
      <c r="IF34" s="131" t="s">
        <v>0</v>
      </c>
      <c r="IG34" s="131" t="s">
        <v>0</v>
      </c>
      <c r="IH34" s="131" t="s">
        <v>0</v>
      </c>
      <c r="II34" s="131" t="s">
        <v>0</v>
      </c>
      <c r="IJ34" s="131" t="s">
        <v>0</v>
      </c>
      <c r="IK34" s="131" t="s">
        <v>0</v>
      </c>
      <c r="IL34" s="131" t="s">
        <v>0</v>
      </c>
      <c r="IM34" s="131" t="s">
        <v>0</v>
      </c>
      <c r="IN34" s="131" t="s">
        <v>0</v>
      </c>
      <c r="IO34" s="131" t="s">
        <v>0</v>
      </c>
      <c r="IP34" s="131" t="s">
        <v>0</v>
      </c>
      <c r="IQ34" s="131" t="s">
        <v>0</v>
      </c>
      <c r="IR34" s="131" t="s">
        <v>0</v>
      </c>
      <c r="IS34" s="131" t="s">
        <v>0</v>
      </c>
      <c r="IT34" s="131" t="s">
        <v>0</v>
      </c>
      <c r="IU34" s="131" t="s">
        <v>0</v>
      </c>
      <c r="IV34" s="131" t="s">
        <v>0</v>
      </c>
      <c r="IW34" s="131" t="s">
        <v>0</v>
      </c>
      <c r="IX34" s="131" t="s">
        <v>0</v>
      </c>
      <c r="IY34" s="131" t="s">
        <v>0</v>
      </c>
      <c r="IZ34" s="131" t="s">
        <v>0</v>
      </c>
      <c r="JA34" s="131" t="s">
        <v>0</v>
      </c>
      <c r="JB34" s="131" t="s">
        <v>0</v>
      </c>
      <c r="JC34" s="131" t="s">
        <v>0</v>
      </c>
      <c r="JD34" s="131" t="s">
        <v>0</v>
      </c>
      <c r="JE34" s="131" t="s">
        <v>0</v>
      </c>
      <c r="JF34" s="131" t="s">
        <v>0</v>
      </c>
      <c r="JG34" s="131" t="s">
        <v>0</v>
      </c>
      <c r="JH34" s="131" t="s">
        <v>0</v>
      </c>
      <c r="JI34" s="131" t="s">
        <v>0</v>
      </c>
      <c r="JJ34" s="131" t="s">
        <v>0</v>
      </c>
    </row>
    <row r="35" spans="1:270" s="7" customFormat="1" ht="25.5" customHeight="1">
      <c r="A35" s="191" t="str">
        <f>IF('0'!A1=1,"Середній розмір допомоги за місяць, грн.","Average unemployment benefit for month, UAH")</f>
        <v>Середній розмір допомоги за місяць, грн.</v>
      </c>
      <c r="B35" s="191"/>
      <c r="C35" s="148">
        <v>101.62</v>
      </c>
      <c r="D35" s="148">
        <v>101.17</v>
      </c>
      <c r="E35" s="148">
        <v>109.19</v>
      </c>
      <c r="F35" s="148">
        <v>111.17</v>
      </c>
      <c r="G35" s="148">
        <v>116.53</v>
      </c>
      <c r="H35" s="148">
        <v>114.97</v>
      </c>
      <c r="I35" s="148">
        <v>115.08</v>
      </c>
      <c r="J35" s="148">
        <v>114.8</v>
      </c>
      <c r="K35" s="148">
        <v>115.9</v>
      </c>
      <c r="L35" s="148">
        <v>114.66</v>
      </c>
      <c r="M35" s="148">
        <v>115.91</v>
      </c>
      <c r="N35" s="148">
        <v>118.32</v>
      </c>
      <c r="O35" s="148">
        <v>115.99</v>
      </c>
      <c r="P35" s="148">
        <v>121.23</v>
      </c>
      <c r="Q35" s="148">
        <v>125.64</v>
      </c>
      <c r="R35" s="148">
        <v>129.88999999999999</v>
      </c>
      <c r="S35" s="148">
        <v>129.24</v>
      </c>
      <c r="T35" s="148">
        <v>135.04</v>
      </c>
      <c r="U35" s="148">
        <v>133.68</v>
      </c>
      <c r="V35" s="148">
        <v>132.47</v>
      </c>
      <c r="W35" s="148">
        <v>137.04</v>
      </c>
      <c r="X35" s="148">
        <v>135.82</v>
      </c>
      <c r="Y35" s="148">
        <v>140.41</v>
      </c>
      <c r="Z35" s="148">
        <v>146.37</v>
      </c>
      <c r="AA35" s="148">
        <v>147.77000000000001</v>
      </c>
      <c r="AB35" s="148">
        <v>154.82</v>
      </c>
      <c r="AC35" s="148">
        <v>165.6</v>
      </c>
      <c r="AD35" s="148">
        <v>168.39</v>
      </c>
      <c r="AE35" s="148">
        <v>168.25</v>
      </c>
      <c r="AF35" s="148">
        <v>175.01</v>
      </c>
      <c r="AG35" s="148">
        <v>174.03</v>
      </c>
      <c r="AH35" s="148">
        <v>175.57</v>
      </c>
      <c r="AI35" s="148">
        <v>181.55</v>
      </c>
      <c r="AJ35" s="148">
        <v>182.01</v>
      </c>
      <c r="AK35" s="148">
        <v>185.75</v>
      </c>
      <c r="AL35" s="148">
        <v>192.89</v>
      </c>
      <c r="AM35" s="148">
        <v>195.75</v>
      </c>
      <c r="AN35" s="148">
        <v>203.75</v>
      </c>
      <c r="AO35" s="148">
        <v>210.69</v>
      </c>
      <c r="AP35" s="148">
        <v>217.17</v>
      </c>
      <c r="AQ35" s="148">
        <v>212.62</v>
      </c>
      <c r="AR35" s="148">
        <v>220.06</v>
      </c>
      <c r="AS35" s="148">
        <v>221.01</v>
      </c>
      <c r="AT35" s="148">
        <v>227.87</v>
      </c>
      <c r="AU35" s="148">
        <v>228.61</v>
      </c>
      <c r="AV35" s="148">
        <v>232.57</v>
      </c>
      <c r="AW35" s="148">
        <v>240.13</v>
      </c>
      <c r="AX35" s="148">
        <v>251.48</v>
      </c>
      <c r="AY35" s="148">
        <v>265.51</v>
      </c>
      <c r="AZ35" s="148">
        <v>276.83</v>
      </c>
      <c r="BA35" s="148">
        <v>275.88</v>
      </c>
      <c r="BB35" s="148">
        <v>283.22000000000003</v>
      </c>
      <c r="BC35" s="148">
        <v>282.37</v>
      </c>
      <c r="BD35" s="148">
        <v>283.68</v>
      </c>
      <c r="BE35" s="148">
        <v>292.58999999999997</v>
      </c>
      <c r="BF35" s="148">
        <v>294.12</v>
      </c>
      <c r="BG35" s="148">
        <v>380.87</v>
      </c>
      <c r="BH35" s="148">
        <v>313.74</v>
      </c>
      <c r="BI35" s="148">
        <v>323.77999999999997</v>
      </c>
      <c r="BJ35" s="148">
        <v>339.27</v>
      </c>
      <c r="BK35" s="148">
        <v>360.14</v>
      </c>
      <c r="BL35" s="148">
        <v>391.31</v>
      </c>
      <c r="BM35" s="148">
        <v>391.74</v>
      </c>
      <c r="BN35" s="148">
        <v>401.6</v>
      </c>
      <c r="BO35" s="148">
        <v>414.45</v>
      </c>
      <c r="BP35" s="148">
        <v>424.46</v>
      </c>
      <c r="BQ35" s="148">
        <v>443.62</v>
      </c>
      <c r="BR35" s="148">
        <v>461.09</v>
      </c>
      <c r="BS35" s="148">
        <v>477.68</v>
      </c>
      <c r="BT35" s="148">
        <v>526.97</v>
      </c>
      <c r="BU35" s="148">
        <v>548.58000000000004</v>
      </c>
      <c r="BV35" s="148">
        <v>571.07000000000005</v>
      </c>
      <c r="BW35" s="148">
        <v>604.41999999999996</v>
      </c>
      <c r="BX35" s="148">
        <v>610.44000000000005</v>
      </c>
      <c r="BY35" s="148">
        <v>604.16</v>
      </c>
      <c r="BZ35" s="148">
        <v>612.22</v>
      </c>
      <c r="CA35" s="148">
        <v>619.67999999999995</v>
      </c>
      <c r="CB35" s="148">
        <v>622.44000000000005</v>
      </c>
      <c r="CC35" s="148">
        <v>632.1</v>
      </c>
      <c r="CD35" s="148">
        <v>645.45000000000005</v>
      </c>
      <c r="CE35" s="148">
        <v>651.84</v>
      </c>
      <c r="CF35" s="148">
        <v>651.67999999999995</v>
      </c>
      <c r="CG35" s="148">
        <v>650.97</v>
      </c>
      <c r="CH35" s="148">
        <v>655.56</v>
      </c>
      <c r="CI35" s="148">
        <v>662.29</v>
      </c>
      <c r="CJ35" s="148">
        <v>666.6</v>
      </c>
      <c r="CK35" s="148">
        <v>656.49</v>
      </c>
      <c r="CL35" s="148">
        <v>660.93</v>
      </c>
      <c r="CM35" s="148">
        <v>663.76</v>
      </c>
      <c r="CN35" s="148">
        <v>691.69</v>
      </c>
      <c r="CO35" s="148">
        <v>735.51</v>
      </c>
      <c r="CP35" s="148">
        <v>742.73</v>
      </c>
      <c r="CQ35" s="148">
        <v>739.03</v>
      </c>
      <c r="CR35" s="148">
        <v>778.23</v>
      </c>
      <c r="CS35" s="148">
        <v>776.28</v>
      </c>
      <c r="CT35" s="148">
        <v>780.05</v>
      </c>
      <c r="CU35" s="148">
        <v>814.02</v>
      </c>
      <c r="CV35" s="148">
        <v>826.14</v>
      </c>
      <c r="CW35" s="148">
        <v>809.63</v>
      </c>
      <c r="CX35" s="148">
        <v>814.95</v>
      </c>
      <c r="CY35" s="148">
        <v>817.17</v>
      </c>
      <c r="CZ35" s="148">
        <v>838.36</v>
      </c>
      <c r="DA35" s="148">
        <v>854</v>
      </c>
      <c r="DB35" s="148">
        <v>878</v>
      </c>
      <c r="DC35" s="148">
        <v>885</v>
      </c>
      <c r="DD35" s="148">
        <v>906</v>
      </c>
      <c r="DE35" s="148">
        <v>845</v>
      </c>
      <c r="DF35" s="148">
        <v>879</v>
      </c>
      <c r="DG35" s="148">
        <v>917</v>
      </c>
      <c r="DH35" s="148">
        <v>934</v>
      </c>
      <c r="DI35" s="148">
        <v>989</v>
      </c>
      <c r="DJ35" s="148">
        <v>946</v>
      </c>
      <c r="DK35" s="148">
        <v>965</v>
      </c>
      <c r="DL35" s="148">
        <v>945</v>
      </c>
      <c r="DM35" s="148">
        <v>988</v>
      </c>
      <c r="DN35" s="148">
        <v>977</v>
      </c>
      <c r="DO35" s="148">
        <v>948</v>
      </c>
      <c r="DP35" s="148">
        <v>993</v>
      </c>
      <c r="DQ35" s="148">
        <v>971</v>
      </c>
      <c r="DR35" s="148">
        <v>1028</v>
      </c>
      <c r="DS35" s="148">
        <v>1088.9000000000001</v>
      </c>
      <c r="DT35" s="148">
        <v>1069</v>
      </c>
      <c r="DU35" s="148">
        <v>1194</v>
      </c>
      <c r="DV35" s="148">
        <v>1116</v>
      </c>
      <c r="DW35" s="148">
        <v>1119.3</v>
      </c>
      <c r="DX35" s="148">
        <v>1087</v>
      </c>
      <c r="DY35" s="148">
        <v>1133</v>
      </c>
      <c r="DZ35" s="148">
        <v>1136</v>
      </c>
      <c r="EA35" s="148">
        <v>1108</v>
      </c>
      <c r="EB35" s="148">
        <v>1159</v>
      </c>
      <c r="EC35" s="148">
        <v>1117.0999999999999</v>
      </c>
      <c r="ED35" s="148">
        <v>1172</v>
      </c>
      <c r="EE35" s="148">
        <v>1154</v>
      </c>
      <c r="EF35" s="148">
        <v>1128</v>
      </c>
      <c r="EG35" s="148">
        <v>1252</v>
      </c>
      <c r="EH35" s="148">
        <v>1150</v>
      </c>
      <c r="EI35" s="148">
        <v>1161</v>
      </c>
      <c r="EJ35" s="148">
        <v>1145.1294774953228</v>
      </c>
      <c r="EK35" s="148">
        <v>1200.8252047989629</v>
      </c>
      <c r="EL35" s="148">
        <v>1185.0999999999999</v>
      </c>
      <c r="EM35" s="148">
        <v>1154</v>
      </c>
      <c r="EN35" s="148">
        <v>1199</v>
      </c>
      <c r="EO35" s="148">
        <v>1182</v>
      </c>
      <c r="EP35" s="148">
        <v>1231.5143467652188</v>
      </c>
      <c r="EQ35" s="148">
        <v>1251.7088248757223</v>
      </c>
      <c r="ER35" s="148">
        <v>1206</v>
      </c>
      <c r="ES35" s="148">
        <v>1288</v>
      </c>
      <c r="ET35" s="148">
        <v>1196</v>
      </c>
      <c r="EU35" s="148">
        <v>1219</v>
      </c>
      <c r="EV35" s="148">
        <v>1221</v>
      </c>
      <c r="EW35" s="148">
        <v>1270.5</v>
      </c>
      <c r="EX35" s="148">
        <v>1260</v>
      </c>
      <c r="EY35" s="149">
        <v>1387</v>
      </c>
      <c r="EZ35" s="148">
        <v>1373</v>
      </c>
      <c r="FA35" s="148">
        <v>1357</v>
      </c>
      <c r="FB35" s="150">
        <v>1444</v>
      </c>
      <c r="FC35" s="150">
        <v>1516</v>
      </c>
      <c r="FD35" s="150">
        <v>1508.7</v>
      </c>
      <c r="FE35" s="140">
        <v>1566</v>
      </c>
      <c r="FF35" s="140">
        <v>1472</v>
      </c>
      <c r="FG35" s="140">
        <v>1498</v>
      </c>
      <c r="FH35" s="150">
        <v>1547</v>
      </c>
      <c r="FI35" s="140">
        <v>1740</v>
      </c>
      <c r="FJ35" s="140">
        <v>1741</v>
      </c>
      <c r="FK35" s="140">
        <v>1793</v>
      </c>
      <c r="FL35" s="140">
        <v>1884</v>
      </c>
      <c r="FM35" s="140">
        <v>1873</v>
      </c>
      <c r="FN35" s="140">
        <v>1997</v>
      </c>
      <c r="FO35" s="140">
        <v>2015</v>
      </c>
      <c r="FP35" s="140">
        <v>1923</v>
      </c>
      <c r="FQ35" s="140">
        <v>2028</v>
      </c>
      <c r="FR35" s="140">
        <v>1904</v>
      </c>
      <c r="FS35" s="150">
        <v>1965.7</v>
      </c>
      <c r="FT35" s="150">
        <v>1921</v>
      </c>
      <c r="FU35" s="150">
        <v>2039.8</v>
      </c>
      <c r="FV35" s="150">
        <v>2058</v>
      </c>
      <c r="FW35" s="150">
        <v>2033</v>
      </c>
      <c r="FX35" s="151">
        <v>2137</v>
      </c>
      <c r="FY35" s="151">
        <v>2174</v>
      </c>
      <c r="FZ35" s="151">
        <v>2331</v>
      </c>
      <c r="GA35" s="151">
        <v>2483</v>
      </c>
      <c r="GB35" s="151">
        <v>2357</v>
      </c>
      <c r="GC35" s="151">
        <v>2587</v>
      </c>
      <c r="GD35" s="151">
        <v>2422</v>
      </c>
      <c r="GE35" s="151">
        <v>2426</v>
      </c>
      <c r="GF35" s="151">
        <v>2425</v>
      </c>
      <c r="GG35" s="151">
        <v>2559</v>
      </c>
      <c r="GH35" s="151">
        <v>2562</v>
      </c>
      <c r="GI35" s="151">
        <v>2510</v>
      </c>
      <c r="GJ35" s="151">
        <v>2637</v>
      </c>
      <c r="GK35" s="151">
        <v>2670</v>
      </c>
      <c r="GL35" s="151">
        <v>2876</v>
      </c>
      <c r="GM35" s="151">
        <v>3059</v>
      </c>
      <c r="GN35" s="151">
        <v>2960</v>
      </c>
      <c r="GO35" s="151">
        <v>3180</v>
      </c>
      <c r="GP35" s="151">
        <v>2948</v>
      </c>
      <c r="GQ35" s="151">
        <v>3013</v>
      </c>
      <c r="GR35" s="151">
        <v>2983</v>
      </c>
      <c r="GS35" s="151">
        <v>3196</v>
      </c>
      <c r="GT35" s="151">
        <v>3253</v>
      </c>
      <c r="GU35" s="151">
        <v>3221</v>
      </c>
      <c r="GV35" s="151">
        <v>3400</v>
      </c>
      <c r="GW35" s="151">
        <v>3443</v>
      </c>
      <c r="GX35" s="151">
        <v>3673</v>
      </c>
      <c r="GY35" s="151">
        <v>3889</v>
      </c>
      <c r="GZ35" s="151">
        <v>3783</v>
      </c>
      <c r="HA35" s="151">
        <v>3954</v>
      </c>
      <c r="HB35" s="151">
        <v>3715.29</v>
      </c>
      <c r="HC35" s="151">
        <v>3603</v>
      </c>
      <c r="HD35" s="151">
        <v>3491</v>
      </c>
      <c r="HE35" s="151">
        <v>3579</v>
      </c>
      <c r="HF35" s="151">
        <v>3623</v>
      </c>
      <c r="HG35" s="151">
        <v>3532</v>
      </c>
      <c r="HH35" s="151">
        <v>3655</v>
      </c>
      <c r="HI35" s="151">
        <v>3580</v>
      </c>
      <c r="HJ35" s="151">
        <v>3797</v>
      </c>
      <c r="HK35" s="131" t="s">
        <v>0</v>
      </c>
      <c r="HL35" s="131" t="s">
        <v>0</v>
      </c>
      <c r="HM35" s="131" t="s">
        <v>0</v>
      </c>
      <c r="HN35" s="131" t="s">
        <v>0</v>
      </c>
      <c r="HO35" s="131" t="s">
        <v>0</v>
      </c>
      <c r="HP35" s="131" t="s">
        <v>0</v>
      </c>
      <c r="HQ35" s="131" t="s">
        <v>0</v>
      </c>
      <c r="HR35" s="131" t="s">
        <v>0</v>
      </c>
      <c r="HS35" s="131" t="s">
        <v>0</v>
      </c>
      <c r="HT35" s="131" t="s">
        <v>0</v>
      </c>
      <c r="HU35" s="131" t="s">
        <v>0</v>
      </c>
      <c r="HV35" s="131" t="s">
        <v>0</v>
      </c>
      <c r="HW35" s="131" t="s">
        <v>0</v>
      </c>
      <c r="HX35" s="131" t="s">
        <v>0</v>
      </c>
      <c r="HY35" s="131" t="s">
        <v>0</v>
      </c>
      <c r="HZ35" s="131" t="s">
        <v>0</v>
      </c>
      <c r="IA35" s="131" t="s">
        <v>0</v>
      </c>
      <c r="IB35" s="131" t="s">
        <v>0</v>
      </c>
      <c r="IC35" s="131" t="s">
        <v>0</v>
      </c>
      <c r="ID35" s="131" t="s">
        <v>0</v>
      </c>
      <c r="IE35" s="131" t="s">
        <v>0</v>
      </c>
      <c r="IF35" s="131" t="s">
        <v>0</v>
      </c>
      <c r="IG35" s="131" t="s">
        <v>0</v>
      </c>
      <c r="IH35" s="131" t="s">
        <v>0</v>
      </c>
      <c r="II35" s="131" t="s">
        <v>0</v>
      </c>
      <c r="IJ35" s="131" t="s">
        <v>0</v>
      </c>
      <c r="IK35" s="131" t="s">
        <v>0</v>
      </c>
      <c r="IL35" s="131" t="s">
        <v>0</v>
      </c>
      <c r="IM35" s="131" t="s">
        <v>0</v>
      </c>
      <c r="IN35" s="131" t="s">
        <v>0</v>
      </c>
      <c r="IO35" s="131" t="s">
        <v>0</v>
      </c>
      <c r="IP35" s="131" t="s">
        <v>0</v>
      </c>
      <c r="IQ35" s="131" t="s">
        <v>0</v>
      </c>
      <c r="IR35" s="131" t="s">
        <v>0</v>
      </c>
      <c r="IS35" s="131" t="s">
        <v>0</v>
      </c>
      <c r="IT35" s="131" t="s">
        <v>0</v>
      </c>
      <c r="IU35" s="131" t="s">
        <v>0</v>
      </c>
      <c r="IV35" s="131" t="s">
        <v>0</v>
      </c>
      <c r="IW35" s="131" t="s">
        <v>0</v>
      </c>
      <c r="IX35" s="131" t="s">
        <v>0</v>
      </c>
      <c r="IY35" s="131" t="s">
        <v>0</v>
      </c>
      <c r="IZ35" s="131" t="s">
        <v>0</v>
      </c>
      <c r="JA35" s="131" t="s">
        <v>0</v>
      </c>
      <c r="JB35" s="131" t="s">
        <v>0</v>
      </c>
      <c r="JC35" s="131" t="s">
        <v>0</v>
      </c>
      <c r="JD35" s="131" t="s">
        <v>0</v>
      </c>
      <c r="JE35" s="131" t="s">
        <v>0</v>
      </c>
      <c r="JF35" s="131" t="s">
        <v>0</v>
      </c>
      <c r="JG35" s="131" t="s">
        <v>0</v>
      </c>
      <c r="JH35" s="131" t="s">
        <v>0</v>
      </c>
      <c r="JI35" s="131" t="s">
        <v>0</v>
      </c>
      <c r="JJ35" s="131" t="s">
        <v>0</v>
      </c>
    </row>
    <row r="36" spans="1:270" s="7" customFormat="1" ht="54" customHeight="1">
      <c r="A36" s="191" t="str">
        <f>IF('0'!A1=1,"Кількість зареєстрованих безробітних, які отримують допомогу по безробіттю (на кінець звітного періоду, тис. осіб)","Number of  registered unemployed who receive unemployment benefit (at the end of reference period, thsd. person")</f>
        <v>Кількість зареєстрованих безробітних, які отримують допомогу по безробіттю (на кінець звітного періоду, тис. осіб)</v>
      </c>
      <c r="B36" s="191"/>
      <c r="C36" s="129">
        <v>606</v>
      </c>
      <c r="D36" s="129">
        <v>736.2</v>
      </c>
      <c r="E36" s="129">
        <v>748.5</v>
      </c>
      <c r="F36" s="129">
        <v>714</v>
      </c>
      <c r="G36" s="129">
        <v>735.3</v>
      </c>
      <c r="H36" s="129">
        <v>738</v>
      </c>
      <c r="I36" s="129">
        <v>670.2</v>
      </c>
      <c r="J36" s="129">
        <v>646.5</v>
      </c>
      <c r="K36" s="129">
        <v>713.9</v>
      </c>
      <c r="L36" s="129">
        <v>630.6</v>
      </c>
      <c r="M36" s="129">
        <v>609.4</v>
      </c>
      <c r="N36" s="129">
        <v>796.8</v>
      </c>
      <c r="O36" s="129">
        <v>582</v>
      </c>
      <c r="P36" s="129">
        <v>670.3</v>
      </c>
      <c r="Q36" s="129">
        <v>840.7</v>
      </c>
      <c r="R36" s="129">
        <v>683.1</v>
      </c>
      <c r="S36" s="129">
        <v>670.7</v>
      </c>
      <c r="T36" s="129">
        <v>746</v>
      </c>
      <c r="U36" s="129">
        <v>647.4</v>
      </c>
      <c r="V36" s="129">
        <v>561</v>
      </c>
      <c r="W36" s="129">
        <v>776.6</v>
      </c>
      <c r="X36" s="129">
        <v>558.20000000000005</v>
      </c>
      <c r="Y36" s="129">
        <v>621.1</v>
      </c>
      <c r="Z36" s="129">
        <v>813.5</v>
      </c>
      <c r="AA36" s="129">
        <v>564.70000000000005</v>
      </c>
      <c r="AB36" s="129">
        <v>685.6</v>
      </c>
      <c r="AC36" s="129">
        <v>765.3</v>
      </c>
      <c r="AD36" s="129">
        <v>690.2</v>
      </c>
      <c r="AE36" s="129">
        <v>676.1</v>
      </c>
      <c r="AF36" s="129">
        <v>692</v>
      </c>
      <c r="AG36" s="129">
        <v>659.1</v>
      </c>
      <c r="AH36" s="129">
        <v>624.6</v>
      </c>
      <c r="AI36" s="129">
        <v>604</v>
      </c>
      <c r="AJ36" s="129">
        <v>570.79999999999995</v>
      </c>
      <c r="AK36" s="129">
        <v>545.29999999999995</v>
      </c>
      <c r="AL36" s="129">
        <v>631.20000000000005</v>
      </c>
      <c r="AM36" s="129">
        <v>617.9</v>
      </c>
      <c r="AN36" s="129">
        <v>666.1</v>
      </c>
      <c r="AO36" s="129">
        <v>690</v>
      </c>
      <c r="AP36" s="129">
        <v>568.6</v>
      </c>
      <c r="AQ36" s="129">
        <v>714</v>
      </c>
      <c r="AR36" s="129">
        <v>582.79999999999995</v>
      </c>
      <c r="AS36" s="129">
        <v>584.9</v>
      </c>
      <c r="AT36" s="129">
        <v>556.6</v>
      </c>
      <c r="AU36" s="129">
        <v>532.1</v>
      </c>
      <c r="AV36" s="129">
        <v>507.9</v>
      </c>
      <c r="AW36" s="129">
        <v>441.5</v>
      </c>
      <c r="AX36" s="129">
        <v>550.5</v>
      </c>
      <c r="AY36" s="129">
        <v>590.70000000000005</v>
      </c>
      <c r="AZ36" s="129">
        <v>595.4</v>
      </c>
      <c r="BA36" s="129">
        <v>562.29999999999995</v>
      </c>
      <c r="BB36" s="129">
        <v>517.70000000000005</v>
      </c>
      <c r="BC36" s="129">
        <v>495.4</v>
      </c>
      <c r="BD36" s="129">
        <v>457.2</v>
      </c>
      <c r="BE36" s="129" t="s">
        <v>1</v>
      </c>
      <c r="BF36" s="129">
        <v>433.1</v>
      </c>
      <c r="BG36" s="129">
        <v>411.9</v>
      </c>
      <c r="BH36" s="129">
        <v>395.3</v>
      </c>
      <c r="BI36" s="129">
        <v>424</v>
      </c>
      <c r="BJ36" s="129">
        <v>468.3</v>
      </c>
      <c r="BK36" s="129">
        <v>495.8</v>
      </c>
      <c r="BL36" s="129">
        <v>496.2</v>
      </c>
      <c r="BM36" s="129">
        <v>469.6</v>
      </c>
      <c r="BN36" s="129">
        <v>443.9</v>
      </c>
      <c r="BO36" s="129">
        <v>418.3</v>
      </c>
      <c r="BP36" s="129">
        <v>392</v>
      </c>
      <c r="BQ36" s="129">
        <v>387.2</v>
      </c>
      <c r="BR36" s="129">
        <v>377.9</v>
      </c>
      <c r="BS36" s="129">
        <v>373.8</v>
      </c>
      <c r="BT36" s="129">
        <v>381.6</v>
      </c>
      <c r="BU36" s="129">
        <v>468.2</v>
      </c>
      <c r="BV36" s="129">
        <v>652.1</v>
      </c>
      <c r="BW36" s="129">
        <v>670.9</v>
      </c>
      <c r="BX36" s="129">
        <v>657.2</v>
      </c>
      <c r="BY36" s="129">
        <v>627.4</v>
      </c>
      <c r="BZ36" s="129">
        <v>579.29999999999995</v>
      </c>
      <c r="CA36" s="129">
        <v>544.70000000000005</v>
      </c>
      <c r="CB36" s="129">
        <v>500.7</v>
      </c>
      <c r="CC36" s="129">
        <v>483.4</v>
      </c>
      <c r="CD36" s="129">
        <v>456.5</v>
      </c>
      <c r="CE36" s="129">
        <v>426.4</v>
      </c>
      <c r="CF36" s="129">
        <v>399.4</v>
      </c>
      <c r="CG36" s="129">
        <v>400.7</v>
      </c>
      <c r="CH36" s="129">
        <v>408.6</v>
      </c>
      <c r="CI36" s="129">
        <v>413.3</v>
      </c>
      <c r="CJ36" s="129">
        <v>411.1</v>
      </c>
      <c r="CK36" s="129">
        <v>379.9</v>
      </c>
      <c r="CL36" s="129">
        <v>331.6</v>
      </c>
      <c r="CM36" s="129">
        <v>307.8</v>
      </c>
      <c r="CN36" s="129">
        <v>291.3</v>
      </c>
      <c r="CO36" s="129">
        <v>289.60000000000002</v>
      </c>
      <c r="CP36" s="129">
        <v>283.60000000000002</v>
      </c>
      <c r="CQ36" s="129">
        <v>279.5</v>
      </c>
      <c r="CR36" s="129">
        <v>275.89999999999998</v>
      </c>
      <c r="CS36" s="129">
        <v>321.5</v>
      </c>
      <c r="CT36" s="129">
        <v>411.3</v>
      </c>
      <c r="CU36" s="129">
        <v>447.9</v>
      </c>
      <c r="CV36" s="129">
        <v>466.3</v>
      </c>
      <c r="CW36" s="129">
        <v>456.4</v>
      </c>
      <c r="CX36" s="129">
        <v>421.6</v>
      </c>
      <c r="CY36" s="129">
        <v>406.1</v>
      </c>
      <c r="CZ36" s="129">
        <v>371.2</v>
      </c>
      <c r="DA36" s="129">
        <v>341.5</v>
      </c>
      <c r="DB36" s="129">
        <v>310.3</v>
      </c>
      <c r="DC36" s="129">
        <v>281.10000000000002</v>
      </c>
      <c r="DD36" s="129">
        <v>268.3</v>
      </c>
      <c r="DE36" s="129">
        <v>298.39999999999998</v>
      </c>
      <c r="DF36" s="129">
        <v>365.3</v>
      </c>
      <c r="DG36" s="129">
        <v>398.4</v>
      </c>
      <c r="DH36" s="129">
        <v>414.2</v>
      </c>
      <c r="DI36" s="129">
        <v>393.8</v>
      </c>
      <c r="DJ36" s="129">
        <v>352.1</v>
      </c>
      <c r="DK36" s="129">
        <v>340.2</v>
      </c>
      <c r="DL36" s="129">
        <v>329.4</v>
      </c>
      <c r="DM36" s="129">
        <v>324.89999999999998</v>
      </c>
      <c r="DN36" s="129">
        <v>312.2</v>
      </c>
      <c r="DO36" s="129">
        <v>292.39999999999998</v>
      </c>
      <c r="DP36" s="129">
        <v>288.39999999999998</v>
      </c>
      <c r="DQ36" s="129">
        <v>327.9</v>
      </c>
      <c r="DR36" s="129">
        <v>386.3</v>
      </c>
      <c r="DS36" s="129">
        <v>435.8</v>
      </c>
      <c r="DT36" s="129">
        <v>469.1</v>
      </c>
      <c r="DU36" s="129">
        <v>450.31700000000001</v>
      </c>
      <c r="DV36" s="129">
        <v>408.48200000000003</v>
      </c>
      <c r="DW36" s="129">
        <v>384.28699999999998</v>
      </c>
      <c r="DX36" s="129">
        <v>360.30200000000002</v>
      </c>
      <c r="DY36" s="129">
        <v>353.46300000000002</v>
      </c>
      <c r="DZ36" s="129">
        <v>339.4</v>
      </c>
      <c r="EA36" s="129">
        <v>326.89999999999998</v>
      </c>
      <c r="EB36" s="129">
        <v>305.78800000000001</v>
      </c>
      <c r="EC36" s="129">
        <v>329.149</v>
      </c>
      <c r="ED36" s="129">
        <v>402.05700000000002</v>
      </c>
      <c r="EE36" s="129">
        <v>416.7</v>
      </c>
      <c r="EF36" s="129">
        <v>426.4</v>
      </c>
      <c r="EG36" s="129">
        <v>399.2</v>
      </c>
      <c r="EH36" s="129">
        <v>375.7</v>
      </c>
      <c r="EI36" s="129">
        <v>363.1</v>
      </c>
      <c r="EJ36" s="129">
        <v>343.9</v>
      </c>
      <c r="EK36" s="129">
        <v>342.2</v>
      </c>
      <c r="EL36" s="129">
        <v>333.34699999999998</v>
      </c>
      <c r="EM36" s="129">
        <v>323.3</v>
      </c>
      <c r="EN36" s="129">
        <v>307.89999999999998</v>
      </c>
      <c r="EO36" s="129">
        <v>343.34800000000001</v>
      </c>
      <c r="EP36" s="129">
        <v>408.39600000000002</v>
      </c>
      <c r="EQ36" s="129">
        <v>414.95299999999997</v>
      </c>
      <c r="ER36" s="129">
        <v>421.6</v>
      </c>
      <c r="ES36" s="129">
        <v>402.45299999999997</v>
      </c>
      <c r="ET36" s="129">
        <v>374.71499999999997</v>
      </c>
      <c r="EU36" s="129">
        <v>366.45100000000002</v>
      </c>
      <c r="EV36" s="129">
        <v>352.88</v>
      </c>
      <c r="EW36" s="129">
        <v>341.20600000000002</v>
      </c>
      <c r="EX36" s="129">
        <v>325</v>
      </c>
      <c r="EY36" s="152">
        <v>317.89999999999998</v>
      </c>
      <c r="EZ36" s="152">
        <v>306.18099999999998</v>
      </c>
      <c r="FA36" s="129">
        <v>336.75900000000001</v>
      </c>
      <c r="FB36" s="129">
        <v>398.16</v>
      </c>
      <c r="FC36" s="129">
        <v>414.42899999999997</v>
      </c>
      <c r="FD36" s="124">
        <v>416.72800000000001</v>
      </c>
      <c r="FE36" s="124">
        <v>376.84100000000001</v>
      </c>
      <c r="FF36" s="124">
        <v>339</v>
      </c>
      <c r="FG36" s="140">
        <v>333.2</v>
      </c>
      <c r="FH36" s="124">
        <v>314.21800000000002</v>
      </c>
      <c r="FI36" s="124">
        <v>293</v>
      </c>
      <c r="FJ36" s="140">
        <v>282.60000000000002</v>
      </c>
      <c r="FK36" s="140">
        <v>269.5</v>
      </c>
      <c r="FL36" s="140">
        <v>245.7</v>
      </c>
      <c r="FM36" s="124">
        <v>264</v>
      </c>
      <c r="FN36" s="124">
        <v>317.12400000000002</v>
      </c>
      <c r="FO36" s="124">
        <v>351.2</v>
      </c>
      <c r="FP36" s="124">
        <v>365.178</v>
      </c>
      <c r="FQ36" s="124">
        <v>332.8</v>
      </c>
      <c r="FR36" s="124">
        <v>294.8</v>
      </c>
      <c r="FS36" s="124">
        <v>282.26600000000002</v>
      </c>
      <c r="FT36" s="124">
        <v>265.10000000000002</v>
      </c>
      <c r="FU36" s="124">
        <v>256.91800000000001</v>
      </c>
      <c r="FV36" s="124">
        <v>248.2</v>
      </c>
      <c r="FW36" s="124">
        <v>237.75200000000001</v>
      </c>
      <c r="FX36" s="124">
        <v>216.95699999999999</v>
      </c>
      <c r="FY36" s="124">
        <v>240.1</v>
      </c>
      <c r="FZ36" s="124">
        <v>284.18700000000001</v>
      </c>
      <c r="GA36" s="124">
        <v>311.02999999999997</v>
      </c>
      <c r="GB36" s="124">
        <v>316.8</v>
      </c>
      <c r="GC36" s="124">
        <v>300.19900000000001</v>
      </c>
      <c r="GD36" s="124">
        <v>255.2</v>
      </c>
      <c r="GE36" s="124">
        <v>250.833</v>
      </c>
      <c r="GF36" s="124">
        <v>238.4</v>
      </c>
      <c r="GG36" s="124">
        <v>235.249</v>
      </c>
      <c r="GH36" s="124">
        <v>229.584</v>
      </c>
      <c r="GI36" s="124">
        <v>223.05799999999999</v>
      </c>
      <c r="GJ36" s="124">
        <v>209.03100000000001</v>
      </c>
      <c r="GK36" s="124">
        <v>235.13399999999999</v>
      </c>
      <c r="GL36" s="124">
        <v>280.77600000000001</v>
      </c>
      <c r="GM36" s="124">
        <v>304.5</v>
      </c>
      <c r="GN36" s="124">
        <v>309.529</v>
      </c>
      <c r="GO36" s="124">
        <v>282.57799999999997</v>
      </c>
      <c r="GP36" s="124">
        <v>249.97</v>
      </c>
      <c r="GQ36" s="124">
        <v>245.55600000000001</v>
      </c>
      <c r="GR36" s="124">
        <v>233.48500000000001</v>
      </c>
      <c r="GS36" s="124">
        <v>231.131</v>
      </c>
      <c r="GT36" s="124">
        <v>224.797</v>
      </c>
      <c r="GU36" s="124">
        <v>216.92500000000001</v>
      </c>
      <c r="GV36" s="124">
        <v>208.08699999999999</v>
      </c>
      <c r="GW36" s="124">
        <v>233.505</v>
      </c>
      <c r="GX36" s="124">
        <v>284.959</v>
      </c>
      <c r="GY36" s="124">
        <v>318.47300000000001</v>
      </c>
      <c r="GZ36" s="124">
        <v>323.36</v>
      </c>
      <c r="HA36" s="124">
        <v>302.94</v>
      </c>
      <c r="HB36" s="124">
        <v>380.88</v>
      </c>
      <c r="HC36" s="124">
        <v>424.65899999999999</v>
      </c>
      <c r="HD36" s="124">
        <v>432.58600000000001</v>
      </c>
      <c r="HE36" s="124">
        <v>426.4</v>
      </c>
      <c r="HF36" s="124">
        <v>395.8</v>
      </c>
      <c r="HG36" s="124">
        <v>364.39800000000002</v>
      </c>
      <c r="HH36" s="124">
        <v>337.70800000000003</v>
      </c>
      <c r="HI36" s="124">
        <v>352.43200000000002</v>
      </c>
      <c r="HJ36" s="124">
        <v>402.4</v>
      </c>
      <c r="HK36" s="124">
        <v>417.86700000000002</v>
      </c>
      <c r="HL36" s="124">
        <v>416.3</v>
      </c>
      <c r="HM36" s="124">
        <v>385.22500000000002</v>
      </c>
      <c r="HN36" s="124">
        <v>346.08800000000002</v>
      </c>
      <c r="HO36" s="124">
        <v>322.69</v>
      </c>
      <c r="HP36" s="124">
        <v>293.31599999999997</v>
      </c>
      <c r="HQ36" s="124">
        <v>272.291</v>
      </c>
      <c r="HR36" s="124">
        <v>257.49900000000002</v>
      </c>
      <c r="HS36" s="124">
        <v>238.98500000000001</v>
      </c>
      <c r="HT36" s="124">
        <v>213.71899999999999</v>
      </c>
      <c r="HU36" s="124">
        <v>223.398</v>
      </c>
      <c r="HV36" s="124">
        <v>260.5</v>
      </c>
      <c r="HW36" s="124">
        <v>278.08600000000001</v>
      </c>
      <c r="HX36" s="124">
        <v>275.81</v>
      </c>
      <c r="HY36" s="124">
        <v>250.465</v>
      </c>
      <c r="HZ36" s="124">
        <v>244.798</v>
      </c>
      <c r="IA36" s="124">
        <v>264.923</v>
      </c>
      <c r="IB36" s="124">
        <v>264.899</v>
      </c>
      <c r="IC36" s="124">
        <v>244.422</v>
      </c>
      <c r="ID36" s="124">
        <v>230.47399999999999</v>
      </c>
      <c r="IE36" s="124">
        <v>213.44399999999999</v>
      </c>
      <c r="IF36" s="124">
        <v>194.69300000000001</v>
      </c>
      <c r="IG36" s="131" t="s">
        <v>0</v>
      </c>
      <c r="IH36" s="131">
        <v>89.793000000000006</v>
      </c>
      <c r="II36" s="131">
        <v>77.194999999999993</v>
      </c>
      <c r="IJ36" s="131">
        <v>61.627000000000002</v>
      </c>
      <c r="IK36" s="131">
        <v>56.064</v>
      </c>
      <c r="IL36" s="131">
        <v>47.591999999999999</v>
      </c>
      <c r="IM36" s="131">
        <v>49.706000000000003</v>
      </c>
      <c r="IN36" s="131">
        <v>47.045999999999999</v>
      </c>
      <c r="IO36" s="131">
        <v>47.177999999999997</v>
      </c>
      <c r="IP36" s="131">
        <v>45.390999999999998</v>
      </c>
      <c r="IQ36" s="131">
        <v>41.765000000000001</v>
      </c>
      <c r="IR36" s="131">
        <v>38.603999999999999</v>
      </c>
      <c r="IS36" s="131">
        <v>39.804000000000002</v>
      </c>
      <c r="IT36" s="131">
        <v>42.884999999999998</v>
      </c>
      <c r="IU36" s="131">
        <v>42.759</v>
      </c>
      <c r="IV36" s="131">
        <v>46.625999999999998</v>
      </c>
      <c r="IW36" s="131">
        <v>51.195</v>
      </c>
      <c r="IX36" s="131" t="s">
        <v>0</v>
      </c>
      <c r="IY36" s="131" t="s">
        <v>0</v>
      </c>
      <c r="IZ36" s="131" t="s">
        <v>0</v>
      </c>
      <c r="JA36" s="131" t="s">
        <v>0</v>
      </c>
      <c r="JB36" s="131" t="s">
        <v>0</v>
      </c>
      <c r="JC36" s="131" t="s">
        <v>0</v>
      </c>
      <c r="JD36" s="131" t="s">
        <v>0</v>
      </c>
      <c r="JE36" s="131" t="s">
        <v>0</v>
      </c>
      <c r="JF36" s="131" t="s">
        <v>0</v>
      </c>
      <c r="JG36" s="131" t="s">
        <v>0</v>
      </c>
      <c r="JH36" s="131" t="s">
        <v>0</v>
      </c>
      <c r="JI36" s="131" t="s">
        <v>0</v>
      </c>
      <c r="JJ36" s="131" t="s">
        <v>0</v>
      </c>
    </row>
    <row r="37" spans="1:270" s="7" customFormat="1" ht="69" customHeight="1">
      <c r="A37" s="191" t="str">
        <f>IF('0'!A1=1,"Потреба роботодавців у працівниках на заміщення вільних робочих місць (вакантних посад), (на кінець звітного періоду, тис.осіб)","Demand on labour force, (at the end of reference period, thsd.person")</f>
        <v>Потреба роботодавців у працівниках на заміщення вільних робочих місць (вакантних посад), (на кінець звітного періоду, тис.осіб)</v>
      </c>
      <c r="B37" s="191"/>
      <c r="C37" s="129">
        <v>130.5</v>
      </c>
      <c r="D37" s="129">
        <v>131.30000000000001</v>
      </c>
      <c r="E37" s="129">
        <v>141</v>
      </c>
      <c r="F37" s="129">
        <v>143.5</v>
      </c>
      <c r="G37" s="129">
        <v>166.1</v>
      </c>
      <c r="H37" s="129">
        <v>155.9</v>
      </c>
      <c r="I37" s="129">
        <v>160.30000000000001</v>
      </c>
      <c r="J37" s="129">
        <v>160.19999999999999</v>
      </c>
      <c r="K37" s="129">
        <v>165.2</v>
      </c>
      <c r="L37" s="129">
        <v>161.69999999999999</v>
      </c>
      <c r="M37" s="129">
        <v>144.69999999999999</v>
      </c>
      <c r="N37" s="129">
        <v>138.80000000000001</v>
      </c>
      <c r="O37" s="129">
        <v>142.1</v>
      </c>
      <c r="P37" s="129">
        <v>141.19999999999999</v>
      </c>
      <c r="Q37" s="129">
        <v>163.4</v>
      </c>
      <c r="R37" s="129">
        <v>170</v>
      </c>
      <c r="S37" s="129">
        <v>171.8</v>
      </c>
      <c r="T37" s="129">
        <v>177.5</v>
      </c>
      <c r="U37" s="129">
        <v>182.7</v>
      </c>
      <c r="V37" s="129">
        <v>187</v>
      </c>
      <c r="W37" s="139">
        <v>195.1</v>
      </c>
      <c r="X37" s="129">
        <v>190.4</v>
      </c>
      <c r="Y37" s="129">
        <v>175.7</v>
      </c>
      <c r="Z37" s="129">
        <v>166.5</v>
      </c>
      <c r="AA37" s="129">
        <v>170.2</v>
      </c>
      <c r="AB37" s="129">
        <v>167.1</v>
      </c>
      <c r="AC37" s="129">
        <v>188.9</v>
      </c>
      <c r="AD37" s="129">
        <v>197.5</v>
      </c>
      <c r="AE37" s="129">
        <v>207.5</v>
      </c>
      <c r="AF37" s="129">
        <v>205.7</v>
      </c>
      <c r="AG37" s="129">
        <v>210.4</v>
      </c>
      <c r="AH37" s="129">
        <v>210.6</v>
      </c>
      <c r="AI37" s="129">
        <v>218.1</v>
      </c>
      <c r="AJ37" s="129">
        <v>214.6</v>
      </c>
      <c r="AK37" s="129">
        <v>200.9</v>
      </c>
      <c r="AL37" s="129">
        <v>186.6</v>
      </c>
      <c r="AM37" s="129">
        <v>214.5</v>
      </c>
      <c r="AN37" s="129">
        <v>212.4</v>
      </c>
      <c r="AO37" s="129">
        <v>221.5</v>
      </c>
      <c r="AP37" s="139">
        <v>237.2</v>
      </c>
      <c r="AQ37" s="129">
        <v>255.5</v>
      </c>
      <c r="AR37" s="129">
        <v>250.9</v>
      </c>
      <c r="AS37" s="129">
        <v>246.1</v>
      </c>
      <c r="AT37" s="129">
        <v>245.4</v>
      </c>
      <c r="AU37" s="129">
        <v>237.9</v>
      </c>
      <c r="AV37" s="129">
        <v>226.6</v>
      </c>
      <c r="AW37" s="129">
        <v>196.6</v>
      </c>
      <c r="AX37" s="129">
        <v>170.5</v>
      </c>
      <c r="AY37" s="129">
        <v>177.7</v>
      </c>
      <c r="AZ37" s="139">
        <v>174.4</v>
      </c>
      <c r="BA37" s="153">
        <v>194.6</v>
      </c>
      <c r="BB37" s="153">
        <v>200.7</v>
      </c>
      <c r="BC37" s="129">
        <v>212.4</v>
      </c>
      <c r="BD37" s="139">
        <v>214.8</v>
      </c>
      <c r="BE37" s="153">
        <v>211.1</v>
      </c>
      <c r="BF37" s="153">
        <v>218.1</v>
      </c>
      <c r="BG37" s="129">
        <v>213.3</v>
      </c>
      <c r="BH37" s="129">
        <v>207.4</v>
      </c>
      <c r="BI37" s="139">
        <v>195.3</v>
      </c>
      <c r="BJ37" s="139">
        <v>169.7</v>
      </c>
      <c r="BK37" s="129">
        <v>175</v>
      </c>
      <c r="BL37" s="129">
        <v>182.6</v>
      </c>
      <c r="BM37" s="129">
        <v>194.6</v>
      </c>
      <c r="BN37" s="153">
        <v>194.7</v>
      </c>
      <c r="BO37" s="154">
        <v>205.6</v>
      </c>
      <c r="BP37" s="139">
        <v>207.2</v>
      </c>
      <c r="BQ37" s="153">
        <v>201.8</v>
      </c>
      <c r="BR37" s="139">
        <v>197.5</v>
      </c>
      <c r="BS37" s="153">
        <v>198.6</v>
      </c>
      <c r="BT37" s="153">
        <v>177.5</v>
      </c>
      <c r="BU37" s="153">
        <v>136.80000000000001</v>
      </c>
      <c r="BV37" s="139">
        <v>91.1</v>
      </c>
      <c r="BW37" s="129">
        <v>86.5</v>
      </c>
      <c r="BX37" s="129">
        <v>78.5</v>
      </c>
      <c r="BY37" s="129">
        <v>84.5</v>
      </c>
      <c r="BZ37" s="153">
        <v>85.1</v>
      </c>
      <c r="CA37" s="153">
        <v>85.3</v>
      </c>
      <c r="CB37" s="153">
        <v>76.2</v>
      </c>
      <c r="CC37" s="155">
        <v>72.3</v>
      </c>
      <c r="CD37" s="153">
        <v>72.8</v>
      </c>
      <c r="CE37" s="153">
        <v>74.2</v>
      </c>
      <c r="CF37" s="153">
        <v>77.5</v>
      </c>
      <c r="CG37" s="139">
        <v>75.400000000000006</v>
      </c>
      <c r="CH37" s="139">
        <v>65.8</v>
      </c>
      <c r="CI37" s="139">
        <v>65.400000000000006</v>
      </c>
      <c r="CJ37" s="139">
        <v>65.900000000000006</v>
      </c>
      <c r="CK37" s="139">
        <v>73.099999999999994</v>
      </c>
      <c r="CL37" s="139">
        <v>76.599999999999994</v>
      </c>
      <c r="CM37" s="139">
        <v>80.2</v>
      </c>
      <c r="CN37" s="139">
        <v>79.7</v>
      </c>
      <c r="CO37" s="139">
        <v>81.2</v>
      </c>
      <c r="CP37" s="139">
        <v>87.4</v>
      </c>
      <c r="CQ37" s="139">
        <v>84.6</v>
      </c>
      <c r="CR37" s="139">
        <v>81.2</v>
      </c>
      <c r="CS37" s="129">
        <v>74</v>
      </c>
      <c r="CT37" s="139">
        <v>63.9</v>
      </c>
      <c r="CU37" s="139">
        <v>68.5</v>
      </c>
      <c r="CV37" s="139">
        <v>72.900000000000006</v>
      </c>
      <c r="CW37" s="139">
        <v>92.3</v>
      </c>
      <c r="CX37" s="139">
        <v>89.5</v>
      </c>
      <c r="CY37" s="129">
        <v>95</v>
      </c>
      <c r="CZ37" s="139">
        <v>90.5</v>
      </c>
      <c r="DA37" s="129">
        <v>89</v>
      </c>
      <c r="DB37" s="139">
        <v>93.2</v>
      </c>
      <c r="DC37" s="139">
        <v>87.3</v>
      </c>
      <c r="DD37" s="139">
        <v>82.1</v>
      </c>
      <c r="DE37" s="139">
        <v>73.2</v>
      </c>
      <c r="DF37" s="139">
        <v>59.3</v>
      </c>
      <c r="DG37" s="139">
        <v>63.9</v>
      </c>
      <c r="DH37" s="139">
        <v>64.599999999999994</v>
      </c>
      <c r="DI37" s="139">
        <v>78.099999999999994</v>
      </c>
      <c r="DJ37" s="139">
        <v>79.3</v>
      </c>
      <c r="DK37" s="129">
        <v>86.2</v>
      </c>
      <c r="DL37" s="139">
        <v>78.3</v>
      </c>
      <c r="DM37" s="129">
        <v>77.8</v>
      </c>
      <c r="DN37" s="139">
        <v>82.1</v>
      </c>
      <c r="DO37" s="139">
        <v>76.599999999999994</v>
      </c>
      <c r="DP37" s="139">
        <v>74.2</v>
      </c>
      <c r="DQ37" s="139">
        <v>63.3</v>
      </c>
      <c r="DR37" s="139">
        <v>48.6</v>
      </c>
      <c r="DS37" s="129">
        <v>54.095999999999997</v>
      </c>
      <c r="DT37" s="129">
        <v>58.981999999999999</v>
      </c>
      <c r="DU37" s="129">
        <v>67.786000000000001</v>
      </c>
      <c r="DV37" s="129">
        <v>69.451999999999998</v>
      </c>
      <c r="DW37" s="129">
        <v>74.963999999999999</v>
      </c>
      <c r="DX37" s="139">
        <v>78.7</v>
      </c>
      <c r="DY37" s="129">
        <v>79.677000000000007</v>
      </c>
      <c r="DZ37" s="139">
        <v>88.6</v>
      </c>
      <c r="EA37" s="139">
        <v>88.7</v>
      </c>
      <c r="EB37" s="129">
        <v>77.597999999999999</v>
      </c>
      <c r="EC37" s="129">
        <v>67.772999999999996</v>
      </c>
      <c r="ED37" s="129">
        <v>47.451999999999998</v>
      </c>
      <c r="EE37" s="129">
        <v>52.3</v>
      </c>
      <c r="EF37" s="129">
        <v>55.1</v>
      </c>
      <c r="EG37" s="129">
        <v>62.5</v>
      </c>
      <c r="EH37" s="129">
        <v>50.1</v>
      </c>
      <c r="EI37" s="129">
        <v>50.6</v>
      </c>
      <c r="EJ37" s="129">
        <v>48.7</v>
      </c>
      <c r="EK37" s="129">
        <v>48.759</v>
      </c>
      <c r="EL37" s="129">
        <v>54.8</v>
      </c>
      <c r="EM37" s="129">
        <v>52.6</v>
      </c>
      <c r="EN37" s="129">
        <v>53.6</v>
      </c>
      <c r="EO37" s="129">
        <v>45.548000000000002</v>
      </c>
      <c r="EP37" s="129">
        <v>35.326999999999998</v>
      </c>
      <c r="EQ37" s="129">
        <v>41.026000000000003</v>
      </c>
      <c r="ER37" s="129">
        <v>43.4</v>
      </c>
      <c r="ES37" s="129">
        <v>56.2</v>
      </c>
      <c r="ET37" s="129">
        <v>49.9</v>
      </c>
      <c r="EU37" s="129">
        <v>48.1</v>
      </c>
      <c r="EV37" s="129">
        <v>43.6</v>
      </c>
      <c r="EW37" s="129">
        <v>41.6</v>
      </c>
      <c r="EX37" s="129">
        <v>48.3</v>
      </c>
      <c r="EY37" s="147">
        <v>41.3</v>
      </c>
      <c r="EZ37" s="129">
        <v>39.792999999999999</v>
      </c>
      <c r="FA37" s="129">
        <v>34.200000000000003</v>
      </c>
      <c r="FB37" s="129">
        <v>25.9</v>
      </c>
      <c r="FC37" s="129">
        <v>31.3</v>
      </c>
      <c r="FD37" s="124">
        <v>38.9</v>
      </c>
      <c r="FE37" s="129">
        <v>49.9</v>
      </c>
      <c r="FF37" s="129">
        <v>39.6</v>
      </c>
      <c r="FG37" s="140">
        <v>45.3</v>
      </c>
      <c r="FH37" s="124">
        <v>40.799999999999997</v>
      </c>
      <c r="FI37" s="140">
        <v>42.4</v>
      </c>
      <c r="FJ37" s="140">
        <v>53.9</v>
      </c>
      <c r="FK37" s="140">
        <v>56.9</v>
      </c>
      <c r="FL37" s="140">
        <v>57.1</v>
      </c>
      <c r="FM37" s="140">
        <v>53.3</v>
      </c>
      <c r="FN37" s="124">
        <v>36</v>
      </c>
      <c r="FO37" s="124">
        <v>47.4</v>
      </c>
      <c r="FP37" s="124">
        <v>57.4</v>
      </c>
      <c r="FQ37" s="124">
        <v>73.5</v>
      </c>
      <c r="FR37" s="124">
        <v>64.3</v>
      </c>
      <c r="FS37" s="124">
        <v>69.599999999999994</v>
      </c>
      <c r="FT37" s="124">
        <v>66.5</v>
      </c>
      <c r="FU37" s="124">
        <v>65.275000000000006</v>
      </c>
      <c r="FV37" s="124">
        <v>77</v>
      </c>
      <c r="FW37" s="124">
        <v>73.400000000000006</v>
      </c>
      <c r="FX37" s="124">
        <v>73.2</v>
      </c>
      <c r="FY37" s="124">
        <v>67.7</v>
      </c>
      <c r="FZ37" s="124">
        <v>50.4</v>
      </c>
      <c r="GA37" s="124">
        <v>59.8</v>
      </c>
      <c r="GB37" s="124">
        <v>71.8</v>
      </c>
      <c r="GC37" s="124">
        <v>93</v>
      </c>
      <c r="GD37" s="124">
        <v>83.8</v>
      </c>
      <c r="GE37" s="124">
        <v>86.153999999999996</v>
      </c>
      <c r="GF37" s="124">
        <v>82.4</v>
      </c>
      <c r="GG37" s="124">
        <v>86.8</v>
      </c>
      <c r="GH37" s="124">
        <v>100.3</v>
      </c>
      <c r="GI37" s="124">
        <v>96.963999999999999</v>
      </c>
      <c r="GJ37" s="124">
        <v>97.3</v>
      </c>
      <c r="GK37" s="124">
        <v>81.2</v>
      </c>
      <c r="GL37" s="124">
        <v>58.4</v>
      </c>
      <c r="GM37" s="124">
        <v>67.8</v>
      </c>
      <c r="GN37" s="124">
        <v>84.5</v>
      </c>
      <c r="GO37" s="124">
        <v>100</v>
      </c>
      <c r="GP37" s="124">
        <v>90.8</v>
      </c>
      <c r="GQ37" s="124">
        <v>96.2</v>
      </c>
      <c r="GR37" s="124">
        <v>93.156000000000006</v>
      </c>
      <c r="GS37" s="124">
        <v>95.4</v>
      </c>
      <c r="GT37" s="124">
        <v>108.2</v>
      </c>
      <c r="GU37" s="124">
        <v>100.9</v>
      </c>
      <c r="GV37" s="124">
        <v>102.842</v>
      </c>
      <c r="GW37" s="124">
        <v>80.900000000000006</v>
      </c>
      <c r="GX37" s="124">
        <v>59</v>
      </c>
      <c r="GY37" s="124">
        <v>68.081000000000003</v>
      </c>
      <c r="GZ37" s="124">
        <v>76.513999999999996</v>
      </c>
      <c r="HA37" s="124">
        <v>64.057000000000002</v>
      </c>
      <c r="HB37" s="124">
        <v>53.098999999999997</v>
      </c>
      <c r="HC37" s="124">
        <v>58.591000000000001</v>
      </c>
      <c r="HD37" s="124">
        <v>57.927</v>
      </c>
      <c r="HE37" s="124">
        <v>60.4</v>
      </c>
      <c r="HF37" s="124">
        <v>74.2</v>
      </c>
      <c r="HG37" s="124">
        <v>68.400000000000006</v>
      </c>
      <c r="HH37" s="124">
        <v>67.820999999999998</v>
      </c>
      <c r="HI37" s="124">
        <v>58.015999999999998</v>
      </c>
      <c r="HJ37" s="124">
        <v>43.2</v>
      </c>
      <c r="HK37" s="124">
        <v>51.680999999999997</v>
      </c>
      <c r="HL37" s="124">
        <v>61.3</v>
      </c>
      <c r="HM37" s="124">
        <v>77.099999999999994</v>
      </c>
      <c r="HN37" s="124">
        <v>63.302</v>
      </c>
      <c r="HO37" s="124">
        <v>69.007000000000005</v>
      </c>
      <c r="HP37" s="124">
        <v>71.765000000000001</v>
      </c>
      <c r="HQ37" s="124">
        <v>73.149000000000001</v>
      </c>
      <c r="HR37" s="124">
        <v>80.426000000000002</v>
      </c>
      <c r="HS37" s="124">
        <v>73.921000000000006</v>
      </c>
      <c r="HT37" s="124">
        <v>70.335999999999999</v>
      </c>
      <c r="HU37" s="124">
        <v>60.866</v>
      </c>
      <c r="HV37" s="124">
        <v>41.042000000000002</v>
      </c>
      <c r="HW37" s="124">
        <v>49.975999999999999</v>
      </c>
      <c r="HX37" s="124">
        <v>53.161000000000001</v>
      </c>
      <c r="HY37" s="124">
        <v>33.527999999999999</v>
      </c>
      <c r="HZ37" s="124">
        <v>25.326000000000001</v>
      </c>
      <c r="IA37" s="124">
        <v>25.312000000000001</v>
      </c>
      <c r="IB37" s="124">
        <v>25.140999999999998</v>
      </c>
      <c r="IC37" s="124">
        <v>24.481000000000002</v>
      </c>
      <c r="ID37" s="124">
        <v>30.785</v>
      </c>
      <c r="IE37" s="124">
        <v>29.353999999999999</v>
      </c>
      <c r="IF37" s="124">
        <v>32.283999999999999</v>
      </c>
      <c r="IG37" s="124">
        <v>28.004999999999999</v>
      </c>
      <c r="IH37" s="124">
        <v>21.241</v>
      </c>
      <c r="II37" s="124">
        <v>25.913</v>
      </c>
      <c r="IJ37" s="124">
        <v>28.9</v>
      </c>
      <c r="IK37" s="124">
        <v>35.058999999999997</v>
      </c>
      <c r="IL37" s="124">
        <v>36.692999999999998</v>
      </c>
      <c r="IM37" s="124">
        <v>41.322000000000003</v>
      </c>
      <c r="IN37" s="124">
        <v>45.01</v>
      </c>
      <c r="IO37" s="124">
        <v>47.45</v>
      </c>
      <c r="IP37" s="124">
        <v>57.384999999999998</v>
      </c>
      <c r="IQ37" s="124">
        <v>53.204000000000001</v>
      </c>
      <c r="IR37" s="124">
        <v>55.398000000000003</v>
      </c>
      <c r="IS37" s="124">
        <v>49.354999999999997</v>
      </c>
      <c r="IT37" s="124">
        <v>32.387999999999998</v>
      </c>
      <c r="IU37" s="131">
        <v>37.738</v>
      </c>
      <c r="IV37" s="131">
        <v>40.978999999999999</v>
      </c>
      <c r="IW37" s="131">
        <v>44.487000000000002</v>
      </c>
      <c r="IX37" s="131">
        <v>45.5</v>
      </c>
      <c r="IY37" s="131">
        <v>47.722000000000001</v>
      </c>
      <c r="IZ37" s="131">
        <v>48.244</v>
      </c>
      <c r="JA37" s="131">
        <v>49.848999999999997</v>
      </c>
      <c r="JB37" s="131">
        <v>55.850999999999999</v>
      </c>
      <c r="JC37" s="131">
        <v>66.959999999999994</v>
      </c>
      <c r="JD37" s="131">
        <v>70.664000000000001</v>
      </c>
      <c r="JE37" s="131">
        <v>62.466000000000001</v>
      </c>
      <c r="JF37" s="131">
        <v>46.720999999999997</v>
      </c>
      <c r="JG37" s="131">
        <v>51.463000000000001</v>
      </c>
      <c r="JH37" s="131">
        <v>53.343000000000004</v>
      </c>
      <c r="JI37" s="131">
        <v>59.628999999999998</v>
      </c>
      <c r="JJ37" s="131">
        <v>61.771999999999998</v>
      </c>
    </row>
    <row r="38" spans="1:270" s="7" customFormat="1" ht="47.4" customHeight="1">
      <c r="A38" s="191" t="str">
        <f>IF('0'!A1=1,"Навантаження на одне вільне робоче місце (вакантну посаду), (на кінець звітного періоду, осіб)","Load of registered unemployed per 1 vacant work place (vacancy), (at the end of reference period, person)")</f>
        <v>Навантаження на одне вільне робоче місце (вакантну посаду), (на кінець звітного періоду, осіб)</v>
      </c>
      <c r="B38" s="191"/>
      <c r="C38" s="155">
        <v>8</v>
      </c>
      <c r="D38" s="155">
        <v>9</v>
      </c>
      <c r="E38" s="155">
        <v>8</v>
      </c>
      <c r="F38" s="155">
        <v>8</v>
      </c>
      <c r="G38" s="155">
        <v>7</v>
      </c>
      <c r="H38" s="155">
        <v>7</v>
      </c>
      <c r="I38" s="155">
        <v>6</v>
      </c>
      <c r="J38" s="155">
        <v>6</v>
      </c>
      <c r="K38" s="155">
        <v>6</v>
      </c>
      <c r="L38" s="155">
        <v>6</v>
      </c>
      <c r="M38" s="155">
        <v>7</v>
      </c>
      <c r="N38" s="155">
        <v>7</v>
      </c>
      <c r="O38" s="155">
        <v>7</v>
      </c>
      <c r="P38" s="155">
        <v>8</v>
      </c>
      <c r="Q38" s="155">
        <v>7</v>
      </c>
      <c r="R38" s="155">
        <v>6</v>
      </c>
      <c r="S38" s="155">
        <v>6</v>
      </c>
      <c r="T38" s="155">
        <v>6</v>
      </c>
      <c r="U38" s="155">
        <v>5</v>
      </c>
      <c r="V38" s="155">
        <v>5</v>
      </c>
      <c r="W38" s="155">
        <v>5</v>
      </c>
      <c r="X38" s="155">
        <v>5</v>
      </c>
      <c r="Y38" s="155">
        <v>5</v>
      </c>
      <c r="Z38" s="155">
        <v>6</v>
      </c>
      <c r="AA38" s="155">
        <v>6</v>
      </c>
      <c r="AB38" s="155">
        <v>6</v>
      </c>
      <c r="AC38" s="155">
        <v>6</v>
      </c>
      <c r="AD38" s="155">
        <v>5</v>
      </c>
      <c r="AE38" s="155">
        <v>5</v>
      </c>
      <c r="AF38" s="155">
        <v>4</v>
      </c>
      <c r="AG38" s="155">
        <v>4</v>
      </c>
      <c r="AH38" s="155">
        <v>4</v>
      </c>
      <c r="AI38" s="155">
        <v>4</v>
      </c>
      <c r="AJ38" s="155">
        <v>4</v>
      </c>
      <c r="AK38" s="155">
        <v>4</v>
      </c>
      <c r="AL38" s="155">
        <v>5</v>
      </c>
      <c r="AM38" s="155">
        <v>4</v>
      </c>
      <c r="AN38" s="155">
        <v>4</v>
      </c>
      <c r="AO38" s="155">
        <v>4</v>
      </c>
      <c r="AP38" s="155">
        <v>4</v>
      </c>
      <c r="AQ38" s="155">
        <v>3</v>
      </c>
      <c r="AR38" s="155">
        <v>3</v>
      </c>
      <c r="AS38" s="155">
        <v>3</v>
      </c>
      <c r="AT38" s="155">
        <v>3</v>
      </c>
      <c r="AU38" s="155">
        <v>3</v>
      </c>
      <c r="AV38" s="155">
        <v>3</v>
      </c>
      <c r="AW38" s="155">
        <v>4</v>
      </c>
      <c r="AX38" s="155">
        <v>5</v>
      </c>
      <c r="AY38" s="121">
        <v>4.5999999999999996</v>
      </c>
      <c r="AZ38" s="121">
        <v>4.8</v>
      </c>
      <c r="BA38" s="121">
        <v>4.0999999999999996</v>
      </c>
      <c r="BB38" s="121">
        <v>3.8</v>
      </c>
      <c r="BC38" s="121">
        <v>3.3</v>
      </c>
      <c r="BD38" s="121">
        <v>3.1</v>
      </c>
      <c r="BE38" s="121">
        <v>3</v>
      </c>
      <c r="BF38" s="121">
        <v>2.8</v>
      </c>
      <c r="BG38" s="121">
        <v>2.8</v>
      </c>
      <c r="BH38" s="121">
        <v>2.8</v>
      </c>
      <c r="BI38" s="121">
        <v>3</v>
      </c>
      <c r="BJ38" s="121">
        <v>4</v>
      </c>
      <c r="BK38" s="121">
        <v>3.9</v>
      </c>
      <c r="BL38" s="121">
        <v>3.8</v>
      </c>
      <c r="BM38" s="121">
        <v>3.4</v>
      </c>
      <c r="BN38" s="121">
        <v>3.2</v>
      </c>
      <c r="BO38" s="121">
        <v>2.9</v>
      </c>
      <c r="BP38" s="121">
        <v>2.7</v>
      </c>
      <c r="BQ38" s="121">
        <v>2.7</v>
      </c>
      <c r="BR38" s="121">
        <v>2.7</v>
      </c>
      <c r="BS38" s="121">
        <v>2.7</v>
      </c>
      <c r="BT38" s="121">
        <v>3.2</v>
      </c>
      <c r="BU38" s="121">
        <v>5.0999999999999996</v>
      </c>
      <c r="BV38" s="155">
        <v>9.6</v>
      </c>
      <c r="BW38" s="121">
        <v>10.8</v>
      </c>
      <c r="BX38" s="121">
        <v>11.8</v>
      </c>
      <c r="BY38" s="121">
        <v>10.6</v>
      </c>
      <c r="BZ38" s="121">
        <v>9.6999999999999993</v>
      </c>
      <c r="CA38" s="121">
        <v>8.8000000000000007</v>
      </c>
      <c r="CB38" s="121">
        <v>8.8000000000000007</v>
      </c>
      <c r="CC38" s="121">
        <v>8.6</v>
      </c>
      <c r="CD38" s="121">
        <v>8</v>
      </c>
      <c r="CE38" s="121">
        <v>7.5</v>
      </c>
      <c r="CF38" s="121">
        <v>6.8</v>
      </c>
      <c r="CG38" s="155">
        <v>7.1</v>
      </c>
      <c r="CH38" s="155">
        <v>8.1999999999999993</v>
      </c>
      <c r="CI38" s="155">
        <v>8.3000000000000007</v>
      </c>
      <c r="CJ38" s="155">
        <v>8.3000000000000007</v>
      </c>
      <c r="CK38" s="155">
        <v>7.1</v>
      </c>
      <c r="CL38" s="121">
        <v>6.2</v>
      </c>
      <c r="CM38" s="155">
        <v>5.4</v>
      </c>
      <c r="CN38" s="155">
        <v>5.2</v>
      </c>
      <c r="CO38" s="155">
        <v>5.0999999999999996</v>
      </c>
      <c r="CP38" s="155">
        <v>4.8</v>
      </c>
      <c r="CQ38" s="121">
        <v>5</v>
      </c>
      <c r="CR38" s="155">
        <v>5.2</v>
      </c>
      <c r="CS38" s="155">
        <v>6.5</v>
      </c>
      <c r="CT38" s="121">
        <v>8.8000000000000007</v>
      </c>
      <c r="CU38" s="155">
        <v>8.9</v>
      </c>
      <c r="CV38" s="121">
        <v>8.6999999999999993</v>
      </c>
      <c r="CW38" s="155">
        <v>6.9</v>
      </c>
      <c r="CX38" s="155">
        <v>6.7</v>
      </c>
      <c r="CY38" s="121">
        <v>6</v>
      </c>
      <c r="CZ38" s="155">
        <v>5.7</v>
      </c>
      <c r="DA38" s="155">
        <v>5.4</v>
      </c>
      <c r="DB38" s="121">
        <v>4.8</v>
      </c>
      <c r="DC38" s="155">
        <v>4.8</v>
      </c>
      <c r="DD38" s="155">
        <v>4.8</v>
      </c>
      <c r="DE38" s="121">
        <v>6</v>
      </c>
      <c r="DF38" s="155">
        <v>8.4</v>
      </c>
      <c r="DG38" s="155">
        <v>8.5</v>
      </c>
      <c r="DH38" s="121">
        <v>8.6999999999999993</v>
      </c>
      <c r="DI38" s="121">
        <v>7</v>
      </c>
      <c r="DJ38" s="155">
        <v>6.4</v>
      </c>
      <c r="DK38" s="121">
        <v>5.6</v>
      </c>
      <c r="DL38" s="121">
        <v>6</v>
      </c>
      <c r="DM38" s="155">
        <v>5.8</v>
      </c>
      <c r="DN38" s="121">
        <v>5.4</v>
      </c>
      <c r="DO38" s="121">
        <v>6</v>
      </c>
      <c r="DP38" s="155">
        <v>5.7</v>
      </c>
      <c r="DQ38" s="121">
        <v>7.4</v>
      </c>
      <c r="DR38" s="155">
        <v>10.8</v>
      </c>
      <c r="DS38" s="155">
        <v>10.4</v>
      </c>
      <c r="DT38" s="121">
        <v>10</v>
      </c>
      <c r="DU38" s="121">
        <v>8.4</v>
      </c>
      <c r="DV38" s="155">
        <v>7.7</v>
      </c>
      <c r="DW38" s="121">
        <v>6.7</v>
      </c>
      <c r="DX38" s="155">
        <v>5.9</v>
      </c>
      <c r="DY38" s="155">
        <v>5.7</v>
      </c>
      <c r="DZ38" s="121">
        <v>4.9000000000000004</v>
      </c>
      <c r="EA38" s="155">
        <v>4.8</v>
      </c>
      <c r="EB38" s="155">
        <v>5.0999999999999996</v>
      </c>
      <c r="EC38" s="121">
        <v>6.3</v>
      </c>
      <c r="ED38" s="155">
        <v>10.3</v>
      </c>
      <c r="EE38" s="155">
        <v>9.6999999999999993</v>
      </c>
      <c r="EF38" s="155">
        <v>9.4</v>
      </c>
      <c r="EG38" s="155">
        <v>7.9</v>
      </c>
      <c r="EH38" s="155">
        <v>9.5</v>
      </c>
      <c r="EI38" s="121">
        <v>9</v>
      </c>
      <c r="EJ38" s="121">
        <v>9</v>
      </c>
      <c r="EK38" s="155">
        <v>8.9</v>
      </c>
      <c r="EL38" s="121">
        <v>7.8</v>
      </c>
      <c r="EM38" s="155">
        <v>7.9</v>
      </c>
      <c r="EN38" s="155">
        <v>7.5</v>
      </c>
      <c r="EO38" s="121">
        <v>9.9</v>
      </c>
      <c r="EP38" s="155">
        <v>14.5</v>
      </c>
      <c r="EQ38" s="155">
        <v>12.8</v>
      </c>
      <c r="ER38" s="155">
        <v>12.1</v>
      </c>
      <c r="ES38" s="121">
        <v>9</v>
      </c>
      <c r="ET38" s="155">
        <v>9.6999999999999993</v>
      </c>
      <c r="EU38" s="121">
        <v>9.6999999999999993</v>
      </c>
      <c r="EV38" s="121">
        <v>10.199999999999999</v>
      </c>
      <c r="EW38" s="155">
        <v>10.3</v>
      </c>
      <c r="EX38" s="155">
        <v>8.6</v>
      </c>
      <c r="EY38" s="155">
        <v>9.9</v>
      </c>
      <c r="EZ38" s="155">
        <v>9.9</v>
      </c>
      <c r="FA38" s="155">
        <v>12.7</v>
      </c>
      <c r="FB38" s="129">
        <v>18.899999999999999</v>
      </c>
      <c r="FC38" s="155">
        <v>16.2</v>
      </c>
      <c r="FD38" s="124">
        <v>13.1</v>
      </c>
      <c r="FE38" s="140">
        <v>9.4</v>
      </c>
      <c r="FF38" s="124">
        <v>11</v>
      </c>
      <c r="FG38" s="140">
        <v>9.1999999999999993</v>
      </c>
      <c r="FH38" s="140">
        <v>9.5</v>
      </c>
      <c r="FI38" s="140">
        <v>8.6999999999999993</v>
      </c>
      <c r="FJ38" s="140">
        <v>6.6</v>
      </c>
      <c r="FK38" s="124">
        <v>6</v>
      </c>
      <c r="FL38" s="124">
        <v>5.5</v>
      </c>
      <c r="FM38" s="124">
        <v>6.3</v>
      </c>
      <c r="FN38" s="124">
        <v>10.8</v>
      </c>
      <c r="FO38" s="124">
        <v>9.1</v>
      </c>
      <c r="FP38" s="124">
        <v>7.7</v>
      </c>
      <c r="FQ38" s="124">
        <v>5.5</v>
      </c>
      <c r="FR38" s="124">
        <v>5.8</v>
      </c>
      <c r="FS38" s="124">
        <v>5.0999999999999996</v>
      </c>
      <c r="FT38" s="124">
        <v>5</v>
      </c>
      <c r="FU38" s="124">
        <v>4.9000000000000004</v>
      </c>
      <c r="FV38" s="124">
        <v>4</v>
      </c>
      <c r="FW38" s="124">
        <v>4.0999999999999996</v>
      </c>
      <c r="FX38" s="124">
        <v>3.9</v>
      </c>
      <c r="FY38" s="124">
        <v>4.5999999999999996</v>
      </c>
      <c r="FZ38" s="124">
        <v>7</v>
      </c>
      <c r="GA38" s="124">
        <v>6</v>
      </c>
      <c r="GB38" s="124">
        <v>5</v>
      </c>
      <c r="GC38" s="124">
        <v>4</v>
      </c>
      <c r="GD38" s="124">
        <v>4</v>
      </c>
      <c r="GE38" s="124">
        <v>4</v>
      </c>
      <c r="GF38" s="124">
        <v>4</v>
      </c>
      <c r="GG38" s="124">
        <v>3</v>
      </c>
      <c r="GH38" s="124">
        <v>3</v>
      </c>
      <c r="GI38" s="124">
        <v>3</v>
      </c>
      <c r="GJ38" s="124">
        <v>3</v>
      </c>
      <c r="GK38" s="124">
        <v>4</v>
      </c>
      <c r="GL38" s="124">
        <v>6</v>
      </c>
      <c r="GM38" s="124">
        <v>5</v>
      </c>
      <c r="GN38" s="124">
        <v>4</v>
      </c>
      <c r="GO38" s="124">
        <v>3</v>
      </c>
      <c r="GP38" s="124">
        <v>3</v>
      </c>
      <c r="GQ38" s="124">
        <v>3</v>
      </c>
      <c r="GR38" s="124">
        <v>3</v>
      </c>
      <c r="GS38" s="124">
        <v>3</v>
      </c>
      <c r="GT38" s="124">
        <v>3</v>
      </c>
      <c r="GU38" s="124">
        <v>3</v>
      </c>
      <c r="GV38" s="124">
        <v>3</v>
      </c>
      <c r="GW38" s="124">
        <v>4</v>
      </c>
      <c r="GX38" s="124">
        <v>6</v>
      </c>
      <c r="GY38" s="124">
        <v>5</v>
      </c>
      <c r="GZ38" s="124">
        <v>5</v>
      </c>
      <c r="HA38" s="124">
        <v>5</v>
      </c>
      <c r="HB38" s="124">
        <v>9</v>
      </c>
      <c r="HC38" s="124">
        <v>9</v>
      </c>
      <c r="HD38" s="124">
        <v>9</v>
      </c>
      <c r="HE38" s="124">
        <v>8</v>
      </c>
      <c r="HF38" s="124">
        <v>6</v>
      </c>
      <c r="HG38" s="124">
        <v>6</v>
      </c>
      <c r="HH38" s="124">
        <v>6</v>
      </c>
      <c r="HI38" s="124">
        <v>7</v>
      </c>
      <c r="HJ38" s="124">
        <v>11</v>
      </c>
      <c r="HK38" s="124">
        <v>9</v>
      </c>
      <c r="HL38" s="124">
        <v>8</v>
      </c>
      <c r="HM38" s="124">
        <v>6</v>
      </c>
      <c r="HN38" s="124">
        <v>6</v>
      </c>
      <c r="HO38" s="124">
        <v>5</v>
      </c>
      <c r="HP38" s="124">
        <v>5</v>
      </c>
      <c r="HQ38" s="124">
        <v>4</v>
      </c>
      <c r="HR38" s="124">
        <v>4</v>
      </c>
      <c r="HS38" s="124">
        <v>4</v>
      </c>
      <c r="HT38" s="124">
        <v>4</v>
      </c>
      <c r="HU38" s="124">
        <v>4</v>
      </c>
      <c r="HV38" s="124">
        <v>7</v>
      </c>
      <c r="HW38" s="124">
        <v>6</v>
      </c>
      <c r="HX38" s="124">
        <v>6</v>
      </c>
      <c r="HY38" s="124">
        <v>9</v>
      </c>
      <c r="HZ38" s="124">
        <v>11</v>
      </c>
      <c r="IA38" s="124">
        <v>12</v>
      </c>
      <c r="IB38" s="124">
        <v>13</v>
      </c>
      <c r="IC38" s="124">
        <v>12</v>
      </c>
      <c r="ID38" s="124">
        <v>9</v>
      </c>
      <c r="IE38" s="124">
        <v>9</v>
      </c>
      <c r="IF38" s="124">
        <v>7</v>
      </c>
      <c r="IG38" s="124">
        <v>7</v>
      </c>
      <c r="IH38" s="124">
        <v>9</v>
      </c>
      <c r="II38" s="124">
        <v>6</v>
      </c>
      <c r="IJ38" s="124">
        <v>5</v>
      </c>
      <c r="IK38" s="124">
        <v>4</v>
      </c>
      <c r="IL38" s="124">
        <v>3</v>
      </c>
      <c r="IM38" s="124">
        <v>3</v>
      </c>
      <c r="IN38" s="124">
        <v>3</v>
      </c>
      <c r="IO38" s="124">
        <v>2</v>
      </c>
      <c r="IP38" s="124">
        <v>2</v>
      </c>
      <c r="IQ38" s="124">
        <v>2</v>
      </c>
      <c r="IR38" s="124">
        <v>2</v>
      </c>
      <c r="IS38" s="124">
        <v>2</v>
      </c>
      <c r="IT38" s="124">
        <v>3</v>
      </c>
      <c r="IU38" s="131">
        <v>3</v>
      </c>
      <c r="IV38" s="131">
        <v>3</v>
      </c>
      <c r="IW38" s="131">
        <v>3</v>
      </c>
      <c r="IX38" s="131" t="s">
        <v>0</v>
      </c>
      <c r="IY38" s="131" t="s">
        <v>0</v>
      </c>
      <c r="IZ38" s="131" t="s">
        <v>0</v>
      </c>
      <c r="JA38" s="131" t="s">
        <v>0</v>
      </c>
      <c r="JB38" s="131" t="s">
        <v>0</v>
      </c>
      <c r="JC38" s="131" t="s">
        <v>0</v>
      </c>
      <c r="JD38" s="131" t="s">
        <v>0</v>
      </c>
      <c r="JE38" s="131" t="s">
        <v>0</v>
      </c>
      <c r="JF38" s="131" t="s">
        <v>0</v>
      </c>
      <c r="JG38" s="131" t="s">
        <v>0</v>
      </c>
      <c r="JH38" s="131" t="s">
        <v>0</v>
      </c>
      <c r="JI38" s="131" t="s">
        <v>0</v>
      </c>
      <c r="JJ38" s="131" t="s">
        <v>0</v>
      </c>
    </row>
    <row r="39" spans="1:270" ht="13.8">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7"/>
      <c r="AV39" s="117"/>
      <c r="AW39" s="117"/>
      <c r="AX39" s="117"/>
      <c r="AY39" s="117"/>
      <c r="EU39" s="156"/>
      <c r="EV39" s="156"/>
      <c r="EW39" s="156"/>
      <c r="EX39" s="156"/>
      <c r="EY39" s="156"/>
      <c r="EZ39" s="156"/>
      <c r="FA39" s="156"/>
      <c r="FB39" s="156"/>
      <c r="FC39" s="156"/>
      <c r="FD39" s="156"/>
      <c r="FE39" s="156"/>
      <c r="FF39" s="156"/>
      <c r="FG39" s="156"/>
      <c r="FH39" s="156"/>
      <c r="FI39" s="156"/>
      <c r="FJ39" s="156"/>
      <c r="HL39" s="4"/>
      <c r="HM39" s="124"/>
      <c r="HN39" s="124"/>
    </row>
    <row r="41" spans="1:270" ht="84.75" customHeight="1">
      <c r="A41" s="185" t="str">
        <f>IF('0'!A1=1,"Починаючи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областях.","Since April 2014 excluding the temporarily occupied territory of the AR of Crimea and the city of Sevastopol, since January 2015 excluding  temporarily occupied territories in the Donetsk and Luhansk regions.")</f>
        <v>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v>
      </c>
      <c r="B41" s="186"/>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22"/>
      <c r="AX41" s="122"/>
      <c r="AY41" s="122"/>
      <c r="AZ41" s="122"/>
      <c r="BA41" s="122"/>
      <c r="BB41" s="7"/>
      <c r="BC41" s="7"/>
    </row>
    <row r="42" spans="1:270" ht="13.5" customHeight="1"/>
    <row r="43" spans="1:270" ht="53.25" customHeight="1">
      <c r="A43" s="183" t="s">
        <v>4</v>
      </c>
      <c r="B43" s="184"/>
    </row>
  </sheetData>
  <sheetProtection algorithmName="SHA-512" hashValue="Yu7ap4eBGM++xwSF/xfOP+fFem9Bxn+np+QccrFr9RMCrw3tTcIKT04JIVRsoAPvMRUdAy95hy1o6ujuB/qb4A==" saltValue="Bam+U9XkHJg2TyotLHiHcA==" spinCount="100000" sheet="1" objects="1" scenarios="1"/>
  <mergeCells count="12">
    <mergeCell ref="A43:B43"/>
    <mergeCell ref="A41:B41"/>
    <mergeCell ref="A3:B3"/>
    <mergeCell ref="A34:B34"/>
    <mergeCell ref="A35:B35"/>
    <mergeCell ref="A36:B36"/>
    <mergeCell ref="A37:B37"/>
    <mergeCell ref="A38:B38"/>
    <mergeCell ref="A4:B4"/>
    <mergeCell ref="A5:B5"/>
    <mergeCell ref="A6:B6"/>
    <mergeCell ref="A7:A33"/>
  </mergeCells>
  <hyperlinks>
    <hyperlink ref="A1" location="'0'!A1" display="'0'!A1"/>
  </hyperlinks>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ET62"/>
  <sheetViews>
    <sheetView showGridLines="0" showRowColHeaders="0" zoomScale="86" zoomScaleNormal="86" workbookViewId="0">
      <pane xSplit="2" topLeftCell="EE1" activePane="topRight" state="frozen"/>
      <selection pane="topRight" activeCell="ET3" sqref="ET3"/>
    </sheetView>
  </sheetViews>
  <sheetFormatPr defaultColWidth="8.77734375" defaultRowHeight="13.2" outlineLevelRow="1"/>
  <cols>
    <col min="1" max="1" width="10.33203125" style="4" customWidth="1"/>
    <col min="2" max="2" width="45.77734375" style="4" customWidth="1"/>
    <col min="3" max="202" width="10.77734375" style="4" customWidth="1"/>
    <col min="203" max="16384" width="8.77734375" style="4"/>
  </cols>
  <sheetData>
    <row r="1" spans="1:150" ht="20.25" customHeight="1">
      <c r="A1" s="2" t="str">
        <f>IF('0'!A1=1,"до змісту","to title")</f>
        <v>до змісту</v>
      </c>
      <c r="B1" s="3"/>
    </row>
    <row r="2" spans="1:150" ht="15.6">
      <c r="A2" s="10"/>
      <c r="B2" s="11"/>
      <c r="C2" s="118">
        <v>41275</v>
      </c>
      <c r="D2" s="118">
        <v>41306</v>
      </c>
      <c r="E2" s="118">
        <v>41334</v>
      </c>
      <c r="F2" s="118">
        <v>41365</v>
      </c>
      <c r="G2" s="118">
        <v>41395</v>
      </c>
      <c r="H2" s="118">
        <v>41426</v>
      </c>
      <c r="I2" s="118">
        <v>41456</v>
      </c>
      <c r="J2" s="118">
        <v>41487</v>
      </c>
      <c r="K2" s="118">
        <v>41518</v>
      </c>
      <c r="L2" s="118">
        <v>41548</v>
      </c>
      <c r="M2" s="118">
        <v>41579</v>
      </c>
      <c r="N2" s="118">
        <v>41609</v>
      </c>
      <c r="O2" s="118">
        <v>41640</v>
      </c>
      <c r="P2" s="118">
        <v>41671</v>
      </c>
      <c r="Q2" s="118">
        <v>41699</v>
      </c>
      <c r="R2" s="118">
        <v>41730</v>
      </c>
      <c r="S2" s="118">
        <v>41760</v>
      </c>
      <c r="T2" s="118">
        <v>41791</v>
      </c>
      <c r="U2" s="118">
        <v>41821</v>
      </c>
      <c r="V2" s="118">
        <v>41852</v>
      </c>
      <c r="W2" s="118">
        <v>41883</v>
      </c>
      <c r="X2" s="118">
        <v>41913</v>
      </c>
      <c r="Y2" s="118">
        <v>41944</v>
      </c>
      <c r="Z2" s="118">
        <v>41974</v>
      </c>
      <c r="AA2" s="118">
        <v>42005</v>
      </c>
      <c r="AB2" s="118">
        <v>42036</v>
      </c>
      <c r="AC2" s="118">
        <v>42064</v>
      </c>
      <c r="AD2" s="118">
        <v>42095</v>
      </c>
      <c r="AE2" s="118">
        <v>42125</v>
      </c>
      <c r="AF2" s="118">
        <v>42156</v>
      </c>
      <c r="AG2" s="118">
        <v>42186</v>
      </c>
      <c r="AH2" s="118">
        <v>42217</v>
      </c>
      <c r="AI2" s="118">
        <v>42248</v>
      </c>
      <c r="AJ2" s="118">
        <v>42278</v>
      </c>
      <c r="AK2" s="118">
        <v>42309</v>
      </c>
      <c r="AL2" s="118">
        <v>42339</v>
      </c>
      <c r="AM2" s="118">
        <v>42370</v>
      </c>
      <c r="AN2" s="118">
        <v>42401</v>
      </c>
      <c r="AO2" s="118">
        <v>42430</v>
      </c>
      <c r="AP2" s="118">
        <v>42461</v>
      </c>
      <c r="AQ2" s="118">
        <v>42491</v>
      </c>
      <c r="AR2" s="118">
        <v>42522</v>
      </c>
      <c r="AS2" s="118">
        <v>42552</v>
      </c>
      <c r="AT2" s="118">
        <v>42583</v>
      </c>
      <c r="AU2" s="118">
        <v>42614</v>
      </c>
      <c r="AV2" s="118">
        <v>42644</v>
      </c>
      <c r="AW2" s="118">
        <v>42675</v>
      </c>
      <c r="AX2" s="118">
        <v>42705</v>
      </c>
      <c r="AY2" s="118">
        <v>42736</v>
      </c>
      <c r="AZ2" s="118">
        <v>42767</v>
      </c>
      <c r="BA2" s="118">
        <v>42795</v>
      </c>
      <c r="BB2" s="118">
        <v>42826</v>
      </c>
      <c r="BC2" s="118">
        <v>42856</v>
      </c>
      <c r="BD2" s="118">
        <v>42887</v>
      </c>
      <c r="BE2" s="118">
        <v>42917</v>
      </c>
      <c r="BF2" s="118">
        <v>42948</v>
      </c>
      <c r="BG2" s="118">
        <v>42979</v>
      </c>
      <c r="BH2" s="118">
        <v>43009</v>
      </c>
      <c r="BI2" s="118">
        <v>43040</v>
      </c>
      <c r="BJ2" s="118">
        <v>43070</v>
      </c>
      <c r="BK2" s="118">
        <v>43101</v>
      </c>
      <c r="BL2" s="118">
        <v>43132</v>
      </c>
      <c r="BM2" s="118">
        <v>43160</v>
      </c>
      <c r="BN2" s="118">
        <v>43191</v>
      </c>
      <c r="BO2" s="118">
        <v>43221</v>
      </c>
      <c r="BP2" s="118">
        <v>43252</v>
      </c>
      <c r="BQ2" s="118">
        <v>43282</v>
      </c>
      <c r="BR2" s="118">
        <v>43313</v>
      </c>
      <c r="BS2" s="118">
        <v>43344</v>
      </c>
      <c r="BT2" s="118">
        <v>43374</v>
      </c>
      <c r="BU2" s="118">
        <v>43405</v>
      </c>
      <c r="BV2" s="118">
        <v>43435</v>
      </c>
      <c r="BW2" s="118">
        <v>43466</v>
      </c>
      <c r="BX2" s="118">
        <v>43497</v>
      </c>
      <c r="BY2" s="118">
        <v>43525</v>
      </c>
      <c r="BZ2" s="118">
        <v>43556</v>
      </c>
      <c r="CA2" s="118">
        <v>43586</v>
      </c>
      <c r="CB2" s="118">
        <v>43617</v>
      </c>
      <c r="CC2" s="118">
        <v>43647</v>
      </c>
      <c r="CD2" s="118">
        <v>43678</v>
      </c>
      <c r="CE2" s="118">
        <v>43709</v>
      </c>
      <c r="CF2" s="118">
        <v>43739</v>
      </c>
      <c r="CG2" s="118">
        <v>43770</v>
      </c>
      <c r="CH2" s="118">
        <v>43800</v>
      </c>
      <c r="CI2" s="118">
        <v>43831</v>
      </c>
      <c r="CJ2" s="118">
        <v>43862</v>
      </c>
      <c r="CK2" s="118">
        <v>43891</v>
      </c>
      <c r="CL2" s="118">
        <v>43922</v>
      </c>
      <c r="CM2" s="118">
        <v>43952</v>
      </c>
      <c r="CN2" s="118">
        <v>43983</v>
      </c>
      <c r="CO2" s="118">
        <v>44013</v>
      </c>
      <c r="CP2" s="118">
        <v>44044</v>
      </c>
      <c r="CQ2" s="118">
        <v>44075</v>
      </c>
      <c r="CR2" s="118">
        <v>44105</v>
      </c>
      <c r="CS2" s="118">
        <v>44136</v>
      </c>
      <c r="CT2" s="118">
        <v>44166</v>
      </c>
      <c r="CU2" s="118">
        <v>44197</v>
      </c>
      <c r="CV2" s="118">
        <v>44228</v>
      </c>
      <c r="CW2" s="118">
        <v>44256</v>
      </c>
      <c r="CX2" s="118">
        <v>44287</v>
      </c>
      <c r="CY2" s="118">
        <v>44317</v>
      </c>
      <c r="CZ2" s="118">
        <v>44348</v>
      </c>
      <c r="DA2" s="118">
        <v>44378</v>
      </c>
      <c r="DB2" s="118">
        <v>44409</v>
      </c>
      <c r="DC2" s="118">
        <v>44440</v>
      </c>
      <c r="DD2" s="118">
        <v>44470</v>
      </c>
      <c r="DE2" s="118">
        <v>44501</v>
      </c>
      <c r="DF2" s="118">
        <v>44531</v>
      </c>
      <c r="DG2" s="118">
        <v>44562</v>
      </c>
      <c r="DH2" s="118">
        <v>44593</v>
      </c>
      <c r="DI2" s="118">
        <v>44621</v>
      </c>
      <c r="DJ2" s="118">
        <v>44652</v>
      </c>
      <c r="DK2" s="118">
        <v>44682</v>
      </c>
      <c r="DL2" s="118">
        <v>44713</v>
      </c>
      <c r="DM2" s="118">
        <v>44743</v>
      </c>
      <c r="DN2" s="118">
        <v>44774</v>
      </c>
      <c r="DO2" s="118">
        <v>44805</v>
      </c>
      <c r="DP2" s="118">
        <v>44835</v>
      </c>
      <c r="DQ2" s="118">
        <v>44866</v>
      </c>
      <c r="DR2" s="118">
        <v>44896</v>
      </c>
      <c r="DS2" s="118">
        <v>44927</v>
      </c>
      <c r="DT2" s="118">
        <v>44958</v>
      </c>
      <c r="DU2" s="118">
        <v>44986</v>
      </c>
      <c r="DV2" s="118">
        <v>45017</v>
      </c>
      <c r="DW2" s="118">
        <v>45047</v>
      </c>
      <c r="DX2" s="118">
        <v>45078</v>
      </c>
      <c r="DY2" s="118">
        <v>45108</v>
      </c>
      <c r="DZ2" s="118">
        <v>45139</v>
      </c>
      <c r="EA2" s="118">
        <v>45170</v>
      </c>
      <c r="EB2" s="118">
        <v>45200</v>
      </c>
      <c r="EC2" s="118">
        <v>45231</v>
      </c>
      <c r="ED2" s="118">
        <v>45261</v>
      </c>
      <c r="EE2" s="118">
        <v>45292</v>
      </c>
      <c r="EF2" s="118">
        <v>45323</v>
      </c>
      <c r="EG2" s="118">
        <v>45352</v>
      </c>
      <c r="EH2" s="118">
        <v>45383</v>
      </c>
      <c r="EI2" s="118">
        <v>45413</v>
      </c>
      <c r="EJ2" s="118">
        <v>45444</v>
      </c>
      <c r="EK2" s="118">
        <v>45474</v>
      </c>
      <c r="EL2" s="118">
        <v>45505</v>
      </c>
      <c r="EM2" s="118">
        <v>45536</v>
      </c>
      <c r="EN2" s="118">
        <v>45566</v>
      </c>
      <c r="EO2" s="118">
        <v>45597</v>
      </c>
      <c r="EP2" s="118">
        <v>45627</v>
      </c>
      <c r="EQ2" s="118">
        <v>45658</v>
      </c>
      <c r="ER2" s="118">
        <v>45689</v>
      </c>
      <c r="ES2" s="118">
        <v>45717</v>
      </c>
      <c r="ET2" s="118">
        <v>45748</v>
      </c>
    </row>
    <row r="3" spans="1:150" ht="59.4" customHeight="1">
      <c r="A3" s="200" t="str">
        <f>IF('0'!A1=1,"Кількість громадян, які мали статус безробітного протягом звітного періоду (тис. осіб)","Number of persons who had unemployed status during the reporting period (thsd. person)")</f>
        <v>Кількість громадян, які мали статус безробітного протягом звітного періоду (тис. осіб)</v>
      </c>
      <c r="B3" s="201"/>
      <c r="C3" s="119">
        <v>612.79499999999996</v>
      </c>
      <c r="D3" s="119">
        <v>691.73500000000001</v>
      </c>
      <c r="E3" s="119">
        <v>753.35199999999998</v>
      </c>
      <c r="F3" s="119">
        <v>837.42600000000004</v>
      </c>
      <c r="G3" s="119">
        <v>904.84</v>
      </c>
      <c r="H3" s="119">
        <v>971.30399999999997</v>
      </c>
      <c r="I3" s="119">
        <v>1057.5899999999999</v>
      </c>
      <c r="J3" s="119">
        <v>1128.192</v>
      </c>
      <c r="K3" s="119">
        <v>1208.9269999999999</v>
      </c>
      <c r="L3" s="119">
        <v>1300.2929999999999</v>
      </c>
      <c r="M3" s="119">
        <v>1405.3440000000001</v>
      </c>
      <c r="N3" s="119">
        <v>1537.4359999999999</v>
      </c>
      <c r="O3" s="119">
        <v>585.06700000000001</v>
      </c>
      <c r="P3" s="119">
        <v>663.52599999999995</v>
      </c>
      <c r="Q3" s="119">
        <v>740.26499999999999</v>
      </c>
      <c r="R3" s="119">
        <v>832.33299999999997</v>
      </c>
      <c r="S3" s="119">
        <v>902.13499999999999</v>
      </c>
      <c r="T3" s="119">
        <v>937.82</v>
      </c>
      <c r="U3" s="119">
        <v>1015.87</v>
      </c>
      <c r="V3" s="119">
        <v>1073.018</v>
      </c>
      <c r="W3" s="119">
        <v>1147.425</v>
      </c>
      <c r="X3" s="119">
        <v>1233.0740000000001</v>
      </c>
      <c r="Y3" s="119">
        <v>1340.0809999999999</v>
      </c>
      <c r="Z3" s="119">
        <v>1468.452</v>
      </c>
      <c r="AA3" s="119">
        <v>588.54399999999998</v>
      </c>
      <c r="AB3" s="119">
        <v>659.79100000000005</v>
      </c>
      <c r="AC3" s="119">
        <v>734.88599999999997</v>
      </c>
      <c r="AD3" s="119">
        <v>815.65200000000004</v>
      </c>
      <c r="AE3" s="119">
        <v>882.06200000000001</v>
      </c>
      <c r="AF3" s="119">
        <v>942.36199999999997</v>
      </c>
      <c r="AG3" s="119">
        <v>1005.6559999999999</v>
      </c>
      <c r="AH3" s="119">
        <v>1061.942</v>
      </c>
      <c r="AI3" s="120">
        <v>1135.7729999999999</v>
      </c>
      <c r="AJ3" s="120">
        <v>1210.4780000000001</v>
      </c>
      <c r="AK3" s="120">
        <v>1316.059</v>
      </c>
      <c r="AL3" s="120">
        <v>1435.193</v>
      </c>
      <c r="AM3" s="120">
        <v>560.67600000000004</v>
      </c>
      <c r="AN3" s="120">
        <v>629.00699999999995</v>
      </c>
      <c r="AO3" s="120">
        <v>686.88300000000004</v>
      </c>
      <c r="AP3" s="120">
        <v>759.58399999999995</v>
      </c>
      <c r="AQ3" s="120">
        <v>818.54700000000003</v>
      </c>
      <c r="AR3" s="120">
        <v>868.73800000000006</v>
      </c>
      <c r="AS3" s="120">
        <v>914.49800000000005</v>
      </c>
      <c r="AT3" s="120">
        <v>967.82500000000005</v>
      </c>
      <c r="AU3" s="120">
        <v>1026.5619999999999</v>
      </c>
      <c r="AV3" s="120">
        <v>1085.0999999999999</v>
      </c>
      <c r="AW3" s="120">
        <v>1164.99</v>
      </c>
      <c r="AX3" s="120">
        <v>1270.4469999999999</v>
      </c>
      <c r="AY3" s="120">
        <v>478.68200000000002</v>
      </c>
      <c r="AZ3" s="120">
        <v>546.06500000000005</v>
      </c>
      <c r="BA3" s="120">
        <v>603.63400000000001</v>
      </c>
      <c r="BB3" s="120">
        <v>662.62699999999995</v>
      </c>
      <c r="BC3" s="120">
        <v>720.06500000000005</v>
      </c>
      <c r="BD3" s="120">
        <v>768.673</v>
      </c>
      <c r="BE3" s="120">
        <v>815.66099999999994</v>
      </c>
      <c r="BF3" s="120">
        <v>861.55799999999999</v>
      </c>
      <c r="BG3" s="120">
        <v>913.86800000000005</v>
      </c>
      <c r="BH3" s="120">
        <v>970.37199999999996</v>
      </c>
      <c r="BI3" s="120">
        <v>1050.8040000000001</v>
      </c>
      <c r="BJ3" s="120">
        <v>1138.3989999999999</v>
      </c>
      <c r="BK3" s="120">
        <v>424.61099999999999</v>
      </c>
      <c r="BL3" s="120">
        <v>477.83</v>
      </c>
      <c r="BM3" s="120">
        <v>524.34900000000005</v>
      </c>
      <c r="BN3" s="120">
        <v>579.29999999999995</v>
      </c>
      <c r="BO3" s="120">
        <v>642.06200000000001</v>
      </c>
      <c r="BP3" s="120">
        <v>691.71900000000005</v>
      </c>
      <c r="BQ3" s="120">
        <v>740.93299999999999</v>
      </c>
      <c r="BR3" s="120">
        <v>788.29899999999998</v>
      </c>
      <c r="BS3" s="120">
        <v>840.42899999999997</v>
      </c>
      <c r="BT3" s="120">
        <v>901.18600000000004</v>
      </c>
      <c r="BU3" s="120">
        <v>983.98099999999999</v>
      </c>
      <c r="BV3" s="120">
        <v>1064.2439999999999</v>
      </c>
      <c r="BW3" s="120">
        <v>409.209</v>
      </c>
      <c r="BX3" s="120">
        <v>460.34300000000002</v>
      </c>
      <c r="BY3" s="120">
        <v>505.613</v>
      </c>
      <c r="BZ3" s="120">
        <v>557.11699999999996</v>
      </c>
      <c r="CA3" s="120">
        <v>615.61</v>
      </c>
      <c r="CB3" s="120">
        <v>658.92899999999997</v>
      </c>
      <c r="CC3" s="120">
        <v>706.15800000000002</v>
      </c>
      <c r="CD3" s="120">
        <v>748.726</v>
      </c>
      <c r="CE3" s="120">
        <v>799.09500000000003</v>
      </c>
      <c r="CF3" s="120">
        <v>857.98299999999995</v>
      </c>
      <c r="CG3" s="120">
        <v>937.54700000000003</v>
      </c>
      <c r="CH3" s="120">
        <v>1024.4259999999999</v>
      </c>
      <c r="CI3" s="120">
        <v>415.61500000000001</v>
      </c>
      <c r="CJ3" s="120">
        <v>471.14600000000002</v>
      </c>
      <c r="CK3" s="120">
        <v>508.46600000000001</v>
      </c>
      <c r="CL3" s="120">
        <v>657.62199999999996</v>
      </c>
      <c r="CM3" s="120">
        <v>754.726</v>
      </c>
      <c r="CN3" s="120">
        <v>829.42700000000002</v>
      </c>
      <c r="CO3" s="120">
        <v>897.5</v>
      </c>
      <c r="CP3" s="120">
        <v>945.18</v>
      </c>
      <c r="CQ3" s="120">
        <v>1002.246</v>
      </c>
      <c r="CR3" s="120">
        <v>1060.4780000000001</v>
      </c>
      <c r="CS3" s="120">
        <v>1138.1489999999999</v>
      </c>
      <c r="CT3" s="120">
        <v>1247.2149999999999</v>
      </c>
      <c r="CU3" s="120">
        <v>540.90300000000002</v>
      </c>
      <c r="CV3" s="120">
        <v>610.89099999999996</v>
      </c>
      <c r="CW3" s="120">
        <v>680.31600000000003</v>
      </c>
      <c r="CX3" s="120">
        <v>747.31399999999996</v>
      </c>
      <c r="CY3" s="120">
        <v>805.52800000000002</v>
      </c>
      <c r="CZ3" s="120">
        <v>856.34899999999993</v>
      </c>
      <c r="DA3" s="120">
        <v>904.54899999999998</v>
      </c>
      <c r="DB3" s="120">
        <v>949.76499999999999</v>
      </c>
      <c r="DC3" s="120">
        <v>1001.689</v>
      </c>
      <c r="DD3" s="120">
        <v>1048.915</v>
      </c>
      <c r="DE3" s="120">
        <v>1109.7429999999999</v>
      </c>
      <c r="DF3" s="120">
        <v>1191.008</v>
      </c>
      <c r="DG3" s="120">
        <v>358.69099999999997</v>
      </c>
      <c r="DH3" s="120">
        <v>402.88</v>
      </c>
      <c r="DI3" s="120">
        <v>433.85700000000003</v>
      </c>
      <c r="DJ3" s="120">
        <v>494.99799999999999</v>
      </c>
      <c r="DK3" s="120">
        <v>579.94200000000001</v>
      </c>
      <c r="DL3" s="120">
        <v>655.49699999999996</v>
      </c>
      <c r="DM3" s="120">
        <v>701.45799999999997</v>
      </c>
      <c r="DN3" s="120">
        <v>744.09299999999996</v>
      </c>
      <c r="DO3" s="120">
        <v>784.35599999999999</v>
      </c>
      <c r="DP3" s="120">
        <v>809.26099999999997</v>
      </c>
      <c r="DQ3" s="120">
        <v>839.14099999999996</v>
      </c>
      <c r="DR3" s="120">
        <v>867.63599999999997</v>
      </c>
      <c r="DS3" s="120">
        <v>214.09299999999999</v>
      </c>
      <c r="DT3" s="120">
        <v>240.8</v>
      </c>
      <c r="DU3" s="120">
        <v>269.18599999999998</v>
      </c>
      <c r="DV3" s="120">
        <v>293.18799999999999</v>
      </c>
      <c r="DW3" s="120">
        <v>321.25799999999998</v>
      </c>
      <c r="DX3" s="120">
        <v>345.97300000000001</v>
      </c>
      <c r="DY3" s="120">
        <v>370.70499999999998</v>
      </c>
      <c r="DZ3" s="120">
        <v>394.55900000000003</v>
      </c>
      <c r="EA3" s="120">
        <v>417.90699999999998</v>
      </c>
      <c r="EB3" s="120">
        <v>441.267</v>
      </c>
      <c r="EC3" s="120">
        <v>463.90699999999998</v>
      </c>
      <c r="ED3" s="120">
        <v>483.245</v>
      </c>
      <c r="EE3" s="120">
        <v>120.685</v>
      </c>
      <c r="EF3" s="120">
        <v>149.779</v>
      </c>
      <c r="EG3" s="120">
        <v>181.858</v>
      </c>
      <c r="EH3" s="120">
        <v>212.679</v>
      </c>
      <c r="EI3" s="120">
        <v>234.989</v>
      </c>
      <c r="EJ3" s="120">
        <v>254.61099999999999</v>
      </c>
      <c r="EK3" s="120">
        <v>276.18099999999998</v>
      </c>
      <c r="EL3" s="120">
        <v>297.024</v>
      </c>
      <c r="EM3" s="120">
        <v>322.32299999999998</v>
      </c>
      <c r="EN3" s="120">
        <v>347.10700000000003</v>
      </c>
      <c r="EO3" s="120">
        <v>368.23700000000002</v>
      </c>
      <c r="EP3" s="120">
        <v>388.44900000000001</v>
      </c>
      <c r="EQ3" s="120">
        <v>121.288</v>
      </c>
      <c r="ER3" s="120">
        <v>142.833</v>
      </c>
      <c r="ES3" s="120">
        <v>162.62799999999999</v>
      </c>
      <c r="ET3" s="120">
        <v>185.02600000000001</v>
      </c>
    </row>
    <row r="4" spans="1:150" s="7" customFormat="1" ht="20.100000000000001" customHeight="1" outlineLevel="1">
      <c r="A4" s="197" t="str">
        <f>IF('0'!A1=1,"РЕГІОНИ*","OBLAST*")</f>
        <v>РЕГІОНИ*</v>
      </c>
      <c r="B4" s="8" t="str">
        <f>IF('0'!A1=1,"АР Крим","AR Crimea")</f>
        <v>АР Крим</v>
      </c>
      <c r="C4" s="123">
        <v>22.175999999999998</v>
      </c>
      <c r="D4" s="123">
        <v>24.771999999999998</v>
      </c>
      <c r="E4" s="123">
        <v>26.459</v>
      </c>
      <c r="F4" s="123">
        <v>28.419</v>
      </c>
      <c r="G4" s="123">
        <v>30.001000000000001</v>
      </c>
      <c r="H4" s="123">
        <v>31.8</v>
      </c>
      <c r="I4" s="123">
        <v>34.442</v>
      </c>
      <c r="J4" s="123">
        <v>36.768000000000001</v>
      </c>
      <c r="K4" s="123">
        <v>39.753999999999998</v>
      </c>
      <c r="L4" s="123">
        <v>44.414000000000001</v>
      </c>
      <c r="M4" s="123">
        <v>49.412999999999997</v>
      </c>
      <c r="N4" s="123">
        <v>54.036999999999999</v>
      </c>
      <c r="O4" s="121">
        <v>20.640999999999998</v>
      </c>
      <c r="P4" s="121" t="s">
        <v>0</v>
      </c>
      <c r="Q4" s="121" t="s">
        <v>0</v>
      </c>
      <c r="R4" s="121" t="s">
        <v>0</v>
      </c>
      <c r="S4" s="121" t="s">
        <v>0</v>
      </c>
      <c r="T4" s="121" t="s">
        <v>0</v>
      </c>
      <c r="U4" s="121" t="s">
        <v>0</v>
      </c>
      <c r="V4" s="121" t="s">
        <v>0</v>
      </c>
      <c r="W4" s="121" t="s">
        <v>0</v>
      </c>
      <c r="X4" s="121" t="s">
        <v>0</v>
      </c>
      <c r="Y4" s="121" t="s">
        <v>0</v>
      </c>
      <c r="Z4" s="121" t="s">
        <v>0</v>
      </c>
      <c r="AA4" s="121" t="s">
        <v>0</v>
      </c>
      <c r="AB4" s="121" t="s">
        <v>0</v>
      </c>
      <c r="AC4" s="121" t="s">
        <v>0</v>
      </c>
      <c r="AD4" s="121" t="s">
        <v>0</v>
      </c>
      <c r="AE4" s="121" t="s">
        <v>0</v>
      </c>
      <c r="AF4" s="121" t="s">
        <v>0</v>
      </c>
      <c r="AG4" s="121" t="s">
        <v>0</v>
      </c>
      <c r="AH4" s="121" t="s">
        <v>0</v>
      </c>
      <c r="AI4" s="121" t="s">
        <v>0</v>
      </c>
      <c r="AJ4" s="121" t="s">
        <v>0</v>
      </c>
      <c r="AK4" s="121" t="s">
        <v>0</v>
      </c>
      <c r="AL4" s="121" t="s">
        <v>0</v>
      </c>
      <c r="AM4" s="121" t="s">
        <v>0</v>
      </c>
      <c r="AN4" s="121" t="s">
        <v>0</v>
      </c>
      <c r="AO4" s="121" t="s">
        <v>0</v>
      </c>
      <c r="AP4" s="121" t="s">
        <v>0</v>
      </c>
      <c r="AQ4" s="121" t="s">
        <v>0</v>
      </c>
      <c r="AR4" s="121" t="s">
        <v>0</v>
      </c>
      <c r="AS4" s="121" t="s">
        <v>0</v>
      </c>
      <c r="AT4" s="121" t="s">
        <v>0</v>
      </c>
      <c r="AU4" s="121" t="s">
        <v>0</v>
      </c>
      <c r="AV4" s="121" t="s">
        <v>0</v>
      </c>
      <c r="AW4" s="121" t="s">
        <v>0</v>
      </c>
      <c r="AX4" s="121" t="s">
        <v>0</v>
      </c>
      <c r="AY4" s="121" t="s">
        <v>0</v>
      </c>
      <c r="AZ4" s="121" t="s">
        <v>0</v>
      </c>
      <c r="BA4" s="121" t="s">
        <v>0</v>
      </c>
      <c r="BB4" s="121" t="s">
        <v>0</v>
      </c>
      <c r="BC4" s="121" t="s">
        <v>0</v>
      </c>
      <c r="BD4" s="121" t="s">
        <v>0</v>
      </c>
      <c r="BE4" s="121" t="s">
        <v>0</v>
      </c>
      <c r="BF4" s="121" t="s">
        <v>0</v>
      </c>
      <c r="BG4" s="121" t="s">
        <v>0</v>
      </c>
      <c r="BH4" s="121" t="s">
        <v>0</v>
      </c>
      <c r="BI4" s="121" t="s">
        <v>0</v>
      </c>
      <c r="BJ4" s="121" t="s">
        <v>0</v>
      </c>
      <c r="BK4" s="121" t="s">
        <v>0</v>
      </c>
      <c r="BL4" s="121" t="s">
        <v>0</v>
      </c>
      <c r="BM4" s="121" t="s">
        <v>0</v>
      </c>
      <c r="BN4" s="121" t="s">
        <v>0</v>
      </c>
      <c r="BO4" s="121" t="s">
        <v>0</v>
      </c>
      <c r="BP4" s="121" t="s">
        <v>0</v>
      </c>
      <c r="BQ4" s="121" t="s">
        <v>0</v>
      </c>
      <c r="BR4" s="121" t="s">
        <v>0</v>
      </c>
      <c r="BS4" s="121" t="s">
        <v>0</v>
      </c>
      <c r="BT4" s="121" t="s">
        <v>0</v>
      </c>
      <c r="BU4" s="121" t="s">
        <v>0</v>
      </c>
      <c r="BV4" s="121" t="s">
        <v>0</v>
      </c>
      <c r="BW4" s="121" t="s">
        <v>0</v>
      </c>
      <c r="BX4" s="121" t="s">
        <v>0</v>
      </c>
      <c r="BY4" s="121" t="s">
        <v>0</v>
      </c>
      <c r="BZ4" s="121" t="s">
        <v>0</v>
      </c>
      <c r="CA4" s="121" t="s">
        <v>0</v>
      </c>
      <c r="CB4" s="121" t="s">
        <v>0</v>
      </c>
      <c r="CC4" s="121" t="s">
        <v>0</v>
      </c>
      <c r="CD4" s="121" t="s">
        <v>0</v>
      </c>
      <c r="CE4" s="121" t="s">
        <v>0</v>
      </c>
      <c r="CF4" s="121" t="s">
        <v>0</v>
      </c>
      <c r="CG4" s="121" t="s">
        <v>0</v>
      </c>
      <c r="CH4" s="121" t="s">
        <v>0</v>
      </c>
      <c r="CI4" s="121" t="s">
        <v>0</v>
      </c>
      <c r="CJ4" s="121" t="s">
        <v>0</v>
      </c>
      <c r="CK4" s="121" t="s">
        <v>0</v>
      </c>
      <c r="CL4" s="121" t="s">
        <v>0</v>
      </c>
      <c r="CM4" s="121" t="s">
        <v>0</v>
      </c>
      <c r="CN4" s="121" t="s">
        <v>0</v>
      </c>
      <c r="CO4" s="121" t="s">
        <v>0</v>
      </c>
      <c r="CP4" s="121" t="s">
        <v>0</v>
      </c>
      <c r="CQ4" s="121" t="s">
        <v>0</v>
      </c>
      <c r="CR4" s="121" t="s">
        <v>0</v>
      </c>
      <c r="CS4" s="121" t="s">
        <v>0</v>
      </c>
      <c r="CT4" s="121" t="s">
        <v>0</v>
      </c>
      <c r="CU4" s="121" t="s">
        <v>0</v>
      </c>
      <c r="CV4" s="121" t="s">
        <v>0</v>
      </c>
      <c r="CW4" s="121" t="s">
        <v>0</v>
      </c>
      <c r="CX4" s="121" t="s">
        <v>0</v>
      </c>
      <c r="CY4" s="121" t="s">
        <v>0</v>
      </c>
      <c r="CZ4" s="121" t="s">
        <v>0</v>
      </c>
      <c r="DA4" s="121" t="s">
        <v>0</v>
      </c>
      <c r="DB4" s="121" t="s">
        <v>0</v>
      </c>
      <c r="DC4" s="121" t="s">
        <v>0</v>
      </c>
      <c r="DD4" s="121" t="s">
        <v>0</v>
      </c>
      <c r="DE4" s="121" t="s">
        <v>0</v>
      </c>
      <c r="DF4" s="121" t="s">
        <v>0</v>
      </c>
      <c r="DG4" s="121" t="s">
        <v>0</v>
      </c>
      <c r="DH4" s="121" t="s">
        <v>0</v>
      </c>
      <c r="DI4" s="121" t="s">
        <v>0</v>
      </c>
      <c r="DJ4" s="121" t="s">
        <v>0</v>
      </c>
      <c r="DK4" s="121" t="s">
        <v>0</v>
      </c>
      <c r="DL4" s="121" t="s">
        <v>0</v>
      </c>
      <c r="DM4" s="121" t="s">
        <v>0</v>
      </c>
      <c r="DN4" s="121" t="s">
        <v>0</v>
      </c>
      <c r="DO4" s="121" t="s">
        <v>0</v>
      </c>
      <c r="DP4" s="121" t="s">
        <v>0</v>
      </c>
      <c r="DQ4" s="121" t="s">
        <v>0</v>
      </c>
      <c r="DR4" s="121" t="s">
        <v>0</v>
      </c>
      <c r="DS4" s="121" t="s">
        <v>0</v>
      </c>
      <c r="DT4" s="121" t="s">
        <v>0</v>
      </c>
      <c r="DU4" s="121" t="s">
        <v>0</v>
      </c>
      <c r="DV4" s="121" t="s">
        <v>0</v>
      </c>
      <c r="DW4" s="121" t="s">
        <v>0</v>
      </c>
      <c r="DX4" s="121" t="s">
        <v>0</v>
      </c>
      <c r="DY4" s="121" t="s">
        <v>0</v>
      </c>
      <c r="DZ4" s="121" t="s">
        <v>0</v>
      </c>
      <c r="EA4" s="121" t="s">
        <v>0</v>
      </c>
      <c r="EB4" s="121" t="s">
        <v>0</v>
      </c>
      <c r="EC4" s="121" t="s">
        <v>0</v>
      </c>
      <c r="ED4" s="121" t="s">
        <v>0</v>
      </c>
      <c r="EE4" s="121" t="s">
        <v>0</v>
      </c>
      <c r="EF4" s="121" t="s">
        <v>0</v>
      </c>
      <c r="EG4" s="121" t="s">
        <v>0</v>
      </c>
      <c r="EH4" s="121" t="s">
        <v>0</v>
      </c>
      <c r="EI4" s="121" t="s">
        <v>0</v>
      </c>
      <c r="EJ4" s="121" t="s">
        <v>0</v>
      </c>
      <c r="EK4" s="121" t="s">
        <v>0</v>
      </c>
      <c r="EL4" s="121" t="s">
        <v>0</v>
      </c>
      <c r="EM4" s="121" t="s">
        <v>0</v>
      </c>
      <c r="EN4" s="121" t="s">
        <v>0</v>
      </c>
      <c r="EO4" s="121" t="s">
        <v>0</v>
      </c>
      <c r="EP4" s="121" t="s">
        <v>0</v>
      </c>
      <c r="EQ4" s="121" t="s">
        <v>0</v>
      </c>
      <c r="ER4" s="121" t="s">
        <v>0</v>
      </c>
      <c r="ES4" s="121" t="s">
        <v>0</v>
      </c>
      <c r="ET4" s="121" t="s">
        <v>0</v>
      </c>
    </row>
    <row r="5" spans="1:150" s="7" customFormat="1" ht="20.100000000000001" customHeight="1" outlineLevel="1">
      <c r="A5" s="198"/>
      <c r="B5" s="8" t="str">
        <f>IF('0'!A1=1,"Вінницька","Vinnytsya")</f>
        <v>Вінницька</v>
      </c>
      <c r="C5" s="123">
        <v>35.292999999999999</v>
      </c>
      <c r="D5" s="123">
        <v>39.087000000000003</v>
      </c>
      <c r="E5" s="123">
        <v>41.609000000000002</v>
      </c>
      <c r="F5" s="123">
        <v>44.959000000000003</v>
      </c>
      <c r="G5" s="121">
        <v>47.76</v>
      </c>
      <c r="H5" s="121">
        <v>50.134999999999998</v>
      </c>
      <c r="I5" s="121">
        <v>53.572000000000003</v>
      </c>
      <c r="J5" s="121">
        <v>56.198999999999998</v>
      </c>
      <c r="K5" s="121">
        <v>59.543999999999997</v>
      </c>
      <c r="L5" s="121">
        <v>62.975999999999999</v>
      </c>
      <c r="M5" s="121">
        <v>68.721999999999994</v>
      </c>
      <c r="N5" s="121">
        <v>78.537000000000006</v>
      </c>
      <c r="O5" s="121">
        <v>33.424999999999997</v>
      </c>
      <c r="P5" s="121">
        <v>37.49</v>
      </c>
      <c r="Q5" s="121">
        <v>40.72</v>
      </c>
      <c r="R5" s="121">
        <v>44.692</v>
      </c>
      <c r="S5" s="121">
        <v>47.750999999999998</v>
      </c>
      <c r="T5" s="121">
        <v>50.134999999999998</v>
      </c>
      <c r="U5" s="121">
        <v>53.67</v>
      </c>
      <c r="V5" s="121">
        <v>56.25</v>
      </c>
      <c r="W5" s="121">
        <v>59.665999999999997</v>
      </c>
      <c r="X5" s="121">
        <v>63.042999999999999</v>
      </c>
      <c r="Y5" s="121">
        <v>68.856999999999999</v>
      </c>
      <c r="Z5" s="121">
        <v>78.194999999999993</v>
      </c>
      <c r="AA5" s="121">
        <v>32.311</v>
      </c>
      <c r="AB5" s="121">
        <v>36.094000000000001</v>
      </c>
      <c r="AC5" s="121">
        <v>39.259</v>
      </c>
      <c r="AD5" s="121">
        <v>42.832999999999998</v>
      </c>
      <c r="AE5" s="121">
        <v>45.771000000000001</v>
      </c>
      <c r="AF5" s="121">
        <v>48.411000000000001</v>
      </c>
      <c r="AG5" s="121">
        <v>51.386000000000003</v>
      </c>
      <c r="AH5" s="121">
        <v>54.05</v>
      </c>
      <c r="AI5" s="121">
        <v>57.593000000000004</v>
      </c>
      <c r="AJ5" s="121">
        <v>61.186</v>
      </c>
      <c r="AK5" s="124">
        <v>68.103999999999999</v>
      </c>
      <c r="AL5" s="124">
        <v>77.067999999999998</v>
      </c>
      <c r="AM5" s="124">
        <v>33.210999999999999</v>
      </c>
      <c r="AN5" s="124">
        <v>36.729999999999997</v>
      </c>
      <c r="AO5" s="124">
        <v>39.387999999999998</v>
      </c>
      <c r="AP5" s="124">
        <v>43.210999999999999</v>
      </c>
      <c r="AQ5" s="124">
        <v>46.264000000000003</v>
      </c>
      <c r="AR5" s="124">
        <v>48.472000000000001</v>
      </c>
      <c r="AS5" s="124">
        <v>50.613999999999997</v>
      </c>
      <c r="AT5" s="124">
        <v>53.402999999999999</v>
      </c>
      <c r="AU5" s="124">
        <v>55.988</v>
      </c>
      <c r="AV5" s="124">
        <v>58.792000000000002</v>
      </c>
      <c r="AW5" s="124">
        <v>64.349000000000004</v>
      </c>
      <c r="AX5" s="124">
        <v>72.198999999999998</v>
      </c>
      <c r="AY5" s="124">
        <v>30.539000000000001</v>
      </c>
      <c r="AZ5" s="124">
        <v>33.896000000000001</v>
      </c>
      <c r="BA5" s="124">
        <v>36.286000000000001</v>
      </c>
      <c r="BB5" s="124">
        <v>38.985999999999997</v>
      </c>
      <c r="BC5" s="124">
        <v>41.543999999999997</v>
      </c>
      <c r="BD5" s="121">
        <v>43.415999999999997</v>
      </c>
      <c r="BE5" s="121">
        <v>45.54</v>
      </c>
      <c r="BF5" s="121">
        <v>47.564999999999998</v>
      </c>
      <c r="BG5" s="121">
        <v>49.947000000000003</v>
      </c>
      <c r="BH5" s="121">
        <v>52.396000000000001</v>
      </c>
      <c r="BI5" s="121">
        <v>57.209000000000003</v>
      </c>
      <c r="BJ5" s="121">
        <v>63.710999999999999</v>
      </c>
      <c r="BK5" s="121">
        <v>25.956</v>
      </c>
      <c r="BL5" s="121">
        <v>29.155000000000001</v>
      </c>
      <c r="BM5" s="121">
        <v>31.48</v>
      </c>
      <c r="BN5" s="121">
        <v>34.347999999999999</v>
      </c>
      <c r="BO5" s="121">
        <v>37.335000000000001</v>
      </c>
      <c r="BP5" s="121">
        <v>39.386000000000003</v>
      </c>
      <c r="BQ5" s="121">
        <v>41.548000000000002</v>
      </c>
      <c r="BR5" s="121">
        <v>43.625</v>
      </c>
      <c r="BS5" s="121">
        <v>45.923999999999999</v>
      </c>
      <c r="BT5" s="121">
        <v>48.561999999999998</v>
      </c>
      <c r="BU5" s="121">
        <v>53.555</v>
      </c>
      <c r="BV5" s="121">
        <v>59.811999999999998</v>
      </c>
      <c r="BW5" s="121">
        <v>25.827000000000002</v>
      </c>
      <c r="BX5" s="121">
        <v>28.893999999999998</v>
      </c>
      <c r="BY5" s="121">
        <v>31.106999999999999</v>
      </c>
      <c r="BZ5" s="121">
        <v>33.976999999999997</v>
      </c>
      <c r="CA5" s="121">
        <v>36.909999999999997</v>
      </c>
      <c r="CB5" s="121">
        <v>38.814</v>
      </c>
      <c r="CC5" s="121">
        <v>40.911000000000001</v>
      </c>
      <c r="CD5" s="121">
        <v>42.84</v>
      </c>
      <c r="CE5" s="121">
        <v>45.087000000000003</v>
      </c>
      <c r="CF5" s="121">
        <v>47.468000000000004</v>
      </c>
      <c r="CG5" s="121">
        <v>52.155999999999999</v>
      </c>
      <c r="CH5" s="121">
        <v>58.984000000000002</v>
      </c>
      <c r="CI5" s="121">
        <v>26.254000000000001</v>
      </c>
      <c r="CJ5" s="121">
        <v>29.338000000000001</v>
      </c>
      <c r="CK5" s="121">
        <v>31.074000000000002</v>
      </c>
      <c r="CL5" s="121">
        <v>36.869</v>
      </c>
      <c r="CM5" s="121">
        <v>41.271000000000001</v>
      </c>
      <c r="CN5" s="121">
        <v>44.588999999999999</v>
      </c>
      <c r="CO5" s="121">
        <v>47.292000000000002</v>
      </c>
      <c r="CP5" s="121">
        <v>49.256</v>
      </c>
      <c r="CQ5" s="121">
        <v>51.701999999999998</v>
      </c>
      <c r="CR5" s="121">
        <v>54.33</v>
      </c>
      <c r="CS5" s="121">
        <v>58.487000000000002</v>
      </c>
      <c r="CT5" s="121">
        <v>65.647999999999996</v>
      </c>
      <c r="CU5" s="121">
        <v>28.518000000000001</v>
      </c>
      <c r="CV5" s="121">
        <v>32.311</v>
      </c>
      <c r="CW5" s="121">
        <v>35.826000000000001</v>
      </c>
      <c r="CX5" s="121">
        <v>39.072000000000003</v>
      </c>
      <c r="CY5" s="121">
        <v>42.393000000000001</v>
      </c>
      <c r="CZ5" s="121">
        <v>44.795000000000002</v>
      </c>
      <c r="DA5" s="121">
        <v>47.091000000000001</v>
      </c>
      <c r="DB5" s="121">
        <v>49.265000000000001</v>
      </c>
      <c r="DC5" s="121">
        <v>51.722000000000001</v>
      </c>
      <c r="DD5" s="121">
        <v>53.945</v>
      </c>
      <c r="DE5" s="121">
        <v>56.98</v>
      </c>
      <c r="DF5" s="121">
        <v>62.901000000000003</v>
      </c>
      <c r="DG5" s="121">
        <v>21.603999999999999</v>
      </c>
      <c r="DH5" s="121">
        <v>24.143000000000001</v>
      </c>
      <c r="DI5" s="121">
        <v>26.433</v>
      </c>
      <c r="DJ5" s="121">
        <v>29.61</v>
      </c>
      <c r="DK5" s="121">
        <v>33.472000000000001</v>
      </c>
      <c r="DL5" s="121">
        <v>36.390999999999998</v>
      </c>
      <c r="DM5" s="121">
        <v>38.380000000000003</v>
      </c>
      <c r="DN5" s="121">
        <v>40.219000000000001</v>
      </c>
      <c r="DO5" s="121">
        <v>42.063000000000002</v>
      </c>
      <c r="DP5" s="121">
        <v>43.238999999999997</v>
      </c>
      <c r="DQ5" s="121">
        <v>44.673999999999999</v>
      </c>
      <c r="DR5" s="121">
        <v>46.344000000000001</v>
      </c>
      <c r="DS5" s="121">
        <v>9.27</v>
      </c>
      <c r="DT5" s="121">
        <v>10.585000000000001</v>
      </c>
      <c r="DU5" s="121">
        <v>11.972</v>
      </c>
      <c r="DV5" s="121">
        <v>13.159000000000001</v>
      </c>
      <c r="DW5" s="121">
        <v>14.521000000000001</v>
      </c>
      <c r="DX5" s="121">
        <v>15.773</v>
      </c>
      <c r="DY5" s="121">
        <v>17.015000000000001</v>
      </c>
      <c r="DZ5" s="121">
        <v>18.247</v>
      </c>
      <c r="EA5" s="121">
        <v>19.542000000000002</v>
      </c>
      <c r="EB5" s="121">
        <v>20.614000000000001</v>
      </c>
      <c r="EC5" s="121">
        <v>21.611000000000001</v>
      </c>
      <c r="ED5" s="121">
        <v>22.667999999999999</v>
      </c>
      <c r="EE5" s="121">
        <v>5.1319999999999997</v>
      </c>
      <c r="EF5" s="121">
        <v>6.5309999999999997</v>
      </c>
      <c r="EG5" s="121">
        <v>8.1460000000000008</v>
      </c>
      <c r="EH5" s="121">
        <v>9.6669999999999998</v>
      </c>
      <c r="EI5" s="121">
        <v>10.63</v>
      </c>
      <c r="EJ5" s="121">
        <v>11.646000000000001</v>
      </c>
      <c r="EK5" s="121">
        <v>12.68</v>
      </c>
      <c r="EL5" s="121">
        <v>13.718</v>
      </c>
      <c r="EM5" s="121">
        <v>14.925000000000001</v>
      </c>
      <c r="EN5" s="121">
        <v>16.126999999999999</v>
      </c>
      <c r="EO5" s="121">
        <v>17.273</v>
      </c>
      <c r="EP5" s="121">
        <v>18.472999999999999</v>
      </c>
      <c r="EQ5" s="121">
        <v>6.5620000000000003</v>
      </c>
      <c r="ER5" s="121">
        <v>7.702</v>
      </c>
      <c r="ES5" s="121">
        <v>8.5440000000000005</v>
      </c>
      <c r="ET5" s="121">
        <v>9.625</v>
      </c>
    </row>
    <row r="6" spans="1:150" s="7" customFormat="1" ht="20.100000000000001" customHeight="1" outlineLevel="1">
      <c r="A6" s="198"/>
      <c r="B6" s="8" t="str">
        <f>IF('0'!A1=1,"Волинська","Volyn")</f>
        <v>Волинська</v>
      </c>
      <c r="C6" s="123">
        <v>14.436</v>
      </c>
      <c r="D6" s="123">
        <v>16.321000000000002</v>
      </c>
      <c r="E6" s="123">
        <v>17.893000000000001</v>
      </c>
      <c r="F6" s="123">
        <v>20.079000000000001</v>
      </c>
      <c r="G6" s="121">
        <v>21.995999999999999</v>
      </c>
      <c r="H6" s="121">
        <v>23.96</v>
      </c>
      <c r="I6" s="121">
        <v>26.262</v>
      </c>
      <c r="J6" s="121">
        <v>28.219000000000001</v>
      </c>
      <c r="K6" s="121">
        <v>30.372</v>
      </c>
      <c r="L6" s="121">
        <v>32.646000000000001</v>
      </c>
      <c r="M6" s="121">
        <v>34.811</v>
      </c>
      <c r="N6" s="121">
        <v>37.954999999999998</v>
      </c>
      <c r="O6" s="121">
        <v>13.348000000000001</v>
      </c>
      <c r="P6" s="121">
        <v>15.422000000000001</v>
      </c>
      <c r="Q6" s="121">
        <v>17.372</v>
      </c>
      <c r="R6" s="121">
        <v>19.942</v>
      </c>
      <c r="S6" s="121">
        <v>22.030999999999999</v>
      </c>
      <c r="T6" s="121">
        <v>23.751000000000001</v>
      </c>
      <c r="U6" s="121">
        <v>25.911000000000001</v>
      </c>
      <c r="V6" s="121">
        <v>27.545999999999999</v>
      </c>
      <c r="W6" s="121">
        <v>29.4</v>
      </c>
      <c r="X6" s="121">
        <v>31.324000000000002</v>
      </c>
      <c r="Y6" s="121">
        <v>33.399000000000001</v>
      </c>
      <c r="Z6" s="121">
        <v>36.335999999999999</v>
      </c>
      <c r="AA6" s="121">
        <v>13.188000000000001</v>
      </c>
      <c r="AB6" s="121">
        <v>15.236000000000001</v>
      </c>
      <c r="AC6" s="121">
        <v>17.291</v>
      </c>
      <c r="AD6" s="121">
        <v>19.998000000000001</v>
      </c>
      <c r="AE6" s="121">
        <v>22.071000000000002</v>
      </c>
      <c r="AF6" s="121">
        <v>23.995999999999999</v>
      </c>
      <c r="AG6" s="121">
        <v>25.86</v>
      </c>
      <c r="AH6" s="121">
        <v>27.539000000000001</v>
      </c>
      <c r="AI6" s="121">
        <v>29.591000000000001</v>
      </c>
      <c r="AJ6" s="121">
        <v>31.411000000000001</v>
      </c>
      <c r="AK6" s="124">
        <v>33.720999999999997</v>
      </c>
      <c r="AL6" s="124">
        <v>36.463000000000001</v>
      </c>
      <c r="AM6" s="124">
        <v>13.452</v>
      </c>
      <c r="AN6" s="124">
        <v>15.396000000000001</v>
      </c>
      <c r="AO6" s="124">
        <v>17.132000000000001</v>
      </c>
      <c r="AP6" s="124">
        <v>19.567</v>
      </c>
      <c r="AQ6" s="124">
        <v>21.558</v>
      </c>
      <c r="AR6" s="124">
        <v>23.210999999999999</v>
      </c>
      <c r="AS6" s="124">
        <v>24.643999999999998</v>
      </c>
      <c r="AT6" s="124">
        <v>26.122</v>
      </c>
      <c r="AU6" s="124">
        <v>27.893999999999998</v>
      </c>
      <c r="AV6" s="124">
        <v>29.396999999999998</v>
      </c>
      <c r="AW6" s="124">
        <v>31.157</v>
      </c>
      <c r="AX6" s="124">
        <v>33.43</v>
      </c>
      <c r="AY6" s="124">
        <v>11.379</v>
      </c>
      <c r="AZ6" s="124">
        <v>13.423</v>
      </c>
      <c r="BA6" s="124">
        <v>15.15</v>
      </c>
      <c r="BB6" s="124">
        <v>17.23</v>
      </c>
      <c r="BC6" s="124">
        <v>19.306000000000001</v>
      </c>
      <c r="BD6" s="124">
        <v>20.771000000000001</v>
      </c>
      <c r="BE6" s="124">
        <v>22.035</v>
      </c>
      <c r="BF6" s="124">
        <v>23.289000000000001</v>
      </c>
      <c r="BG6" s="124">
        <v>24.619</v>
      </c>
      <c r="BH6" s="124">
        <v>26.158000000000001</v>
      </c>
      <c r="BI6" s="124">
        <v>27.887</v>
      </c>
      <c r="BJ6" s="124">
        <v>29.652999999999999</v>
      </c>
      <c r="BK6" s="124">
        <v>10.019</v>
      </c>
      <c r="BL6" s="124">
        <v>11.488</v>
      </c>
      <c r="BM6" s="124">
        <v>12.815</v>
      </c>
      <c r="BN6" s="124">
        <v>14.592000000000001</v>
      </c>
      <c r="BO6" s="124">
        <v>16.782</v>
      </c>
      <c r="BP6" s="124">
        <v>18.343</v>
      </c>
      <c r="BQ6" s="124">
        <v>19.762</v>
      </c>
      <c r="BR6" s="124">
        <v>20.991</v>
      </c>
      <c r="BS6" s="124">
        <v>22.390999999999998</v>
      </c>
      <c r="BT6" s="121">
        <v>23.943999999999999</v>
      </c>
      <c r="BU6" s="121">
        <v>25.771000000000001</v>
      </c>
      <c r="BV6" s="121">
        <v>27.544</v>
      </c>
      <c r="BW6" s="121">
        <v>9.7200000000000006</v>
      </c>
      <c r="BX6" s="121">
        <v>11.077</v>
      </c>
      <c r="BY6" s="121">
        <v>12.251000000000001</v>
      </c>
      <c r="BZ6" s="121">
        <v>13.795</v>
      </c>
      <c r="CA6" s="121">
        <v>16.045999999999999</v>
      </c>
      <c r="CB6" s="121">
        <v>17.402999999999999</v>
      </c>
      <c r="CC6" s="121">
        <v>18.821999999999999</v>
      </c>
      <c r="CD6" s="121">
        <v>19.917999999999999</v>
      </c>
      <c r="CE6" s="121">
        <v>21.218</v>
      </c>
      <c r="CF6" s="121">
        <v>22.492999999999999</v>
      </c>
      <c r="CG6" s="121">
        <v>24.035</v>
      </c>
      <c r="CH6" s="121">
        <v>25.902999999999999</v>
      </c>
      <c r="CI6" s="121">
        <v>9.6620000000000008</v>
      </c>
      <c r="CJ6" s="121">
        <v>11.493</v>
      </c>
      <c r="CK6" s="121">
        <v>12.602</v>
      </c>
      <c r="CL6" s="121">
        <v>16.983000000000001</v>
      </c>
      <c r="CM6" s="121">
        <v>20.420000000000002</v>
      </c>
      <c r="CN6" s="121">
        <v>22.968</v>
      </c>
      <c r="CO6" s="121">
        <v>24.866</v>
      </c>
      <c r="CP6" s="121">
        <v>26.14</v>
      </c>
      <c r="CQ6" s="121">
        <v>27.806999999999999</v>
      </c>
      <c r="CR6" s="121">
        <v>29.452999999999999</v>
      </c>
      <c r="CS6" s="121">
        <v>31.24</v>
      </c>
      <c r="CT6" s="121">
        <v>33.953000000000003</v>
      </c>
      <c r="CU6" s="121">
        <v>14.568</v>
      </c>
      <c r="CV6" s="121">
        <v>16.478999999999999</v>
      </c>
      <c r="CW6" s="121">
        <v>18.542999999999999</v>
      </c>
      <c r="CX6" s="121">
        <v>20.649000000000001</v>
      </c>
      <c r="CY6" s="121">
        <v>22.913</v>
      </c>
      <c r="CZ6" s="121">
        <v>24.628</v>
      </c>
      <c r="DA6" s="121">
        <v>26.004000000000001</v>
      </c>
      <c r="DB6" s="121">
        <v>27.306999999999999</v>
      </c>
      <c r="DC6" s="121">
        <v>28.584</v>
      </c>
      <c r="DD6" s="121">
        <v>29.812000000000001</v>
      </c>
      <c r="DE6" s="121">
        <v>31.37</v>
      </c>
      <c r="DF6" s="121">
        <v>33.21</v>
      </c>
      <c r="DG6" s="121">
        <v>8.9629999999999992</v>
      </c>
      <c r="DH6" s="121">
        <v>10.227</v>
      </c>
      <c r="DI6" s="121">
        <v>11.723000000000001</v>
      </c>
      <c r="DJ6" s="121">
        <v>13.419</v>
      </c>
      <c r="DK6" s="121">
        <v>15.984</v>
      </c>
      <c r="DL6" s="121">
        <v>17.806000000000001</v>
      </c>
      <c r="DM6" s="121">
        <v>18.882000000000001</v>
      </c>
      <c r="DN6" s="121">
        <v>19.927</v>
      </c>
      <c r="DO6" s="121">
        <v>21.032</v>
      </c>
      <c r="DP6" s="121">
        <v>21.725000000000001</v>
      </c>
      <c r="DQ6" s="121">
        <v>22.56</v>
      </c>
      <c r="DR6" s="121">
        <v>23.434999999999999</v>
      </c>
      <c r="DS6" s="121">
        <v>5.18</v>
      </c>
      <c r="DT6" s="121">
        <v>6.0220000000000002</v>
      </c>
      <c r="DU6" s="121">
        <v>6.8330000000000002</v>
      </c>
      <c r="DV6" s="121">
        <v>7.5110000000000001</v>
      </c>
      <c r="DW6" s="121">
        <v>8.4920000000000009</v>
      </c>
      <c r="DX6" s="121">
        <v>9.2970000000000006</v>
      </c>
      <c r="DY6" s="121">
        <v>10.039999999999999</v>
      </c>
      <c r="DZ6" s="121">
        <v>10.837999999999999</v>
      </c>
      <c r="EA6" s="121">
        <v>11.592000000000001</v>
      </c>
      <c r="EB6" s="121">
        <v>12.315</v>
      </c>
      <c r="EC6" s="121">
        <v>13.007999999999999</v>
      </c>
      <c r="ED6" s="121">
        <v>13.565</v>
      </c>
      <c r="EE6" s="121">
        <v>3.02</v>
      </c>
      <c r="EF6" s="121">
        <v>3.8769999999999998</v>
      </c>
      <c r="EG6" s="121">
        <v>4.8040000000000003</v>
      </c>
      <c r="EH6" s="121">
        <v>5.7320000000000002</v>
      </c>
      <c r="EI6" s="121">
        <v>6.4210000000000003</v>
      </c>
      <c r="EJ6" s="121">
        <v>7.0449999999999999</v>
      </c>
      <c r="EK6" s="121">
        <v>7.7969999999999997</v>
      </c>
      <c r="EL6" s="121">
        <v>8.3919999999999995</v>
      </c>
      <c r="EM6" s="121">
        <v>9.1310000000000002</v>
      </c>
      <c r="EN6" s="121">
        <v>9.8339999999999996</v>
      </c>
      <c r="EO6" s="121">
        <v>10.401999999999999</v>
      </c>
      <c r="EP6" s="121">
        <v>11.006</v>
      </c>
      <c r="EQ6" s="121">
        <v>3.101</v>
      </c>
      <c r="ER6" s="121">
        <v>3.7010000000000001</v>
      </c>
      <c r="ES6" s="121">
        <v>4.2350000000000003</v>
      </c>
      <c r="ET6" s="121">
        <v>4.915</v>
      </c>
    </row>
    <row r="7" spans="1:150" s="7" customFormat="1" ht="20.100000000000001" customHeight="1" outlineLevel="1">
      <c r="A7" s="198"/>
      <c r="B7" s="8" t="str">
        <f>IF('0'!A1=1,"Дніпропетровська","Dnipropetrovsk")</f>
        <v>Дніпропетровська</v>
      </c>
      <c r="C7" s="123">
        <v>40.037999999999997</v>
      </c>
      <c r="D7" s="123">
        <v>44.756</v>
      </c>
      <c r="E7" s="123">
        <v>48.805999999999997</v>
      </c>
      <c r="F7" s="123">
        <v>54.527999999999999</v>
      </c>
      <c r="G7" s="121">
        <v>58.704999999999998</v>
      </c>
      <c r="H7" s="121">
        <v>62.991999999999997</v>
      </c>
      <c r="I7" s="121">
        <v>68.88</v>
      </c>
      <c r="J7" s="121">
        <v>73.983999999999995</v>
      </c>
      <c r="K7" s="121">
        <v>79.843999999999994</v>
      </c>
      <c r="L7" s="121">
        <v>86.135999999999996</v>
      </c>
      <c r="M7" s="121">
        <v>93.927999999999997</v>
      </c>
      <c r="N7" s="121">
        <v>102.60599999999999</v>
      </c>
      <c r="O7" s="121">
        <v>38.222000000000001</v>
      </c>
      <c r="P7" s="121">
        <v>43.146000000000001</v>
      </c>
      <c r="Q7" s="121">
        <v>48.776000000000003</v>
      </c>
      <c r="R7" s="121">
        <v>55.503999999999998</v>
      </c>
      <c r="S7" s="121">
        <v>60.69</v>
      </c>
      <c r="T7" s="121">
        <v>65.677999999999997</v>
      </c>
      <c r="U7" s="121">
        <v>71.599999999999994</v>
      </c>
      <c r="V7" s="121">
        <v>76.373999999999995</v>
      </c>
      <c r="W7" s="121">
        <v>81.875</v>
      </c>
      <c r="X7" s="121">
        <v>88.269000000000005</v>
      </c>
      <c r="Y7" s="121">
        <v>96.230999999999995</v>
      </c>
      <c r="Z7" s="121">
        <v>104.22799999999999</v>
      </c>
      <c r="AA7" s="121">
        <v>41.161999999999999</v>
      </c>
      <c r="AB7" s="121">
        <v>46.652000000000001</v>
      </c>
      <c r="AC7" s="121">
        <v>53.046999999999997</v>
      </c>
      <c r="AD7" s="121">
        <v>60.252000000000002</v>
      </c>
      <c r="AE7" s="121">
        <v>65.816000000000003</v>
      </c>
      <c r="AF7" s="121">
        <v>71.028000000000006</v>
      </c>
      <c r="AG7" s="121">
        <v>76.897000000000006</v>
      </c>
      <c r="AH7" s="121">
        <v>81.933000000000007</v>
      </c>
      <c r="AI7" s="121">
        <v>88.144999999999996</v>
      </c>
      <c r="AJ7" s="121">
        <v>94.057000000000002</v>
      </c>
      <c r="AK7" s="124">
        <v>102.033</v>
      </c>
      <c r="AL7" s="124">
        <v>110.08499999999999</v>
      </c>
      <c r="AM7" s="124">
        <v>42.597000000000001</v>
      </c>
      <c r="AN7" s="124">
        <v>48.384999999999998</v>
      </c>
      <c r="AO7" s="124">
        <v>53.451999999999998</v>
      </c>
      <c r="AP7" s="124">
        <v>59.722999999999999</v>
      </c>
      <c r="AQ7" s="124">
        <v>64.725999999999999</v>
      </c>
      <c r="AR7" s="124">
        <v>69.313999999999993</v>
      </c>
      <c r="AS7" s="124">
        <v>73.742999999999995</v>
      </c>
      <c r="AT7" s="124">
        <v>78.923000000000002</v>
      </c>
      <c r="AU7" s="124">
        <v>84.738</v>
      </c>
      <c r="AV7" s="124">
        <v>90.043000000000006</v>
      </c>
      <c r="AW7" s="124">
        <v>96.417000000000002</v>
      </c>
      <c r="AX7" s="124">
        <v>103.66800000000001</v>
      </c>
      <c r="AY7" s="124">
        <v>37.5</v>
      </c>
      <c r="AZ7" s="124">
        <v>42.793999999999997</v>
      </c>
      <c r="BA7" s="124">
        <v>48.085000000000001</v>
      </c>
      <c r="BB7" s="124">
        <v>52.844000000000001</v>
      </c>
      <c r="BC7" s="124">
        <v>58.241</v>
      </c>
      <c r="BD7" s="124">
        <v>63.11</v>
      </c>
      <c r="BE7" s="124">
        <v>67.738</v>
      </c>
      <c r="BF7" s="124">
        <v>72.802999999999997</v>
      </c>
      <c r="BG7" s="124">
        <v>78.045000000000002</v>
      </c>
      <c r="BH7" s="124">
        <v>83.341999999999999</v>
      </c>
      <c r="BI7" s="124">
        <v>89.65</v>
      </c>
      <c r="BJ7" s="124">
        <v>96.040999999999997</v>
      </c>
      <c r="BK7" s="124">
        <v>32.866999999999997</v>
      </c>
      <c r="BL7" s="124">
        <v>37.646999999999998</v>
      </c>
      <c r="BM7" s="124">
        <v>42.28</v>
      </c>
      <c r="BN7" s="124">
        <v>47.545000000000002</v>
      </c>
      <c r="BO7" s="124">
        <v>53.798000000000002</v>
      </c>
      <c r="BP7" s="124">
        <v>59.287999999999997</v>
      </c>
      <c r="BQ7" s="124">
        <v>64.712999999999994</v>
      </c>
      <c r="BR7" s="124">
        <v>69.938999999999993</v>
      </c>
      <c r="BS7" s="124">
        <v>75.215000000000003</v>
      </c>
      <c r="BT7" s="124">
        <v>80.599000000000004</v>
      </c>
      <c r="BU7" s="124">
        <v>86.441999999999993</v>
      </c>
      <c r="BV7" s="124">
        <v>91.817999999999998</v>
      </c>
      <c r="BW7" s="124">
        <v>30.831</v>
      </c>
      <c r="BX7" s="124">
        <v>35.511000000000003</v>
      </c>
      <c r="BY7" s="124">
        <v>39.861000000000004</v>
      </c>
      <c r="BZ7" s="124">
        <v>44.658000000000001</v>
      </c>
      <c r="CA7" s="124">
        <v>50.106999999999999</v>
      </c>
      <c r="CB7" s="124">
        <v>55.441000000000003</v>
      </c>
      <c r="CC7" s="124">
        <v>60.634999999999998</v>
      </c>
      <c r="CD7" s="124">
        <v>65.765000000000001</v>
      </c>
      <c r="CE7" s="124">
        <v>71.444000000000003</v>
      </c>
      <c r="CF7" s="124">
        <v>77.472999999999999</v>
      </c>
      <c r="CG7" s="124">
        <v>83.817999999999998</v>
      </c>
      <c r="CH7" s="124">
        <v>89.975999999999999</v>
      </c>
      <c r="CI7" s="124">
        <v>32.460999999999999</v>
      </c>
      <c r="CJ7" s="124">
        <v>37.658000000000001</v>
      </c>
      <c r="CK7" s="124">
        <v>41.671999999999997</v>
      </c>
      <c r="CL7" s="124">
        <v>55.384</v>
      </c>
      <c r="CM7" s="124">
        <v>63.371000000000002</v>
      </c>
      <c r="CN7" s="124">
        <v>69.897999999999996</v>
      </c>
      <c r="CO7" s="124">
        <v>76.344999999999999</v>
      </c>
      <c r="CP7" s="124">
        <v>80.552999999999997</v>
      </c>
      <c r="CQ7" s="124">
        <v>85.138000000000005</v>
      </c>
      <c r="CR7" s="124">
        <v>90.268000000000001</v>
      </c>
      <c r="CS7" s="124">
        <v>96.745999999999995</v>
      </c>
      <c r="CT7" s="124">
        <v>104.43300000000001</v>
      </c>
      <c r="CU7" s="124">
        <v>40.396000000000001</v>
      </c>
      <c r="CV7" s="124">
        <v>45.908999999999999</v>
      </c>
      <c r="CW7" s="124">
        <v>51.283999999999999</v>
      </c>
      <c r="CX7" s="124">
        <v>57.404000000000003</v>
      </c>
      <c r="CY7" s="124">
        <v>61.698999999999998</v>
      </c>
      <c r="CZ7" s="124">
        <v>66.08</v>
      </c>
      <c r="DA7" s="124">
        <v>70.710999999999999</v>
      </c>
      <c r="DB7" s="124">
        <v>75.271000000000001</v>
      </c>
      <c r="DC7" s="124">
        <v>80.173000000000002</v>
      </c>
      <c r="DD7" s="124">
        <v>84.611000000000004</v>
      </c>
      <c r="DE7" s="124">
        <v>90.292000000000002</v>
      </c>
      <c r="DF7" s="124">
        <v>96.07</v>
      </c>
      <c r="DG7" s="124">
        <v>28.288</v>
      </c>
      <c r="DH7" s="124">
        <v>32.241</v>
      </c>
      <c r="DI7" s="124">
        <v>35.832999999999998</v>
      </c>
      <c r="DJ7" s="124">
        <v>43.386000000000003</v>
      </c>
      <c r="DK7" s="124">
        <v>52.093000000000004</v>
      </c>
      <c r="DL7" s="124">
        <v>59.405000000000001</v>
      </c>
      <c r="DM7" s="124">
        <v>64.206000000000003</v>
      </c>
      <c r="DN7" s="124">
        <v>68.388999999999996</v>
      </c>
      <c r="DO7" s="124">
        <v>72.421999999999997</v>
      </c>
      <c r="DP7" s="124">
        <v>74.828000000000003</v>
      </c>
      <c r="DQ7" s="124">
        <v>77.861999999999995</v>
      </c>
      <c r="DR7" s="124">
        <v>80.489000000000004</v>
      </c>
      <c r="DS7" s="124">
        <v>17.126999999999999</v>
      </c>
      <c r="DT7" s="124">
        <v>20.318000000000001</v>
      </c>
      <c r="DU7" s="124">
        <v>23.405000000000001</v>
      </c>
      <c r="DV7" s="124">
        <v>26.074000000000002</v>
      </c>
      <c r="DW7" s="124">
        <v>28.902999999999999</v>
      </c>
      <c r="DX7" s="124">
        <v>31.562000000000001</v>
      </c>
      <c r="DY7" s="124">
        <v>34.177999999999997</v>
      </c>
      <c r="DZ7" s="124">
        <v>36.768999999999998</v>
      </c>
      <c r="EA7" s="124">
        <v>39.090000000000003</v>
      </c>
      <c r="EB7" s="124">
        <v>41.404000000000003</v>
      </c>
      <c r="EC7" s="124">
        <v>43.802999999999997</v>
      </c>
      <c r="ED7" s="124">
        <v>45.545999999999999</v>
      </c>
      <c r="EE7" s="124">
        <v>8.9469999999999992</v>
      </c>
      <c r="EF7" s="124">
        <v>11.747</v>
      </c>
      <c r="EG7" s="124">
        <v>14.976000000000001</v>
      </c>
      <c r="EH7" s="124">
        <v>17.835999999999999</v>
      </c>
      <c r="EI7" s="124">
        <v>19.673999999999999</v>
      </c>
      <c r="EJ7" s="124">
        <v>21.28</v>
      </c>
      <c r="EK7" s="124">
        <v>23.183</v>
      </c>
      <c r="EL7" s="124">
        <v>25.244</v>
      </c>
      <c r="EM7" s="124">
        <v>27.829000000000001</v>
      </c>
      <c r="EN7" s="124">
        <v>30.274999999999999</v>
      </c>
      <c r="EO7" s="124">
        <v>32.264000000000003</v>
      </c>
      <c r="EP7" s="124">
        <v>34.253</v>
      </c>
      <c r="EQ7" s="124">
        <v>10.282</v>
      </c>
      <c r="ER7" s="124">
        <v>12.335000000000001</v>
      </c>
      <c r="ES7" s="124">
        <v>14.257</v>
      </c>
      <c r="ET7" s="124">
        <v>16.515000000000001</v>
      </c>
    </row>
    <row r="8" spans="1:150" s="7" customFormat="1" ht="20.100000000000001" customHeight="1" outlineLevel="1">
      <c r="A8" s="198"/>
      <c r="B8" s="8" t="str">
        <f>IF('0'!A1=1,"Донецька**","Donetsk**")</f>
        <v>Донецька**</v>
      </c>
      <c r="C8" s="123">
        <v>34.695999999999998</v>
      </c>
      <c r="D8" s="123">
        <v>40.055</v>
      </c>
      <c r="E8" s="123">
        <v>44.853999999999999</v>
      </c>
      <c r="F8" s="123">
        <v>51.947000000000003</v>
      </c>
      <c r="G8" s="121">
        <v>57.426000000000002</v>
      </c>
      <c r="H8" s="121">
        <v>62.902999999999999</v>
      </c>
      <c r="I8" s="121">
        <v>70.614000000000004</v>
      </c>
      <c r="J8" s="121">
        <v>77.057000000000002</v>
      </c>
      <c r="K8" s="121">
        <v>83.995000000000005</v>
      </c>
      <c r="L8" s="121">
        <v>91.625</v>
      </c>
      <c r="M8" s="121">
        <v>98.539000000000001</v>
      </c>
      <c r="N8" s="121">
        <v>105.30200000000001</v>
      </c>
      <c r="O8" s="121">
        <v>39.405999999999999</v>
      </c>
      <c r="P8" s="121">
        <v>46.061</v>
      </c>
      <c r="Q8" s="121">
        <v>53.497999999999998</v>
      </c>
      <c r="R8" s="121">
        <v>62.152999999999999</v>
      </c>
      <c r="S8" s="121">
        <v>67.715999999999994</v>
      </c>
      <c r="T8" s="121">
        <v>72.653999999999996</v>
      </c>
      <c r="U8" s="121">
        <v>78.849999999999994</v>
      </c>
      <c r="V8" s="121">
        <v>82.507999999999996</v>
      </c>
      <c r="W8" s="121">
        <v>87.096999999999994</v>
      </c>
      <c r="X8" s="121">
        <v>93.400999999999996</v>
      </c>
      <c r="Y8" s="121">
        <v>98.350999999999999</v>
      </c>
      <c r="Z8" s="121">
        <v>103.684</v>
      </c>
      <c r="AA8" s="121">
        <v>30.064</v>
      </c>
      <c r="AB8" s="121">
        <v>33.414999999999999</v>
      </c>
      <c r="AC8" s="121">
        <v>37.479999999999997</v>
      </c>
      <c r="AD8" s="121">
        <v>41.74</v>
      </c>
      <c r="AE8" s="121">
        <v>45.113999999999997</v>
      </c>
      <c r="AF8" s="121">
        <v>48.305</v>
      </c>
      <c r="AG8" s="121">
        <v>51.814999999999998</v>
      </c>
      <c r="AH8" s="121">
        <v>55.238999999999997</v>
      </c>
      <c r="AI8" s="121">
        <v>59.329000000000001</v>
      </c>
      <c r="AJ8" s="121">
        <v>63.173000000000002</v>
      </c>
      <c r="AK8" s="124">
        <v>67.692999999999998</v>
      </c>
      <c r="AL8" s="124">
        <v>72.006</v>
      </c>
      <c r="AM8" s="124">
        <v>24.425000000000001</v>
      </c>
      <c r="AN8" s="124">
        <v>28.216999999999999</v>
      </c>
      <c r="AO8" s="124">
        <v>31.603000000000002</v>
      </c>
      <c r="AP8" s="124">
        <v>35.439</v>
      </c>
      <c r="AQ8" s="124">
        <v>38.622999999999998</v>
      </c>
      <c r="AR8" s="124">
        <v>41.65</v>
      </c>
      <c r="AS8" s="124">
        <v>44.395000000000003</v>
      </c>
      <c r="AT8" s="124">
        <v>47.494</v>
      </c>
      <c r="AU8" s="124">
        <v>50.587000000000003</v>
      </c>
      <c r="AV8" s="124">
        <v>53.709000000000003</v>
      </c>
      <c r="AW8" s="124">
        <v>56.95</v>
      </c>
      <c r="AX8" s="124">
        <v>60.073999999999998</v>
      </c>
      <c r="AY8" s="124">
        <v>17.579000000000001</v>
      </c>
      <c r="AZ8" s="124">
        <v>20.905999999999999</v>
      </c>
      <c r="BA8" s="124">
        <v>24.042999999999999</v>
      </c>
      <c r="BB8" s="124">
        <v>27.565000000000001</v>
      </c>
      <c r="BC8" s="124">
        <v>30.433</v>
      </c>
      <c r="BD8" s="124">
        <v>32.981000000000002</v>
      </c>
      <c r="BE8" s="124">
        <v>35.645000000000003</v>
      </c>
      <c r="BF8" s="124">
        <v>38.401000000000003</v>
      </c>
      <c r="BG8" s="124">
        <v>41.264000000000003</v>
      </c>
      <c r="BH8" s="124">
        <v>44.283000000000001</v>
      </c>
      <c r="BI8" s="124">
        <v>47.311999999999998</v>
      </c>
      <c r="BJ8" s="124">
        <v>49.898000000000003</v>
      </c>
      <c r="BK8" s="124">
        <v>14.659000000000001</v>
      </c>
      <c r="BL8" s="124">
        <v>16.861999999999998</v>
      </c>
      <c r="BM8" s="124">
        <v>18.962</v>
      </c>
      <c r="BN8" s="124">
        <v>21.797000000000001</v>
      </c>
      <c r="BO8" s="124">
        <v>24.835999999999999</v>
      </c>
      <c r="BP8" s="124">
        <v>27.673999999999999</v>
      </c>
      <c r="BQ8" s="124">
        <v>30.172000000000001</v>
      </c>
      <c r="BR8" s="124">
        <v>32.573</v>
      </c>
      <c r="BS8" s="124">
        <v>35.268999999999998</v>
      </c>
      <c r="BT8" s="124">
        <v>38.529000000000003</v>
      </c>
      <c r="BU8" s="124">
        <v>41.250999999999998</v>
      </c>
      <c r="BV8" s="124">
        <v>43.44</v>
      </c>
      <c r="BW8" s="124">
        <v>13.266999999999999</v>
      </c>
      <c r="BX8" s="124">
        <v>15.699</v>
      </c>
      <c r="BY8" s="124">
        <v>17.821999999999999</v>
      </c>
      <c r="BZ8" s="124">
        <v>20.34</v>
      </c>
      <c r="CA8" s="124">
        <v>23.122</v>
      </c>
      <c r="CB8" s="124">
        <v>25.015000000000001</v>
      </c>
      <c r="CC8" s="124">
        <v>27.123000000000001</v>
      </c>
      <c r="CD8" s="124">
        <v>29.181000000000001</v>
      </c>
      <c r="CE8" s="124">
        <v>31.567</v>
      </c>
      <c r="CF8" s="124">
        <v>34.045000000000002</v>
      </c>
      <c r="CG8" s="124">
        <v>36.887</v>
      </c>
      <c r="CH8" s="124">
        <v>39.930999999999997</v>
      </c>
      <c r="CI8" s="124">
        <v>13.863</v>
      </c>
      <c r="CJ8" s="124">
        <v>16.266999999999999</v>
      </c>
      <c r="CK8" s="124">
        <v>17.928999999999998</v>
      </c>
      <c r="CL8" s="124">
        <v>25.516999999999999</v>
      </c>
      <c r="CM8" s="124">
        <v>29.486000000000001</v>
      </c>
      <c r="CN8" s="124">
        <v>32.631999999999998</v>
      </c>
      <c r="CO8" s="124">
        <v>36.067999999999998</v>
      </c>
      <c r="CP8" s="124">
        <v>38.326999999999998</v>
      </c>
      <c r="CQ8" s="124">
        <v>41.156999999999996</v>
      </c>
      <c r="CR8" s="124">
        <v>43.825000000000003</v>
      </c>
      <c r="CS8" s="124">
        <v>46.643000000000001</v>
      </c>
      <c r="CT8" s="124">
        <v>49.68</v>
      </c>
      <c r="CU8" s="124">
        <v>17.942</v>
      </c>
      <c r="CV8" s="124">
        <v>20.928999999999998</v>
      </c>
      <c r="CW8" s="124">
        <v>24.013999999999999</v>
      </c>
      <c r="CX8" s="124">
        <v>27.925000000000001</v>
      </c>
      <c r="CY8" s="124">
        <v>31.186</v>
      </c>
      <c r="CZ8" s="124">
        <v>34.105000000000004</v>
      </c>
      <c r="DA8" s="124">
        <v>37.003</v>
      </c>
      <c r="DB8" s="124">
        <v>39.497999999999998</v>
      </c>
      <c r="DC8" s="124">
        <v>42.335000000000001</v>
      </c>
      <c r="DD8" s="124">
        <v>44.793999999999997</v>
      </c>
      <c r="DE8" s="124">
        <v>47.439</v>
      </c>
      <c r="DF8" s="124">
        <v>50.228999999999999</v>
      </c>
      <c r="DG8" s="124">
        <v>12.212999999999999</v>
      </c>
      <c r="DH8" s="124">
        <v>14.228999999999999</v>
      </c>
      <c r="DI8" s="124">
        <v>14.574999999999999</v>
      </c>
      <c r="DJ8" s="124">
        <v>15.569000000000001</v>
      </c>
      <c r="DK8" s="124">
        <v>17.510999999999999</v>
      </c>
      <c r="DL8" s="124">
        <v>19.844000000000001</v>
      </c>
      <c r="DM8" s="124">
        <v>21.137</v>
      </c>
      <c r="DN8" s="124">
        <v>22.535</v>
      </c>
      <c r="DO8" s="124">
        <v>23.887</v>
      </c>
      <c r="DP8" s="124">
        <v>24.794</v>
      </c>
      <c r="DQ8" s="124">
        <v>25.539000000000001</v>
      </c>
      <c r="DR8" s="124">
        <v>26.356000000000002</v>
      </c>
      <c r="DS8" s="124">
        <v>7.8449999999999998</v>
      </c>
      <c r="DT8" s="124">
        <v>8.5289999999999999</v>
      </c>
      <c r="DU8" s="124">
        <v>9.484</v>
      </c>
      <c r="DV8" s="124">
        <v>10.484</v>
      </c>
      <c r="DW8" s="124">
        <v>11.555</v>
      </c>
      <c r="DX8" s="124">
        <v>12.382999999999999</v>
      </c>
      <c r="DY8" s="124">
        <v>13.183</v>
      </c>
      <c r="DZ8" s="124">
        <v>14.058999999999999</v>
      </c>
      <c r="EA8" s="124">
        <v>14.936</v>
      </c>
      <c r="EB8" s="124">
        <v>15.891999999999999</v>
      </c>
      <c r="EC8" s="124">
        <v>16.626000000000001</v>
      </c>
      <c r="ED8" s="124">
        <v>17.282</v>
      </c>
      <c r="EE8" s="124">
        <v>5.3789999999999996</v>
      </c>
      <c r="EF8" s="124">
        <v>6.4770000000000003</v>
      </c>
      <c r="EG8" s="124">
        <v>7.9050000000000002</v>
      </c>
      <c r="EH8" s="124">
        <v>9.4629999999999992</v>
      </c>
      <c r="EI8" s="124">
        <v>10.291</v>
      </c>
      <c r="EJ8" s="124">
        <v>11.01</v>
      </c>
      <c r="EK8" s="124">
        <v>11.794</v>
      </c>
      <c r="EL8" s="124">
        <v>12.611000000000001</v>
      </c>
      <c r="EM8" s="124">
        <v>13.416</v>
      </c>
      <c r="EN8" s="124">
        <v>14.183</v>
      </c>
      <c r="EO8" s="124">
        <v>14.884</v>
      </c>
      <c r="EP8" s="124">
        <v>15.526999999999999</v>
      </c>
      <c r="EQ8" s="124">
        <v>5.9050000000000002</v>
      </c>
      <c r="ER8" s="124">
        <v>6.5759999999999996</v>
      </c>
      <c r="ES8" s="124">
        <v>7.3120000000000003</v>
      </c>
      <c r="ET8" s="124">
        <v>8.1300000000000008</v>
      </c>
    </row>
    <row r="9" spans="1:150" s="7" customFormat="1" ht="20.100000000000001" customHeight="1" outlineLevel="1">
      <c r="A9" s="198"/>
      <c r="B9" s="8" t="str">
        <f>IF('0'!A1=1,"Житомирська","Zhytomyr")</f>
        <v>Житомирська</v>
      </c>
      <c r="C9" s="123">
        <v>24.109000000000002</v>
      </c>
      <c r="D9" s="123">
        <v>26.969000000000001</v>
      </c>
      <c r="E9" s="123">
        <v>29.238</v>
      </c>
      <c r="F9" s="123">
        <v>32.639000000000003</v>
      </c>
      <c r="G9" s="121">
        <v>35.204000000000001</v>
      </c>
      <c r="H9" s="121">
        <v>37.64</v>
      </c>
      <c r="I9" s="121">
        <v>41.258000000000003</v>
      </c>
      <c r="J9" s="121">
        <v>43.926000000000002</v>
      </c>
      <c r="K9" s="121">
        <v>47.119</v>
      </c>
      <c r="L9" s="121">
        <v>50.408999999999999</v>
      </c>
      <c r="M9" s="121">
        <v>53.872</v>
      </c>
      <c r="N9" s="121">
        <v>58.189</v>
      </c>
      <c r="O9" s="121">
        <v>21.16</v>
      </c>
      <c r="P9" s="121">
        <v>24.010999999999999</v>
      </c>
      <c r="Q9" s="121">
        <v>26.893999999999998</v>
      </c>
      <c r="R9" s="121">
        <v>30.645</v>
      </c>
      <c r="S9" s="121">
        <v>33.44</v>
      </c>
      <c r="T9" s="121">
        <v>35.97</v>
      </c>
      <c r="U9" s="121">
        <v>39.113</v>
      </c>
      <c r="V9" s="121">
        <v>41.393000000000001</v>
      </c>
      <c r="W9" s="121">
        <v>44.097000000000001</v>
      </c>
      <c r="X9" s="121">
        <v>47.143999999999998</v>
      </c>
      <c r="Y9" s="121">
        <v>50.529000000000003</v>
      </c>
      <c r="Z9" s="121">
        <v>55.128</v>
      </c>
      <c r="AA9" s="121">
        <v>22.648</v>
      </c>
      <c r="AB9" s="121">
        <v>25.364000000000001</v>
      </c>
      <c r="AC9" s="121">
        <v>28.283000000000001</v>
      </c>
      <c r="AD9" s="121">
        <v>32.252000000000002</v>
      </c>
      <c r="AE9" s="121">
        <v>35.399000000000001</v>
      </c>
      <c r="AF9" s="121">
        <v>38.027999999999999</v>
      </c>
      <c r="AG9" s="121">
        <v>40.945999999999998</v>
      </c>
      <c r="AH9" s="121">
        <v>43.438000000000002</v>
      </c>
      <c r="AI9" s="121">
        <v>46.545000000000002</v>
      </c>
      <c r="AJ9" s="121">
        <v>49.591999999999999</v>
      </c>
      <c r="AK9" s="124">
        <v>53.554000000000002</v>
      </c>
      <c r="AL9" s="124">
        <v>57.878</v>
      </c>
      <c r="AM9" s="124">
        <v>24.236999999999998</v>
      </c>
      <c r="AN9" s="124">
        <v>26.928000000000001</v>
      </c>
      <c r="AO9" s="124">
        <v>28.94</v>
      </c>
      <c r="AP9" s="124">
        <v>32.036000000000001</v>
      </c>
      <c r="AQ9" s="124">
        <v>34.627000000000002</v>
      </c>
      <c r="AR9" s="124">
        <v>36.670999999999999</v>
      </c>
      <c r="AS9" s="124">
        <v>38.381</v>
      </c>
      <c r="AT9" s="124">
        <v>40.353999999999999</v>
      </c>
      <c r="AU9" s="124">
        <v>42.429000000000002</v>
      </c>
      <c r="AV9" s="124">
        <v>44.527999999999999</v>
      </c>
      <c r="AW9" s="124">
        <v>47.134</v>
      </c>
      <c r="AX9" s="124">
        <v>50.569000000000003</v>
      </c>
      <c r="AY9" s="124">
        <v>19.824000000000002</v>
      </c>
      <c r="AZ9" s="124">
        <v>22.003</v>
      </c>
      <c r="BA9" s="124">
        <v>24.05</v>
      </c>
      <c r="BB9" s="124">
        <v>26.602</v>
      </c>
      <c r="BC9" s="124">
        <v>29.213000000000001</v>
      </c>
      <c r="BD9" s="124">
        <v>31.234999999999999</v>
      </c>
      <c r="BE9" s="124">
        <v>33.165999999999997</v>
      </c>
      <c r="BF9" s="124">
        <v>34.834000000000003</v>
      </c>
      <c r="BG9" s="124">
        <v>36.597999999999999</v>
      </c>
      <c r="BH9" s="124">
        <v>38.597000000000001</v>
      </c>
      <c r="BI9" s="124">
        <v>40.790999999999997</v>
      </c>
      <c r="BJ9" s="124">
        <v>43.247</v>
      </c>
      <c r="BK9" s="124">
        <v>16.271999999999998</v>
      </c>
      <c r="BL9" s="124">
        <v>18.257999999999999</v>
      </c>
      <c r="BM9" s="124">
        <v>19.966000000000001</v>
      </c>
      <c r="BN9" s="124">
        <v>22.364000000000001</v>
      </c>
      <c r="BO9" s="124">
        <v>25.062000000000001</v>
      </c>
      <c r="BP9" s="124">
        <v>27.041</v>
      </c>
      <c r="BQ9" s="124">
        <v>28.891999999999999</v>
      </c>
      <c r="BR9" s="124">
        <v>30.795999999999999</v>
      </c>
      <c r="BS9" s="124">
        <v>32.582999999999998</v>
      </c>
      <c r="BT9" s="124">
        <v>34.68</v>
      </c>
      <c r="BU9" s="124">
        <v>37.301000000000002</v>
      </c>
      <c r="BV9" s="124">
        <v>39.945</v>
      </c>
      <c r="BW9" s="124">
        <v>16.704999999999998</v>
      </c>
      <c r="BX9" s="124">
        <v>18.600000000000001</v>
      </c>
      <c r="BY9" s="124">
        <v>20.361000000000001</v>
      </c>
      <c r="BZ9" s="124">
        <v>22.734999999999999</v>
      </c>
      <c r="CA9" s="124">
        <v>25.466999999999999</v>
      </c>
      <c r="CB9" s="124">
        <v>27.244</v>
      </c>
      <c r="CC9" s="124">
        <v>29.045999999999999</v>
      </c>
      <c r="CD9" s="124">
        <v>30.64</v>
      </c>
      <c r="CE9" s="124">
        <v>32.502000000000002</v>
      </c>
      <c r="CF9" s="124">
        <v>34.695</v>
      </c>
      <c r="CG9" s="124">
        <v>37.212000000000003</v>
      </c>
      <c r="CH9" s="124">
        <v>40.082999999999998</v>
      </c>
      <c r="CI9" s="124">
        <v>17.167000000000002</v>
      </c>
      <c r="CJ9" s="124">
        <v>19.300999999999998</v>
      </c>
      <c r="CK9" s="124">
        <v>20.478999999999999</v>
      </c>
      <c r="CL9" s="124">
        <v>25.893999999999998</v>
      </c>
      <c r="CM9" s="124">
        <v>29.497</v>
      </c>
      <c r="CN9" s="124">
        <v>32.347000000000001</v>
      </c>
      <c r="CO9" s="124">
        <v>34.908999999999999</v>
      </c>
      <c r="CP9" s="124">
        <v>36.880000000000003</v>
      </c>
      <c r="CQ9" s="124">
        <v>39.093000000000004</v>
      </c>
      <c r="CR9" s="124">
        <v>40.99</v>
      </c>
      <c r="CS9" s="124">
        <v>43.363</v>
      </c>
      <c r="CT9" s="124">
        <v>47.000999999999998</v>
      </c>
      <c r="CU9" s="124">
        <v>20.56</v>
      </c>
      <c r="CV9" s="124">
        <v>23.027000000000001</v>
      </c>
      <c r="CW9" s="124">
        <v>25.651</v>
      </c>
      <c r="CX9" s="124">
        <v>28.885000000000002</v>
      </c>
      <c r="CY9" s="124">
        <v>31.42</v>
      </c>
      <c r="CZ9" s="124">
        <v>33.58</v>
      </c>
      <c r="DA9" s="124">
        <v>35.534999999999997</v>
      </c>
      <c r="DB9" s="124">
        <v>37.353999999999999</v>
      </c>
      <c r="DC9" s="124">
        <v>39.31</v>
      </c>
      <c r="DD9" s="124">
        <v>40.97</v>
      </c>
      <c r="DE9" s="124">
        <v>43.091000000000001</v>
      </c>
      <c r="DF9" s="124">
        <v>45.529000000000003</v>
      </c>
      <c r="DG9" s="124">
        <v>14.141999999999999</v>
      </c>
      <c r="DH9" s="124">
        <v>15.763</v>
      </c>
      <c r="DI9" s="124">
        <v>17.116</v>
      </c>
      <c r="DJ9" s="124">
        <v>20.265999999999998</v>
      </c>
      <c r="DK9" s="124">
        <v>23.981999999999999</v>
      </c>
      <c r="DL9" s="124">
        <v>26.972000000000001</v>
      </c>
      <c r="DM9" s="124">
        <v>28.701000000000001</v>
      </c>
      <c r="DN9" s="124">
        <v>30.928999999999998</v>
      </c>
      <c r="DO9" s="124">
        <v>32.868000000000002</v>
      </c>
      <c r="DP9" s="124">
        <v>33.963999999999999</v>
      </c>
      <c r="DQ9" s="124">
        <v>35.393999999999998</v>
      </c>
      <c r="DR9" s="124">
        <v>36.704000000000001</v>
      </c>
      <c r="DS9" s="124">
        <v>9.3330000000000002</v>
      </c>
      <c r="DT9" s="124">
        <v>10.459</v>
      </c>
      <c r="DU9" s="124">
        <v>11.734</v>
      </c>
      <c r="DV9" s="124">
        <v>13.135999999999999</v>
      </c>
      <c r="DW9" s="124">
        <v>14.763</v>
      </c>
      <c r="DX9" s="124">
        <v>16.248000000000001</v>
      </c>
      <c r="DY9" s="124">
        <v>17.510000000000002</v>
      </c>
      <c r="DZ9" s="124">
        <v>18.687000000000001</v>
      </c>
      <c r="EA9" s="124">
        <v>19.911000000000001</v>
      </c>
      <c r="EB9" s="124">
        <v>21.219000000000001</v>
      </c>
      <c r="EC9" s="124">
        <v>22.466999999999999</v>
      </c>
      <c r="ED9" s="124">
        <v>23.364000000000001</v>
      </c>
      <c r="EE9" s="124">
        <v>5.9649999999999999</v>
      </c>
      <c r="EF9" s="124">
        <v>7.2160000000000002</v>
      </c>
      <c r="EG9" s="124">
        <v>8.4459999999999997</v>
      </c>
      <c r="EH9" s="124">
        <v>9.9499999999999993</v>
      </c>
      <c r="EI9" s="124">
        <v>10.992000000000001</v>
      </c>
      <c r="EJ9" s="124">
        <v>12.006</v>
      </c>
      <c r="EK9" s="124">
        <v>12.983000000000001</v>
      </c>
      <c r="EL9" s="124">
        <v>13.946</v>
      </c>
      <c r="EM9" s="124">
        <v>15.164999999999999</v>
      </c>
      <c r="EN9" s="124">
        <v>16.407</v>
      </c>
      <c r="EO9" s="124">
        <v>17.431000000000001</v>
      </c>
      <c r="EP9" s="124">
        <v>18.398</v>
      </c>
      <c r="EQ9" s="124">
        <v>5.9749999999999996</v>
      </c>
      <c r="ER9" s="124">
        <v>7.0819999999999999</v>
      </c>
      <c r="ES9" s="124">
        <v>7.9569999999999999</v>
      </c>
      <c r="ET9" s="124">
        <v>9.1020000000000003</v>
      </c>
    </row>
    <row r="10" spans="1:150" s="7" customFormat="1" ht="20.100000000000001" customHeight="1" outlineLevel="1">
      <c r="A10" s="198"/>
      <c r="B10" s="8" t="str">
        <f>IF('0'!A1=1,"Закарпатська","Zakarpattya")</f>
        <v>Закарпатська</v>
      </c>
      <c r="C10" s="123">
        <v>15.331</v>
      </c>
      <c r="D10" s="123">
        <v>17.283000000000001</v>
      </c>
      <c r="E10" s="123">
        <v>19.135000000000002</v>
      </c>
      <c r="F10" s="123">
        <v>21.033000000000001</v>
      </c>
      <c r="G10" s="121">
        <v>22.942</v>
      </c>
      <c r="H10" s="121">
        <v>24.986000000000001</v>
      </c>
      <c r="I10" s="121">
        <v>27.445</v>
      </c>
      <c r="J10" s="121">
        <v>29.259</v>
      </c>
      <c r="K10" s="121">
        <v>30.861999999999998</v>
      </c>
      <c r="L10" s="121">
        <v>32.978000000000002</v>
      </c>
      <c r="M10" s="121">
        <v>34.429000000000002</v>
      </c>
      <c r="N10" s="121">
        <v>35.906999999999996</v>
      </c>
      <c r="O10" s="121">
        <v>10.925000000000001</v>
      </c>
      <c r="P10" s="121">
        <v>12.808</v>
      </c>
      <c r="Q10" s="121">
        <v>14.61</v>
      </c>
      <c r="R10" s="121">
        <v>16.890999999999998</v>
      </c>
      <c r="S10" s="121">
        <v>18.734000000000002</v>
      </c>
      <c r="T10" s="121">
        <v>20.395</v>
      </c>
      <c r="U10" s="121">
        <v>22.27</v>
      </c>
      <c r="V10" s="121">
        <v>23.88</v>
      </c>
      <c r="W10" s="121">
        <v>25.704999999999998</v>
      </c>
      <c r="X10" s="121">
        <v>27.83</v>
      </c>
      <c r="Y10" s="121">
        <v>29.856000000000002</v>
      </c>
      <c r="Z10" s="121">
        <v>31.832000000000001</v>
      </c>
      <c r="AA10" s="121">
        <v>11.414999999999999</v>
      </c>
      <c r="AB10" s="121">
        <v>13.02</v>
      </c>
      <c r="AC10" s="121">
        <v>14.503</v>
      </c>
      <c r="AD10" s="121">
        <v>16.295000000000002</v>
      </c>
      <c r="AE10" s="121">
        <v>17.856000000000002</v>
      </c>
      <c r="AF10" s="121">
        <v>19.231999999999999</v>
      </c>
      <c r="AG10" s="121">
        <v>20.605</v>
      </c>
      <c r="AH10" s="121">
        <v>21.815000000000001</v>
      </c>
      <c r="AI10" s="121">
        <v>23.244</v>
      </c>
      <c r="AJ10" s="121">
        <v>24.771999999999998</v>
      </c>
      <c r="AK10" s="124">
        <v>26.552</v>
      </c>
      <c r="AL10" s="124">
        <v>28.484999999999999</v>
      </c>
      <c r="AM10" s="124">
        <v>10.173</v>
      </c>
      <c r="AN10" s="124">
        <v>11.547000000000001</v>
      </c>
      <c r="AO10" s="124">
        <v>12.561</v>
      </c>
      <c r="AP10" s="124">
        <v>13.647</v>
      </c>
      <c r="AQ10" s="124">
        <v>14.746</v>
      </c>
      <c r="AR10" s="124">
        <v>15.779</v>
      </c>
      <c r="AS10" s="124">
        <v>16.602</v>
      </c>
      <c r="AT10" s="124">
        <v>17.529</v>
      </c>
      <c r="AU10" s="124">
        <v>18.582999999999998</v>
      </c>
      <c r="AV10" s="124">
        <v>19.678999999999998</v>
      </c>
      <c r="AW10" s="124">
        <v>20.923999999999999</v>
      </c>
      <c r="AX10" s="124">
        <v>22.283000000000001</v>
      </c>
      <c r="AY10" s="124">
        <v>7.0590000000000002</v>
      </c>
      <c r="AZ10" s="124">
        <v>8.24</v>
      </c>
      <c r="BA10" s="124">
        <v>9.3390000000000004</v>
      </c>
      <c r="BB10" s="124">
        <v>10.39</v>
      </c>
      <c r="BC10" s="124">
        <v>11.74</v>
      </c>
      <c r="BD10" s="124">
        <v>12.778</v>
      </c>
      <c r="BE10" s="124">
        <v>13.677</v>
      </c>
      <c r="BF10" s="124">
        <v>14.454000000000001</v>
      </c>
      <c r="BG10" s="124">
        <v>15.273</v>
      </c>
      <c r="BH10" s="124">
        <v>16.071000000000002</v>
      </c>
      <c r="BI10" s="124">
        <v>17.204000000000001</v>
      </c>
      <c r="BJ10" s="124">
        <v>18.155000000000001</v>
      </c>
      <c r="BK10" s="124">
        <v>6.2949999999999999</v>
      </c>
      <c r="BL10" s="124">
        <v>7.2370000000000001</v>
      </c>
      <c r="BM10" s="124">
        <v>8.1140000000000008</v>
      </c>
      <c r="BN10" s="124">
        <v>8.9640000000000004</v>
      </c>
      <c r="BO10" s="124">
        <v>10.285</v>
      </c>
      <c r="BP10" s="124">
        <v>11.141999999999999</v>
      </c>
      <c r="BQ10" s="124">
        <v>11.968999999999999</v>
      </c>
      <c r="BR10" s="124">
        <v>12.709</v>
      </c>
      <c r="BS10" s="124">
        <v>13.555</v>
      </c>
      <c r="BT10" s="124">
        <v>14.566000000000001</v>
      </c>
      <c r="BU10" s="124">
        <v>15.595000000000001</v>
      </c>
      <c r="BV10" s="124">
        <v>16.657</v>
      </c>
      <c r="BW10" s="124">
        <v>5.431</v>
      </c>
      <c r="BX10" s="124">
        <v>6.2629999999999999</v>
      </c>
      <c r="BY10" s="124">
        <v>7.0670000000000002</v>
      </c>
      <c r="BZ10" s="124">
        <v>7.9260000000000002</v>
      </c>
      <c r="CA10" s="124">
        <v>9.0640000000000001</v>
      </c>
      <c r="CB10" s="124">
        <v>9.8339999999999996</v>
      </c>
      <c r="CC10" s="124">
        <v>10.831</v>
      </c>
      <c r="CD10" s="124">
        <v>11.612</v>
      </c>
      <c r="CE10" s="124">
        <v>12.49</v>
      </c>
      <c r="CF10" s="124">
        <v>13.667</v>
      </c>
      <c r="CG10" s="124">
        <v>14.726000000000001</v>
      </c>
      <c r="CH10" s="124">
        <v>15.702</v>
      </c>
      <c r="CI10" s="124">
        <v>6.1529999999999996</v>
      </c>
      <c r="CJ10" s="124">
        <v>7.165</v>
      </c>
      <c r="CK10" s="124">
        <v>7.7240000000000002</v>
      </c>
      <c r="CL10" s="124">
        <v>10.48</v>
      </c>
      <c r="CM10" s="124">
        <v>13.128</v>
      </c>
      <c r="CN10" s="124">
        <v>15.218999999999999</v>
      </c>
      <c r="CO10" s="124">
        <v>16.867000000000001</v>
      </c>
      <c r="CP10" s="124">
        <v>17.704000000000001</v>
      </c>
      <c r="CQ10" s="124">
        <v>18.669</v>
      </c>
      <c r="CR10" s="124">
        <v>19.768999999999998</v>
      </c>
      <c r="CS10" s="124">
        <v>20.74</v>
      </c>
      <c r="CT10" s="124">
        <v>21.920999999999999</v>
      </c>
      <c r="CU10" s="124">
        <v>9.1340000000000003</v>
      </c>
      <c r="CV10" s="124">
        <v>10.6</v>
      </c>
      <c r="CW10" s="124">
        <v>11.885</v>
      </c>
      <c r="CX10" s="124">
        <v>13.214</v>
      </c>
      <c r="CY10" s="124">
        <v>14.547000000000001</v>
      </c>
      <c r="CZ10" s="124">
        <v>15.715999999999999</v>
      </c>
      <c r="DA10" s="124">
        <v>16.760000000000002</v>
      </c>
      <c r="DB10" s="124">
        <v>17.681999999999999</v>
      </c>
      <c r="DC10" s="124">
        <v>18.591000000000001</v>
      </c>
      <c r="DD10" s="124">
        <v>19.515999999999998</v>
      </c>
      <c r="DE10" s="124">
        <v>20.614999999999998</v>
      </c>
      <c r="DF10" s="124">
        <v>21.634</v>
      </c>
      <c r="DG10" s="124">
        <v>5.3959999999999999</v>
      </c>
      <c r="DH10" s="124">
        <v>6.13</v>
      </c>
      <c r="DI10" s="124">
        <v>6.9160000000000004</v>
      </c>
      <c r="DJ10" s="124">
        <v>8.3680000000000003</v>
      </c>
      <c r="DK10" s="124">
        <v>10.532</v>
      </c>
      <c r="DL10" s="124">
        <v>11.925000000000001</v>
      </c>
      <c r="DM10" s="124">
        <v>13.116</v>
      </c>
      <c r="DN10" s="124">
        <v>14.516</v>
      </c>
      <c r="DO10" s="124">
        <v>15.63</v>
      </c>
      <c r="DP10" s="124">
        <v>16.248000000000001</v>
      </c>
      <c r="DQ10" s="124">
        <v>16.948</v>
      </c>
      <c r="DR10" s="124">
        <v>17.451000000000001</v>
      </c>
      <c r="DS10" s="124">
        <v>4.4169999999999998</v>
      </c>
      <c r="DT10" s="124">
        <v>4.9740000000000002</v>
      </c>
      <c r="DU10" s="124">
        <v>5.5629999999999997</v>
      </c>
      <c r="DV10" s="124">
        <v>6.077</v>
      </c>
      <c r="DW10" s="124">
        <v>6.6059999999999999</v>
      </c>
      <c r="DX10" s="124">
        <v>7.1859999999999999</v>
      </c>
      <c r="DY10" s="124">
        <v>7.6959999999999997</v>
      </c>
      <c r="DZ10" s="124">
        <v>8.2639999999999993</v>
      </c>
      <c r="EA10" s="124">
        <v>8.7520000000000007</v>
      </c>
      <c r="EB10" s="124">
        <v>9.2230000000000008</v>
      </c>
      <c r="EC10" s="124">
        <v>9.6460000000000008</v>
      </c>
      <c r="ED10" s="124">
        <v>9.9870000000000001</v>
      </c>
      <c r="EE10" s="124">
        <v>1.722</v>
      </c>
      <c r="EF10" s="124">
        <v>2.214</v>
      </c>
      <c r="EG10" s="124">
        <v>2.7440000000000002</v>
      </c>
      <c r="EH10" s="124">
        <v>3.335</v>
      </c>
      <c r="EI10" s="124">
        <v>3.7589999999999999</v>
      </c>
      <c r="EJ10" s="124">
        <v>4.1740000000000004</v>
      </c>
      <c r="EK10" s="124">
        <v>4.6319999999999997</v>
      </c>
      <c r="EL10" s="124">
        <v>5.0620000000000003</v>
      </c>
      <c r="EM10" s="124">
        <v>5.59</v>
      </c>
      <c r="EN10" s="124">
        <v>6.1390000000000002</v>
      </c>
      <c r="EO10" s="124">
        <v>6.5890000000000004</v>
      </c>
      <c r="EP10" s="124">
        <v>6.93</v>
      </c>
      <c r="EQ10" s="124">
        <v>1.738</v>
      </c>
      <c r="ER10" s="124">
        <v>2.1659999999999999</v>
      </c>
      <c r="ES10" s="124">
        <v>2.6269999999999998</v>
      </c>
      <c r="ET10" s="124">
        <v>3.0659999999999998</v>
      </c>
    </row>
    <row r="11" spans="1:150" s="7" customFormat="1" ht="20.100000000000001" customHeight="1" outlineLevel="1">
      <c r="A11" s="198"/>
      <c r="B11" s="8" t="str">
        <f>IF('0'!A1=1,"Запорізька","Zaporizhzhya")</f>
        <v>Запорізька</v>
      </c>
      <c r="C11" s="123">
        <v>29.129000000000001</v>
      </c>
      <c r="D11" s="123">
        <v>33.417999999999999</v>
      </c>
      <c r="E11" s="123">
        <v>37.106000000000002</v>
      </c>
      <c r="F11" s="123">
        <v>41.42</v>
      </c>
      <c r="G11" s="121">
        <v>45.226999999999997</v>
      </c>
      <c r="H11" s="121">
        <v>48.798999999999999</v>
      </c>
      <c r="I11" s="121">
        <v>53.112000000000002</v>
      </c>
      <c r="J11" s="121">
        <v>57.17</v>
      </c>
      <c r="K11" s="121">
        <v>61.893999999999998</v>
      </c>
      <c r="L11" s="121">
        <v>67.073999999999998</v>
      </c>
      <c r="M11" s="121">
        <v>73.343000000000004</v>
      </c>
      <c r="N11" s="121">
        <v>78.912999999999997</v>
      </c>
      <c r="O11" s="121">
        <v>28.667000000000002</v>
      </c>
      <c r="P11" s="121">
        <v>32.643999999999998</v>
      </c>
      <c r="Q11" s="121">
        <v>36.591000000000001</v>
      </c>
      <c r="R11" s="121">
        <v>41.354999999999997</v>
      </c>
      <c r="S11" s="121">
        <v>44.927</v>
      </c>
      <c r="T11" s="121">
        <v>48.902999999999999</v>
      </c>
      <c r="U11" s="121">
        <v>53.561999999999998</v>
      </c>
      <c r="V11" s="121">
        <v>57.143999999999998</v>
      </c>
      <c r="W11" s="121">
        <v>62.179000000000002</v>
      </c>
      <c r="X11" s="121">
        <v>68.613</v>
      </c>
      <c r="Y11" s="121">
        <v>76.313000000000002</v>
      </c>
      <c r="Z11" s="121">
        <v>83.24</v>
      </c>
      <c r="AA11" s="121">
        <v>34.468000000000004</v>
      </c>
      <c r="AB11" s="121">
        <v>38.679000000000002</v>
      </c>
      <c r="AC11" s="121">
        <v>43.981000000000002</v>
      </c>
      <c r="AD11" s="121">
        <v>48.771000000000001</v>
      </c>
      <c r="AE11" s="121">
        <v>52.277000000000001</v>
      </c>
      <c r="AF11" s="121">
        <v>55.82</v>
      </c>
      <c r="AG11" s="121">
        <v>59.631999999999998</v>
      </c>
      <c r="AH11" s="121">
        <v>63.448999999999998</v>
      </c>
      <c r="AI11" s="121">
        <v>68.966999999999999</v>
      </c>
      <c r="AJ11" s="121">
        <v>74.405000000000001</v>
      </c>
      <c r="AK11" s="124">
        <v>81.051000000000002</v>
      </c>
      <c r="AL11" s="124">
        <v>87.552999999999997</v>
      </c>
      <c r="AM11" s="124">
        <v>32.975999999999999</v>
      </c>
      <c r="AN11" s="124">
        <v>37.170999999999999</v>
      </c>
      <c r="AO11" s="124">
        <v>41.295000000000002</v>
      </c>
      <c r="AP11" s="124">
        <v>45.219000000000001</v>
      </c>
      <c r="AQ11" s="124">
        <v>48.356000000000002</v>
      </c>
      <c r="AR11" s="124">
        <v>51.36</v>
      </c>
      <c r="AS11" s="124">
        <v>54.043999999999997</v>
      </c>
      <c r="AT11" s="124">
        <v>57.313000000000002</v>
      </c>
      <c r="AU11" s="124">
        <v>61.268000000000001</v>
      </c>
      <c r="AV11" s="124">
        <v>65.323999999999998</v>
      </c>
      <c r="AW11" s="124">
        <v>70.575999999999993</v>
      </c>
      <c r="AX11" s="124">
        <v>76.531000000000006</v>
      </c>
      <c r="AY11" s="124">
        <v>27.901</v>
      </c>
      <c r="AZ11" s="124">
        <v>31.928999999999998</v>
      </c>
      <c r="BA11" s="124">
        <v>35.56</v>
      </c>
      <c r="BB11" s="124">
        <v>38.588999999999999</v>
      </c>
      <c r="BC11" s="124">
        <v>41.664000000000001</v>
      </c>
      <c r="BD11" s="124">
        <v>44.600999999999999</v>
      </c>
      <c r="BE11" s="124">
        <v>47.401000000000003</v>
      </c>
      <c r="BF11" s="124">
        <v>50.357999999999997</v>
      </c>
      <c r="BG11" s="124">
        <v>54.165999999999997</v>
      </c>
      <c r="BH11" s="124">
        <v>58.375999999999998</v>
      </c>
      <c r="BI11" s="124">
        <v>63.905999999999999</v>
      </c>
      <c r="BJ11" s="124">
        <v>68.643000000000001</v>
      </c>
      <c r="BK11" s="124">
        <v>25.73</v>
      </c>
      <c r="BL11" s="124">
        <v>28.792999999999999</v>
      </c>
      <c r="BM11" s="124">
        <v>31.581</v>
      </c>
      <c r="BN11" s="124">
        <v>34.395000000000003</v>
      </c>
      <c r="BO11" s="124">
        <v>37.771000000000001</v>
      </c>
      <c r="BP11" s="124">
        <v>40.630000000000003</v>
      </c>
      <c r="BQ11" s="124">
        <v>43.720999999999997</v>
      </c>
      <c r="BR11" s="124">
        <v>46.783999999999999</v>
      </c>
      <c r="BS11" s="124">
        <v>50.613999999999997</v>
      </c>
      <c r="BT11" s="124">
        <v>55.561999999999998</v>
      </c>
      <c r="BU11" s="124">
        <v>61.848999999999997</v>
      </c>
      <c r="BV11" s="124">
        <v>66.138000000000005</v>
      </c>
      <c r="BW11" s="124">
        <v>25.542000000000002</v>
      </c>
      <c r="BX11" s="124">
        <v>28.091000000000001</v>
      </c>
      <c r="BY11" s="124">
        <v>30.536000000000001</v>
      </c>
      <c r="BZ11" s="124">
        <v>33.061</v>
      </c>
      <c r="CA11" s="124">
        <v>35.886000000000003</v>
      </c>
      <c r="CB11" s="124">
        <v>38.277000000000001</v>
      </c>
      <c r="CC11" s="124">
        <v>40.86</v>
      </c>
      <c r="CD11" s="124">
        <v>43.49</v>
      </c>
      <c r="CE11" s="124">
        <v>46.893000000000001</v>
      </c>
      <c r="CF11" s="124">
        <v>51.146999999999998</v>
      </c>
      <c r="CG11" s="124">
        <v>56.542999999999999</v>
      </c>
      <c r="CH11" s="124">
        <v>61.173000000000002</v>
      </c>
      <c r="CI11" s="124">
        <v>23.309000000000001</v>
      </c>
      <c r="CJ11" s="124">
        <v>26.033999999999999</v>
      </c>
      <c r="CK11" s="124">
        <v>28.129000000000001</v>
      </c>
      <c r="CL11" s="124">
        <v>36.378</v>
      </c>
      <c r="CM11" s="124">
        <v>40.616</v>
      </c>
      <c r="CN11" s="124">
        <v>44.137</v>
      </c>
      <c r="CO11" s="124">
        <v>46.972999999999999</v>
      </c>
      <c r="CP11" s="124">
        <v>49.351999999999997</v>
      </c>
      <c r="CQ11" s="124">
        <v>52.594000000000001</v>
      </c>
      <c r="CR11" s="124">
        <v>55.792000000000002</v>
      </c>
      <c r="CS11" s="124">
        <v>60.139000000000003</v>
      </c>
      <c r="CT11" s="124">
        <v>65.930999999999997</v>
      </c>
      <c r="CU11" s="124">
        <v>25.565000000000001</v>
      </c>
      <c r="CV11" s="124">
        <v>28.888000000000002</v>
      </c>
      <c r="CW11" s="124">
        <v>32.043999999999997</v>
      </c>
      <c r="CX11" s="124">
        <v>35.207999999999998</v>
      </c>
      <c r="CY11" s="124">
        <v>37.347999999999999</v>
      </c>
      <c r="CZ11" s="124">
        <v>39.599000000000004</v>
      </c>
      <c r="DA11" s="124">
        <v>41.762999999999998</v>
      </c>
      <c r="DB11" s="124">
        <v>44.241</v>
      </c>
      <c r="DC11" s="124">
        <v>47.332000000000001</v>
      </c>
      <c r="DD11" s="124">
        <v>50.323</v>
      </c>
      <c r="DE11" s="124">
        <v>53.947000000000003</v>
      </c>
      <c r="DF11" s="124">
        <v>58.49</v>
      </c>
      <c r="DG11" s="124">
        <v>17.202999999999999</v>
      </c>
      <c r="DH11" s="124">
        <v>19.402999999999999</v>
      </c>
      <c r="DI11" s="124">
        <v>20.001000000000001</v>
      </c>
      <c r="DJ11" s="124">
        <v>22.073</v>
      </c>
      <c r="DK11" s="124">
        <v>26.190999999999999</v>
      </c>
      <c r="DL11" s="124">
        <v>29.863</v>
      </c>
      <c r="DM11" s="124">
        <v>32.530999999999999</v>
      </c>
      <c r="DN11" s="124">
        <v>34.786000000000001</v>
      </c>
      <c r="DO11" s="124">
        <v>36.732999999999997</v>
      </c>
      <c r="DP11" s="124">
        <v>37.246000000000002</v>
      </c>
      <c r="DQ11" s="124">
        <v>38.375999999999998</v>
      </c>
      <c r="DR11" s="124">
        <v>39.127000000000002</v>
      </c>
      <c r="DS11" s="124">
        <v>14.510999999999999</v>
      </c>
      <c r="DT11" s="124">
        <v>15.205</v>
      </c>
      <c r="DU11" s="124">
        <v>15.994</v>
      </c>
      <c r="DV11" s="124">
        <v>16.497</v>
      </c>
      <c r="DW11" s="124">
        <v>17.085000000000001</v>
      </c>
      <c r="DX11" s="124">
        <v>17.593</v>
      </c>
      <c r="DY11" s="124">
        <v>18.11</v>
      </c>
      <c r="DZ11" s="124">
        <v>18.573</v>
      </c>
      <c r="EA11" s="124">
        <v>18.931999999999999</v>
      </c>
      <c r="EB11" s="124">
        <v>19.388999999999999</v>
      </c>
      <c r="EC11" s="124">
        <v>19.806999999999999</v>
      </c>
      <c r="ED11" s="124">
        <v>20.164999999999999</v>
      </c>
      <c r="EE11" s="124">
        <v>9.0860000000000003</v>
      </c>
      <c r="EF11" s="124">
        <v>9.7309999999999999</v>
      </c>
      <c r="EG11" s="124">
        <v>10.429</v>
      </c>
      <c r="EH11" s="124">
        <v>10.932</v>
      </c>
      <c r="EI11" s="124">
        <v>11.305999999999999</v>
      </c>
      <c r="EJ11" s="124">
        <v>11.686</v>
      </c>
      <c r="EK11" s="124">
        <v>12.115</v>
      </c>
      <c r="EL11" s="124">
        <v>12.585000000000001</v>
      </c>
      <c r="EM11" s="124">
        <v>13.098000000000001</v>
      </c>
      <c r="EN11" s="124">
        <v>13.675000000000001</v>
      </c>
      <c r="EO11" s="124">
        <v>14.129</v>
      </c>
      <c r="EP11" s="124">
        <v>14.435</v>
      </c>
      <c r="EQ11" s="124">
        <v>2.472</v>
      </c>
      <c r="ER11" s="124">
        <v>2.964</v>
      </c>
      <c r="ES11" s="124">
        <v>3.4359999999999999</v>
      </c>
      <c r="ET11" s="124">
        <v>3.9489999999999998</v>
      </c>
    </row>
    <row r="12" spans="1:150" s="7" customFormat="1" ht="20.100000000000001" customHeight="1" outlineLevel="1">
      <c r="A12" s="198"/>
      <c r="B12" s="8" t="str">
        <f>IF('0'!A1=1,"Івано-Франківська","Ivano-Frankivsk")</f>
        <v>Івано-Франківська</v>
      </c>
      <c r="C12" s="123">
        <v>19.213999999999999</v>
      </c>
      <c r="D12" s="123">
        <v>21.382999999999999</v>
      </c>
      <c r="E12" s="123">
        <v>23.280999999999999</v>
      </c>
      <c r="F12" s="123">
        <v>25.844999999999999</v>
      </c>
      <c r="G12" s="121">
        <v>28.411000000000001</v>
      </c>
      <c r="H12" s="121">
        <v>30.658000000000001</v>
      </c>
      <c r="I12" s="121">
        <v>34.255000000000003</v>
      </c>
      <c r="J12" s="121">
        <v>36.795999999999999</v>
      </c>
      <c r="K12" s="121">
        <v>39.392000000000003</v>
      </c>
      <c r="L12" s="121">
        <v>42.173999999999999</v>
      </c>
      <c r="M12" s="121">
        <v>45.137999999999998</v>
      </c>
      <c r="N12" s="121">
        <v>48.633000000000003</v>
      </c>
      <c r="O12" s="121">
        <v>18.050999999999998</v>
      </c>
      <c r="P12" s="121">
        <v>20.501000000000001</v>
      </c>
      <c r="Q12" s="121">
        <v>23.158999999999999</v>
      </c>
      <c r="R12" s="121">
        <v>26.172999999999998</v>
      </c>
      <c r="S12" s="121">
        <v>28.707999999999998</v>
      </c>
      <c r="T12" s="121">
        <v>30.532</v>
      </c>
      <c r="U12" s="121">
        <v>33.392000000000003</v>
      </c>
      <c r="V12" s="121">
        <v>35.457999999999998</v>
      </c>
      <c r="W12" s="121">
        <v>38.100999999999999</v>
      </c>
      <c r="X12" s="121">
        <v>40.616</v>
      </c>
      <c r="Y12" s="121">
        <v>43.317</v>
      </c>
      <c r="Z12" s="121">
        <v>47.094000000000001</v>
      </c>
      <c r="AA12" s="121">
        <v>19.076000000000001</v>
      </c>
      <c r="AB12" s="121">
        <v>21.256</v>
      </c>
      <c r="AC12" s="121">
        <v>23.48</v>
      </c>
      <c r="AD12" s="121">
        <v>25.783000000000001</v>
      </c>
      <c r="AE12" s="121">
        <v>28.027000000000001</v>
      </c>
      <c r="AF12" s="121">
        <v>29.754000000000001</v>
      </c>
      <c r="AG12" s="121">
        <v>31.802</v>
      </c>
      <c r="AH12" s="121">
        <v>33.511000000000003</v>
      </c>
      <c r="AI12" s="121">
        <v>35.752000000000002</v>
      </c>
      <c r="AJ12" s="121">
        <v>38.015999999999998</v>
      </c>
      <c r="AK12" s="124">
        <v>40.697000000000003</v>
      </c>
      <c r="AL12" s="124">
        <v>43.927999999999997</v>
      </c>
      <c r="AM12" s="124">
        <v>16.535</v>
      </c>
      <c r="AN12" s="124">
        <v>18.323</v>
      </c>
      <c r="AO12" s="124">
        <v>19.84</v>
      </c>
      <c r="AP12" s="124">
        <v>22.341000000000001</v>
      </c>
      <c r="AQ12" s="124">
        <v>24.413</v>
      </c>
      <c r="AR12" s="124">
        <v>25.943000000000001</v>
      </c>
      <c r="AS12" s="124">
        <v>27.506</v>
      </c>
      <c r="AT12" s="124">
        <v>29.105</v>
      </c>
      <c r="AU12" s="124">
        <v>30.899000000000001</v>
      </c>
      <c r="AV12" s="124">
        <v>32.801000000000002</v>
      </c>
      <c r="AW12" s="124">
        <v>34.93</v>
      </c>
      <c r="AX12" s="124">
        <v>37.277999999999999</v>
      </c>
      <c r="AY12" s="124">
        <v>13.481999999999999</v>
      </c>
      <c r="AZ12" s="124">
        <v>15.670999999999999</v>
      </c>
      <c r="BA12" s="124">
        <v>17.388000000000002</v>
      </c>
      <c r="BB12" s="124">
        <v>19.353999999999999</v>
      </c>
      <c r="BC12" s="124">
        <v>21.462</v>
      </c>
      <c r="BD12" s="124">
        <v>23.036999999999999</v>
      </c>
      <c r="BE12" s="124">
        <v>24.594000000000001</v>
      </c>
      <c r="BF12" s="124">
        <v>26.041</v>
      </c>
      <c r="BG12" s="124">
        <v>27.58</v>
      </c>
      <c r="BH12" s="124">
        <v>29.103999999999999</v>
      </c>
      <c r="BI12" s="124">
        <v>31.047000000000001</v>
      </c>
      <c r="BJ12" s="124">
        <v>33.137</v>
      </c>
      <c r="BK12" s="124">
        <v>10.941000000000001</v>
      </c>
      <c r="BL12" s="124">
        <v>12.557</v>
      </c>
      <c r="BM12" s="124">
        <v>14.061999999999999</v>
      </c>
      <c r="BN12" s="124">
        <v>15.663</v>
      </c>
      <c r="BO12" s="124">
        <v>17.952999999999999</v>
      </c>
      <c r="BP12" s="124">
        <v>19.381</v>
      </c>
      <c r="BQ12" s="124">
        <v>21.009</v>
      </c>
      <c r="BR12" s="124">
        <v>22.439</v>
      </c>
      <c r="BS12" s="124">
        <v>23.849</v>
      </c>
      <c r="BT12" s="124">
        <v>25.53</v>
      </c>
      <c r="BU12" s="124">
        <v>27.28</v>
      </c>
      <c r="BV12" s="124">
        <v>28.923999999999999</v>
      </c>
      <c r="BW12" s="124">
        <v>9.4949999999999992</v>
      </c>
      <c r="BX12" s="124">
        <v>10.848000000000001</v>
      </c>
      <c r="BY12" s="124">
        <v>12.029</v>
      </c>
      <c r="BZ12" s="124">
        <v>13.43</v>
      </c>
      <c r="CA12" s="124">
        <v>15.635999999999999</v>
      </c>
      <c r="CB12" s="124">
        <v>17.562000000000001</v>
      </c>
      <c r="CC12" s="124">
        <v>19.768999999999998</v>
      </c>
      <c r="CD12" s="124">
        <v>21.457999999999998</v>
      </c>
      <c r="CE12" s="124">
        <v>23.236000000000001</v>
      </c>
      <c r="CF12" s="124">
        <v>25</v>
      </c>
      <c r="CG12" s="124">
        <v>26.806999999999999</v>
      </c>
      <c r="CH12" s="124">
        <v>28.724</v>
      </c>
      <c r="CI12" s="124">
        <v>10.395</v>
      </c>
      <c r="CJ12" s="124">
        <v>12.385</v>
      </c>
      <c r="CK12" s="124">
        <v>13.598000000000001</v>
      </c>
      <c r="CL12" s="124">
        <v>17.731999999999999</v>
      </c>
      <c r="CM12" s="124">
        <v>21.785</v>
      </c>
      <c r="CN12" s="124">
        <v>24.773</v>
      </c>
      <c r="CO12" s="124">
        <v>27.056999999999999</v>
      </c>
      <c r="CP12" s="124">
        <v>28.651</v>
      </c>
      <c r="CQ12" s="124">
        <v>30.495000000000001</v>
      </c>
      <c r="CR12" s="124">
        <v>32.311</v>
      </c>
      <c r="CS12" s="124">
        <v>34.006</v>
      </c>
      <c r="CT12" s="124">
        <v>36.622999999999998</v>
      </c>
      <c r="CU12" s="124">
        <v>15.336</v>
      </c>
      <c r="CV12" s="124">
        <v>17.68</v>
      </c>
      <c r="CW12" s="124">
        <v>19.734000000000002</v>
      </c>
      <c r="CX12" s="124">
        <v>21.818999999999999</v>
      </c>
      <c r="CY12" s="124">
        <v>23.855</v>
      </c>
      <c r="CZ12" s="124">
        <v>25.78</v>
      </c>
      <c r="DA12" s="124">
        <v>27.552</v>
      </c>
      <c r="DB12" s="124">
        <v>29.114000000000001</v>
      </c>
      <c r="DC12" s="124">
        <v>30.821999999999999</v>
      </c>
      <c r="DD12" s="124">
        <v>32.448999999999998</v>
      </c>
      <c r="DE12" s="124">
        <v>34.277999999999999</v>
      </c>
      <c r="DF12" s="124">
        <v>36.253</v>
      </c>
      <c r="DG12" s="124">
        <v>9.8019999999999996</v>
      </c>
      <c r="DH12" s="124">
        <v>11.263999999999999</v>
      </c>
      <c r="DI12" s="124">
        <v>12.717000000000001</v>
      </c>
      <c r="DJ12" s="124">
        <v>14.199</v>
      </c>
      <c r="DK12" s="124">
        <v>16.527999999999999</v>
      </c>
      <c r="DL12" s="124">
        <v>18.405000000000001</v>
      </c>
      <c r="DM12" s="124">
        <v>19.745999999999999</v>
      </c>
      <c r="DN12" s="124">
        <v>21.14</v>
      </c>
      <c r="DO12" s="124">
        <v>22.457999999999998</v>
      </c>
      <c r="DP12" s="124">
        <v>23.518000000000001</v>
      </c>
      <c r="DQ12" s="124">
        <v>24.510999999999999</v>
      </c>
      <c r="DR12" s="124">
        <v>25.324999999999999</v>
      </c>
      <c r="DS12" s="124">
        <v>5.79</v>
      </c>
      <c r="DT12" s="124">
        <v>6.7969999999999997</v>
      </c>
      <c r="DU12" s="124">
        <v>7.7969999999999997</v>
      </c>
      <c r="DV12" s="124">
        <v>8.5150000000000006</v>
      </c>
      <c r="DW12" s="124">
        <v>9.6440000000000001</v>
      </c>
      <c r="DX12" s="124">
        <v>10.63</v>
      </c>
      <c r="DY12" s="124">
        <v>11.736000000000001</v>
      </c>
      <c r="DZ12" s="124">
        <v>12.683999999999999</v>
      </c>
      <c r="EA12" s="124">
        <v>13.647</v>
      </c>
      <c r="EB12" s="124">
        <v>14.736000000000001</v>
      </c>
      <c r="EC12" s="124">
        <v>15.78</v>
      </c>
      <c r="ED12" s="124">
        <v>16.471</v>
      </c>
      <c r="EE12" s="124">
        <v>3.48</v>
      </c>
      <c r="EF12" s="124">
        <v>4.7240000000000002</v>
      </c>
      <c r="EG12" s="124">
        <v>5.992</v>
      </c>
      <c r="EH12" s="124">
        <v>7.2510000000000003</v>
      </c>
      <c r="EI12" s="124">
        <v>8.1769999999999996</v>
      </c>
      <c r="EJ12" s="124">
        <v>9.0609999999999999</v>
      </c>
      <c r="EK12" s="124">
        <v>9.9480000000000004</v>
      </c>
      <c r="EL12" s="124">
        <v>10.842000000000001</v>
      </c>
      <c r="EM12" s="124">
        <v>11.98</v>
      </c>
      <c r="EN12" s="124">
        <v>13.067</v>
      </c>
      <c r="EO12" s="124">
        <v>13.85</v>
      </c>
      <c r="EP12" s="124">
        <v>14.554</v>
      </c>
      <c r="EQ12" s="124">
        <v>3.774</v>
      </c>
      <c r="ER12" s="124">
        <v>4.6449999999999996</v>
      </c>
      <c r="ES12" s="124">
        <v>5.4470000000000001</v>
      </c>
      <c r="ET12" s="124">
        <v>6.34</v>
      </c>
    </row>
    <row r="13" spans="1:150" s="7" customFormat="1" ht="20.100000000000001" customHeight="1" outlineLevel="1">
      <c r="A13" s="198"/>
      <c r="B13" s="8" t="str">
        <f>IF('0'!A1=1,"Київська","Kyiv")</f>
        <v>Київська</v>
      </c>
      <c r="C13" s="123">
        <v>19.981999999999999</v>
      </c>
      <c r="D13" s="123">
        <v>22.594999999999999</v>
      </c>
      <c r="E13" s="123">
        <v>24.751000000000001</v>
      </c>
      <c r="F13" s="123">
        <v>27.56</v>
      </c>
      <c r="G13" s="121">
        <v>29.792999999999999</v>
      </c>
      <c r="H13" s="121">
        <v>31.803999999999998</v>
      </c>
      <c r="I13" s="121">
        <v>34.33</v>
      </c>
      <c r="J13" s="121">
        <v>36.313000000000002</v>
      </c>
      <c r="K13" s="121">
        <v>38.536000000000001</v>
      </c>
      <c r="L13" s="121">
        <v>40.878999999999998</v>
      </c>
      <c r="M13" s="121">
        <v>43.951999999999998</v>
      </c>
      <c r="N13" s="121">
        <v>48.031999999999996</v>
      </c>
      <c r="O13" s="121">
        <v>19.399000000000001</v>
      </c>
      <c r="P13" s="121">
        <v>21.550999999999998</v>
      </c>
      <c r="Q13" s="121">
        <v>24.134</v>
      </c>
      <c r="R13" s="121">
        <v>27.513000000000002</v>
      </c>
      <c r="S13" s="121">
        <v>30.065000000000001</v>
      </c>
      <c r="T13" s="121">
        <v>32.423999999999999</v>
      </c>
      <c r="U13" s="121">
        <v>35.183</v>
      </c>
      <c r="V13" s="121">
        <v>37.200000000000003</v>
      </c>
      <c r="W13" s="121">
        <v>39.872999999999998</v>
      </c>
      <c r="X13" s="121">
        <v>42.723999999999997</v>
      </c>
      <c r="Y13" s="121">
        <v>46.162999999999997</v>
      </c>
      <c r="Z13" s="121">
        <v>51.078000000000003</v>
      </c>
      <c r="AA13" s="121">
        <v>22.696999999999999</v>
      </c>
      <c r="AB13" s="121">
        <v>25.794</v>
      </c>
      <c r="AC13" s="121">
        <v>28.739000000000001</v>
      </c>
      <c r="AD13" s="121">
        <v>31.780999999999999</v>
      </c>
      <c r="AE13" s="121">
        <v>34.466999999999999</v>
      </c>
      <c r="AF13" s="121">
        <v>36.838999999999999</v>
      </c>
      <c r="AG13" s="121">
        <v>39.195999999999998</v>
      </c>
      <c r="AH13" s="121">
        <v>41.103000000000002</v>
      </c>
      <c r="AI13" s="121">
        <v>43.624000000000002</v>
      </c>
      <c r="AJ13" s="121">
        <v>46.057000000000002</v>
      </c>
      <c r="AK13" s="124">
        <v>49.631</v>
      </c>
      <c r="AL13" s="124">
        <v>54.106000000000002</v>
      </c>
      <c r="AM13" s="124">
        <v>22.606999999999999</v>
      </c>
      <c r="AN13" s="124">
        <v>24.952999999999999</v>
      </c>
      <c r="AO13" s="124">
        <v>26.963000000000001</v>
      </c>
      <c r="AP13" s="124">
        <v>29.568000000000001</v>
      </c>
      <c r="AQ13" s="124">
        <v>31.754000000000001</v>
      </c>
      <c r="AR13" s="124">
        <v>33.625999999999998</v>
      </c>
      <c r="AS13" s="124">
        <v>35.179000000000002</v>
      </c>
      <c r="AT13" s="124">
        <v>36.979999999999997</v>
      </c>
      <c r="AU13" s="124">
        <v>38.956000000000003</v>
      </c>
      <c r="AV13" s="124">
        <v>40.808</v>
      </c>
      <c r="AW13" s="124">
        <v>43.783000000000001</v>
      </c>
      <c r="AX13" s="124">
        <v>47.738999999999997</v>
      </c>
      <c r="AY13" s="124">
        <v>18.748999999999999</v>
      </c>
      <c r="AZ13" s="124">
        <v>21.088000000000001</v>
      </c>
      <c r="BA13" s="124">
        <v>22.981000000000002</v>
      </c>
      <c r="BB13" s="124">
        <v>25.213000000000001</v>
      </c>
      <c r="BC13" s="124">
        <v>27.122</v>
      </c>
      <c r="BD13" s="124">
        <v>29.050999999999998</v>
      </c>
      <c r="BE13" s="124">
        <v>30.64</v>
      </c>
      <c r="BF13" s="124">
        <v>32.207000000000001</v>
      </c>
      <c r="BG13" s="124">
        <v>34.012</v>
      </c>
      <c r="BH13" s="124">
        <v>35.831000000000003</v>
      </c>
      <c r="BI13" s="124">
        <v>38.526000000000003</v>
      </c>
      <c r="BJ13" s="124">
        <v>41.863</v>
      </c>
      <c r="BK13" s="124">
        <v>16.190000000000001</v>
      </c>
      <c r="BL13" s="124">
        <v>18.149999999999999</v>
      </c>
      <c r="BM13" s="124">
        <v>19.888000000000002</v>
      </c>
      <c r="BN13" s="124">
        <v>21.998000000000001</v>
      </c>
      <c r="BO13" s="124">
        <v>24.279</v>
      </c>
      <c r="BP13" s="124">
        <v>26.184999999999999</v>
      </c>
      <c r="BQ13" s="124">
        <v>28.108000000000001</v>
      </c>
      <c r="BR13" s="124">
        <v>29.783999999999999</v>
      </c>
      <c r="BS13" s="124">
        <v>31.588999999999999</v>
      </c>
      <c r="BT13" s="124">
        <v>33.543999999999997</v>
      </c>
      <c r="BU13" s="124">
        <v>36.112000000000002</v>
      </c>
      <c r="BV13" s="124">
        <v>39.112000000000002</v>
      </c>
      <c r="BW13" s="124">
        <v>14.881</v>
      </c>
      <c r="BX13" s="124">
        <v>16.773</v>
      </c>
      <c r="BY13" s="124">
        <v>18.527000000000001</v>
      </c>
      <c r="BZ13" s="124">
        <v>20.611000000000001</v>
      </c>
      <c r="CA13" s="124">
        <v>22.745999999999999</v>
      </c>
      <c r="CB13" s="124">
        <v>24.483000000000001</v>
      </c>
      <c r="CC13" s="124">
        <v>26.323</v>
      </c>
      <c r="CD13" s="124">
        <v>27.9</v>
      </c>
      <c r="CE13" s="124">
        <v>29.658000000000001</v>
      </c>
      <c r="CF13" s="124">
        <v>31.533000000000001</v>
      </c>
      <c r="CG13" s="124">
        <v>34.295000000000002</v>
      </c>
      <c r="CH13" s="124">
        <v>37.625</v>
      </c>
      <c r="CI13" s="124">
        <v>15.521000000000001</v>
      </c>
      <c r="CJ13" s="124">
        <v>17.667999999999999</v>
      </c>
      <c r="CK13" s="124">
        <v>18.956</v>
      </c>
      <c r="CL13" s="124">
        <v>25.2</v>
      </c>
      <c r="CM13" s="124">
        <v>29.637</v>
      </c>
      <c r="CN13" s="124">
        <v>33.164000000000001</v>
      </c>
      <c r="CO13" s="124">
        <v>36.372</v>
      </c>
      <c r="CP13" s="124">
        <v>38.308999999999997</v>
      </c>
      <c r="CQ13" s="124">
        <v>40.637999999999998</v>
      </c>
      <c r="CR13" s="124">
        <v>42.832999999999998</v>
      </c>
      <c r="CS13" s="124">
        <v>45.509</v>
      </c>
      <c r="CT13" s="124">
        <v>49.716000000000001</v>
      </c>
      <c r="CU13" s="124">
        <v>20.981000000000002</v>
      </c>
      <c r="CV13" s="124">
        <v>23.815999999999999</v>
      </c>
      <c r="CW13" s="124">
        <v>26.812000000000001</v>
      </c>
      <c r="CX13" s="124">
        <v>29.523</v>
      </c>
      <c r="CY13" s="124">
        <v>31.794</v>
      </c>
      <c r="CZ13" s="124">
        <v>33.884</v>
      </c>
      <c r="DA13" s="124">
        <v>35.723999999999997</v>
      </c>
      <c r="DB13" s="124">
        <v>37.545000000000002</v>
      </c>
      <c r="DC13" s="124">
        <v>39.493000000000002</v>
      </c>
      <c r="DD13" s="124">
        <v>41.393000000000001</v>
      </c>
      <c r="DE13" s="124">
        <v>43.436</v>
      </c>
      <c r="DF13" s="124">
        <v>46.753999999999998</v>
      </c>
      <c r="DG13" s="124">
        <v>13.381</v>
      </c>
      <c r="DH13" s="124">
        <v>15.199</v>
      </c>
      <c r="DI13" s="124">
        <v>16.173999999999999</v>
      </c>
      <c r="DJ13" s="124">
        <v>19.157</v>
      </c>
      <c r="DK13" s="124">
        <v>24.834</v>
      </c>
      <c r="DL13" s="124">
        <v>30.102</v>
      </c>
      <c r="DM13" s="124">
        <v>32.887999999999998</v>
      </c>
      <c r="DN13" s="124">
        <v>35.292000000000002</v>
      </c>
      <c r="DO13" s="124">
        <v>37.332000000000001</v>
      </c>
      <c r="DP13" s="124">
        <v>38.503</v>
      </c>
      <c r="DQ13" s="124">
        <v>40.600999999999999</v>
      </c>
      <c r="DR13" s="124">
        <v>42.866999999999997</v>
      </c>
      <c r="DS13" s="124">
        <v>11.012</v>
      </c>
      <c r="DT13" s="124">
        <v>12.576000000000001</v>
      </c>
      <c r="DU13" s="124">
        <v>14.545999999999999</v>
      </c>
      <c r="DV13" s="124">
        <v>16.097000000000001</v>
      </c>
      <c r="DW13" s="124">
        <v>17.677</v>
      </c>
      <c r="DX13" s="124">
        <v>19.042000000000002</v>
      </c>
      <c r="DY13" s="124">
        <v>20.309000000000001</v>
      </c>
      <c r="DZ13" s="124">
        <v>21.561</v>
      </c>
      <c r="EA13" s="124">
        <v>22.891999999999999</v>
      </c>
      <c r="EB13" s="124">
        <v>24.033999999999999</v>
      </c>
      <c r="EC13" s="124">
        <v>25.084</v>
      </c>
      <c r="ED13" s="124">
        <v>26.036999999999999</v>
      </c>
      <c r="EE13" s="124">
        <v>4.9619999999999997</v>
      </c>
      <c r="EF13" s="124">
        <v>6.3029999999999999</v>
      </c>
      <c r="EG13" s="124">
        <v>7.9969999999999999</v>
      </c>
      <c r="EH13" s="124">
        <v>9.3849999999999998</v>
      </c>
      <c r="EI13" s="124">
        <v>10.457000000000001</v>
      </c>
      <c r="EJ13" s="124">
        <v>11.347</v>
      </c>
      <c r="EK13" s="124">
        <v>12.395</v>
      </c>
      <c r="EL13" s="124">
        <v>13.353999999999999</v>
      </c>
      <c r="EM13" s="124">
        <v>14.58</v>
      </c>
      <c r="EN13" s="124">
        <v>15.733000000000001</v>
      </c>
      <c r="EO13" s="124">
        <v>16.638000000000002</v>
      </c>
      <c r="EP13" s="124">
        <v>17.46</v>
      </c>
      <c r="EQ13" s="124">
        <v>5.1449999999999996</v>
      </c>
      <c r="ER13" s="124">
        <v>6.19</v>
      </c>
      <c r="ES13" s="124">
        <v>7.0910000000000002</v>
      </c>
      <c r="ET13" s="124">
        <v>8.1029999999999998</v>
      </c>
    </row>
    <row r="14" spans="1:150" s="7" customFormat="1" ht="20.100000000000001" customHeight="1" outlineLevel="1">
      <c r="A14" s="198"/>
      <c r="B14" s="8" t="str">
        <f>IF('0'!A1=1,"Кіровоградська","Kirovohrad")</f>
        <v>Кіровоградська</v>
      </c>
      <c r="C14" s="123">
        <v>22.981000000000002</v>
      </c>
      <c r="D14" s="123">
        <v>25.838000000000001</v>
      </c>
      <c r="E14" s="123">
        <v>27.745999999999999</v>
      </c>
      <c r="F14" s="123">
        <v>30.344999999999999</v>
      </c>
      <c r="G14" s="121">
        <v>32.058999999999997</v>
      </c>
      <c r="H14" s="121">
        <v>33.765999999999998</v>
      </c>
      <c r="I14" s="121">
        <v>35.954000000000001</v>
      </c>
      <c r="J14" s="121">
        <v>37.883000000000003</v>
      </c>
      <c r="K14" s="121">
        <v>40.197000000000003</v>
      </c>
      <c r="L14" s="121">
        <v>42.69</v>
      </c>
      <c r="M14" s="121">
        <v>46.201999999999998</v>
      </c>
      <c r="N14" s="121">
        <v>52.405999999999999</v>
      </c>
      <c r="O14" s="121">
        <v>21.998999999999999</v>
      </c>
      <c r="P14" s="121">
        <v>24.492000000000001</v>
      </c>
      <c r="Q14" s="121">
        <v>26.597999999999999</v>
      </c>
      <c r="R14" s="121">
        <v>29.306000000000001</v>
      </c>
      <c r="S14" s="121">
        <v>31.184999999999999</v>
      </c>
      <c r="T14" s="121">
        <v>33.073</v>
      </c>
      <c r="U14" s="121">
        <v>35.415999999999997</v>
      </c>
      <c r="V14" s="121">
        <v>37.460999999999999</v>
      </c>
      <c r="W14" s="121">
        <v>40.024000000000001</v>
      </c>
      <c r="X14" s="121">
        <v>42.712000000000003</v>
      </c>
      <c r="Y14" s="121">
        <v>47.481000000000002</v>
      </c>
      <c r="Z14" s="121">
        <v>53.749000000000002</v>
      </c>
      <c r="AA14" s="121">
        <v>24.268999999999998</v>
      </c>
      <c r="AB14" s="121">
        <v>26.975000000000001</v>
      </c>
      <c r="AC14" s="121">
        <v>29.585999999999999</v>
      </c>
      <c r="AD14" s="121">
        <v>32.524999999999999</v>
      </c>
      <c r="AE14" s="121">
        <v>34.591000000000001</v>
      </c>
      <c r="AF14" s="121">
        <v>36.530999999999999</v>
      </c>
      <c r="AG14" s="121">
        <v>38.545999999999999</v>
      </c>
      <c r="AH14" s="121">
        <v>40.39</v>
      </c>
      <c r="AI14" s="121">
        <v>42.935000000000002</v>
      </c>
      <c r="AJ14" s="121">
        <v>45.704000000000001</v>
      </c>
      <c r="AK14" s="124">
        <v>50.255000000000003</v>
      </c>
      <c r="AL14" s="124">
        <v>55.857999999999997</v>
      </c>
      <c r="AM14" s="124">
        <v>24.547999999999998</v>
      </c>
      <c r="AN14" s="124">
        <v>27.071000000000002</v>
      </c>
      <c r="AO14" s="124">
        <v>29.026</v>
      </c>
      <c r="AP14" s="124">
        <v>31.574999999999999</v>
      </c>
      <c r="AQ14" s="124">
        <v>33.542999999999999</v>
      </c>
      <c r="AR14" s="124">
        <v>35.17</v>
      </c>
      <c r="AS14" s="124">
        <v>36.655000000000001</v>
      </c>
      <c r="AT14" s="124">
        <v>38.591000000000001</v>
      </c>
      <c r="AU14" s="124">
        <v>40.523000000000003</v>
      </c>
      <c r="AV14" s="124">
        <v>42.432000000000002</v>
      </c>
      <c r="AW14" s="124">
        <v>45.624000000000002</v>
      </c>
      <c r="AX14" s="124">
        <v>50.917000000000002</v>
      </c>
      <c r="AY14" s="124">
        <v>21.257999999999999</v>
      </c>
      <c r="AZ14" s="124">
        <v>23.731999999999999</v>
      </c>
      <c r="BA14" s="124">
        <v>25.686</v>
      </c>
      <c r="BB14" s="124">
        <v>27.664000000000001</v>
      </c>
      <c r="BC14" s="124">
        <v>29.369</v>
      </c>
      <c r="BD14" s="124">
        <v>30.869</v>
      </c>
      <c r="BE14" s="124">
        <v>32.405999999999999</v>
      </c>
      <c r="BF14" s="124">
        <v>34.045999999999999</v>
      </c>
      <c r="BG14" s="124">
        <v>35.935000000000002</v>
      </c>
      <c r="BH14" s="124">
        <v>37.948999999999998</v>
      </c>
      <c r="BI14" s="124">
        <v>41.930999999999997</v>
      </c>
      <c r="BJ14" s="124">
        <v>46.744999999999997</v>
      </c>
      <c r="BK14" s="124">
        <v>20.414999999999999</v>
      </c>
      <c r="BL14" s="124">
        <v>22.318999999999999</v>
      </c>
      <c r="BM14" s="124">
        <v>23.789000000000001</v>
      </c>
      <c r="BN14" s="124">
        <v>25.661999999999999</v>
      </c>
      <c r="BO14" s="124">
        <v>27.738</v>
      </c>
      <c r="BP14" s="124">
        <v>29.334</v>
      </c>
      <c r="BQ14" s="124">
        <v>30.957000000000001</v>
      </c>
      <c r="BR14" s="124">
        <v>32.478000000000002</v>
      </c>
      <c r="BS14" s="124">
        <v>34.152999999999999</v>
      </c>
      <c r="BT14" s="124">
        <v>35.975000000000001</v>
      </c>
      <c r="BU14" s="124">
        <v>39.854999999999997</v>
      </c>
      <c r="BV14" s="124">
        <v>43.927</v>
      </c>
      <c r="BW14" s="124">
        <v>18.724</v>
      </c>
      <c r="BX14" s="124">
        <v>20.391999999999999</v>
      </c>
      <c r="BY14" s="124">
        <v>21.843</v>
      </c>
      <c r="BZ14" s="124">
        <v>23.62</v>
      </c>
      <c r="CA14" s="124">
        <v>25.294</v>
      </c>
      <c r="CB14" s="124">
        <v>26.527999999999999</v>
      </c>
      <c r="CC14" s="124">
        <v>27.939</v>
      </c>
      <c r="CD14" s="124">
        <v>29.227</v>
      </c>
      <c r="CE14" s="124">
        <v>30.803999999999998</v>
      </c>
      <c r="CF14" s="124">
        <v>32.646000000000001</v>
      </c>
      <c r="CG14" s="124">
        <v>36.284999999999997</v>
      </c>
      <c r="CH14" s="124">
        <v>40.173000000000002</v>
      </c>
      <c r="CI14" s="124">
        <v>18.312000000000001</v>
      </c>
      <c r="CJ14" s="124">
        <v>20.381</v>
      </c>
      <c r="CK14" s="124">
        <v>21.638999999999999</v>
      </c>
      <c r="CL14" s="124">
        <v>26.257000000000001</v>
      </c>
      <c r="CM14" s="124">
        <v>28.899000000000001</v>
      </c>
      <c r="CN14" s="124">
        <v>30.97</v>
      </c>
      <c r="CO14" s="124">
        <v>33.228999999999999</v>
      </c>
      <c r="CP14" s="124">
        <v>34.853000000000002</v>
      </c>
      <c r="CQ14" s="124">
        <v>36.878</v>
      </c>
      <c r="CR14" s="124">
        <v>38.874000000000002</v>
      </c>
      <c r="CS14" s="124">
        <v>42.997999999999998</v>
      </c>
      <c r="CT14" s="124">
        <v>48.072000000000003</v>
      </c>
      <c r="CU14" s="124">
        <v>24.658999999999999</v>
      </c>
      <c r="CV14" s="124">
        <v>27.28</v>
      </c>
      <c r="CW14" s="124">
        <v>29.611000000000001</v>
      </c>
      <c r="CX14" s="124">
        <v>31.96</v>
      </c>
      <c r="CY14" s="124">
        <v>33.706000000000003</v>
      </c>
      <c r="CZ14" s="124">
        <v>35.569000000000003</v>
      </c>
      <c r="DA14" s="124">
        <v>37.209000000000003</v>
      </c>
      <c r="DB14" s="124">
        <v>38.718000000000004</v>
      </c>
      <c r="DC14" s="124">
        <v>40.478999999999999</v>
      </c>
      <c r="DD14" s="124">
        <v>41.887999999999998</v>
      </c>
      <c r="DE14" s="124">
        <v>43.792999999999999</v>
      </c>
      <c r="DF14" s="124">
        <v>47.197000000000003</v>
      </c>
      <c r="DG14" s="124">
        <v>15.438000000000001</v>
      </c>
      <c r="DH14" s="124">
        <v>17.227</v>
      </c>
      <c r="DI14" s="124">
        <v>18.591999999999999</v>
      </c>
      <c r="DJ14" s="124">
        <v>20.78</v>
      </c>
      <c r="DK14" s="124">
        <v>23.222000000000001</v>
      </c>
      <c r="DL14" s="124">
        <v>25.312999999999999</v>
      </c>
      <c r="DM14" s="124">
        <v>26.879000000000001</v>
      </c>
      <c r="DN14" s="124">
        <v>28.294</v>
      </c>
      <c r="DO14" s="124">
        <v>29.734999999999999</v>
      </c>
      <c r="DP14" s="124">
        <v>30.561</v>
      </c>
      <c r="DQ14" s="124">
        <v>31.704000000000001</v>
      </c>
      <c r="DR14" s="124">
        <v>32.781999999999996</v>
      </c>
      <c r="DS14" s="124">
        <v>7.5670000000000002</v>
      </c>
      <c r="DT14" s="124">
        <v>8.3979999999999997</v>
      </c>
      <c r="DU14" s="124">
        <v>9.2490000000000006</v>
      </c>
      <c r="DV14" s="124">
        <v>10.019</v>
      </c>
      <c r="DW14" s="124">
        <v>10.832000000000001</v>
      </c>
      <c r="DX14" s="124">
        <v>11.587999999999999</v>
      </c>
      <c r="DY14" s="124">
        <v>12.398999999999999</v>
      </c>
      <c r="DZ14" s="124">
        <v>13.173999999999999</v>
      </c>
      <c r="EA14" s="124">
        <v>13.951000000000001</v>
      </c>
      <c r="EB14" s="124">
        <v>14.672000000000001</v>
      </c>
      <c r="EC14" s="124">
        <v>15.430999999999999</v>
      </c>
      <c r="ED14" s="124">
        <v>16.327000000000002</v>
      </c>
      <c r="EE14" s="124">
        <v>4.0199999999999996</v>
      </c>
      <c r="EF14" s="124">
        <v>5.1390000000000002</v>
      </c>
      <c r="EG14" s="124">
        <v>6.2210000000000001</v>
      </c>
      <c r="EH14" s="124">
        <v>7.3010000000000002</v>
      </c>
      <c r="EI14" s="124">
        <v>7.9930000000000003</v>
      </c>
      <c r="EJ14" s="124">
        <v>8.5939999999999994</v>
      </c>
      <c r="EK14" s="124">
        <v>9.27</v>
      </c>
      <c r="EL14" s="124">
        <v>9.9749999999999996</v>
      </c>
      <c r="EM14" s="124">
        <v>10.837</v>
      </c>
      <c r="EN14" s="124">
        <v>11.788</v>
      </c>
      <c r="EO14" s="124">
        <v>12.601000000000001</v>
      </c>
      <c r="EP14" s="124">
        <v>13.656000000000001</v>
      </c>
      <c r="EQ14" s="124">
        <v>5.0620000000000003</v>
      </c>
      <c r="ER14" s="124">
        <v>5.7389999999999999</v>
      </c>
      <c r="ES14" s="124">
        <v>6.4859999999999998</v>
      </c>
      <c r="ET14" s="124">
        <v>7.2880000000000003</v>
      </c>
    </row>
    <row r="15" spans="1:150" s="7" customFormat="1" ht="20.100000000000001" customHeight="1" outlineLevel="1">
      <c r="A15" s="198"/>
      <c r="B15" s="8" t="str">
        <f>IF('0'!A1=1,"Луганська**","Luhansk**")</f>
        <v>Луганська**</v>
      </c>
      <c r="C15" s="123">
        <v>23.196999999999999</v>
      </c>
      <c r="D15" s="123">
        <v>26.140999999999998</v>
      </c>
      <c r="E15" s="123">
        <v>28.895</v>
      </c>
      <c r="F15" s="123">
        <v>32.927999999999997</v>
      </c>
      <c r="G15" s="121">
        <v>36.298999999999999</v>
      </c>
      <c r="H15" s="121">
        <v>39.923999999999999</v>
      </c>
      <c r="I15" s="121">
        <v>44.582999999999998</v>
      </c>
      <c r="J15" s="121">
        <v>48.421999999999997</v>
      </c>
      <c r="K15" s="121">
        <v>52.991</v>
      </c>
      <c r="L15" s="121">
        <v>57.866</v>
      </c>
      <c r="M15" s="121">
        <v>62.959000000000003</v>
      </c>
      <c r="N15" s="121">
        <v>67.638999999999996</v>
      </c>
      <c r="O15" s="121">
        <v>26.023</v>
      </c>
      <c r="P15" s="121">
        <v>29.478999999999999</v>
      </c>
      <c r="Q15" s="121">
        <v>33.07</v>
      </c>
      <c r="R15" s="121">
        <v>37.752000000000002</v>
      </c>
      <c r="S15" s="121">
        <v>40.720999999999997</v>
      </c>
      <c r="T15" s="121">
        <v>43.292000000000002</v>
      </c>
      <c r="U15" s="121">
        <v>45.798000000000002</v>
      </c>
      <c r="V15" s="121">
        <v>45.798000000000002</v>
      </c>
      <c r="W15" s="121">
        <v>47.658999999999999</v>
      </c>
      <c r="X15" s="121">
        <v>49.639000000000003</v>
      </c>
      <c r="Y15" s="121">
        <v>52.287999999999997</v>
      </c>
      <c r="Z15" s="121">
        <v>54.683</v>
      </c>
      <c r="AA15" s="121">
        <v>18.861999999999998</v>
      </c>
      <c r="AB15" s="121">
        <v>19.867000000000001</v>
      </c>
      <c r="AC15" s="121">
        <v>21.390999999999998</v>
      </c>
      <c r="AD15" s="121">
        <v>23.018000000000001</v>
      </c>
      <c r="AE15" s="121">
        <v>24.384</v>
      </c>
      <c r="AF15" s="121">
        <v>25.8</v>
      </c>
      <c r="AG15" s="121">
        <v>27.201000000000001</v>
      </c>
      <c r="AH15" s="121">
        <v>28.434000000000001</v>
      </c>
      <c r="AI15" s="121">
        <v>29.925999999999998</v>
      </c>
      <c r="AJ15" s="121">
        <v>31.576000000000001</v>
      </c>
      <c r="AK15" s="124">
        <v>34.271999999999998</v>
      </c>
      <c r="AL15" s="124">
        <v>36.448</v>
      </c>
      <c r="AM15" s="124">
        <v>11.167</v>
      </c>
      <c r="AN15" s="124">
        <v>12.64</v>
      </c>
      <c r="AO15" s="124">
        <v>13.9</v>
      </c>
      <c r="AP15" s="124">
        <v>15.436999999999999</v>
      </c>
      <c r="AQ15" s="124">
        <v>16.654</v>
      </c>
      <c r="AR15" s="124">
        <v>17.745999999999999</v>
      </c>
      <c r="AS15" s="124">
        <v>18.719000000000001</v>
      </c>
      <c r="AT15" s="124">
        <v>19.876000000000001</v>
      </c>
      <c r="AU15" s="124">
        <v>21.126000000000001</v>
      </c>
      <c r="AV15" s="124">
        <v>22.382000000000001</v>
      </c>
      <c r="AW15" s="124">
        <v>24.459</v>
      </c>
      <c r="AX15" s="124">
        <v>26.657</v>
      </c>
      <c r="AY15" s="124">
        <v>9.7479999999999993</v>
      </c>
      <c r="AZ15" s="124">
        <v>11.039</v>
      </c>
      <c r="BA15" s="124">
        <v>12.413</v>
      </c>
      <c r="BB15" s="124">
        <v>13.794</v>
      </c>
      <c r="BC15" s="124">
        <v>15.005000000000001</v>
      </c>
      <c r="BD15" s="124">
        <v>15.983000000000001</v>
      </c>
      <c r="BE15" s="124">
        <v>17.027999999999999</v>
      </c>
      <c r="BF15" s="124">
        <v>18.093</v>
      </c>
      <c r="BG15" s="124">
        <v>19.288</v>
      </c>
      <c r="BH15" s="124">
        <v>20.689</v>
      </c>
      <c r="BI15" s="124">
        <v>23.242000000000001</v>
      </c>
      <c r="BJ15" s="124">
        <v>25.071999999999999</v>
      </c>
      <c r="BK15" s="124">
        <v>9.6609999999999996</v>
      </c>
      <c r="BL15" s="124">
        <v>10.702</v>
      </c>
      <c r="BM15" s="124">
        <v>11.678000000000001</v>
      </c>
      <c r="BN15" s="124">
        <v>13.012</v>
      </c>
      <c r="BO15" s="124">
        <v>14.353</v>
      </c>
      <c r="BP15" s="124">
        <v>15.456</v>
      </c>
      <c r="BQ15" s="124">
        <v>16.625</v>
      </c>
      <c r="BR15" s="124">
        <v>17.722999999999999</v>
      </c>
      <c r="BS15" s="124">
        <v>18.956</v>
      </c>
      <c r="BT15" s="124">
        <v>20.582000000000001</v>
      </c>
      <c r="BU15" s="124">
        <v>23.291</v>
      </c>
      <c r="BV15" s="124">
        <v>25.079000000000001</v>
      </c>
      <c r="BW15" s="124">
        <v>9.5399999999999991</v>
      </c>
      <c r="BX15" s="124">
        <v>10.542999999999999</v>
      </c>
      <c r="BY15" s="124">
        <v>11.458</v>
      </c>
      <c r="BZ15" s="124">
        <v>12.577</v>
      </c>
      <c r="CA15" s="124">
        <v>13.721</v>
      </c>
      <c r="CB15" s="124">
        <v>14.481999999999999</v>
      </c>
      <c r="CC15" s="124">
        <v>15.413</v>
      </c>
      <c r="CD15" s="124">
        <v>16.324999999999999</v>
      </c>
      <c r="CE15" s="124">
        <v>17.221</v>
      </c>
      <c r="CF15" s="124">
        <v>18.414000000000001</v>
      </c>
      <c r="CG15" s="124">
        <v>20.931000000000001</v>
      </c>
      <c r="CH15" s="124">
        <v>22.901</v>
      </c>
      <c r="CI15" s="124">
        <v>9.3829999999999991</v>
      </c>
      <c r="CJ15" s="124">
        <v>10.343999999999999</v>
      </c>
      <c r="CK15" s="124">
        <v>11.081</v>
      </c>
      <c r="CL15" s="124">
        <v>13.754</v>
      </c>
      <c r="CM15" s="124">
        <v>15.263999999999999</v>
      </c>
      <c r="CN15" s="124">
        <v>16.361999999999998</v>
      </c>
      <c r="CO15" s="124">
        <v>17.510000000000002</v>
      </c>
      <c r="CP15" s="124">
        <v>18.234999999999999</v>
      </c>
      <c r="CQ15" s="124">
        <v>19.103000000000002</v>
      </c>
      <c r="CR15" s="124">
        <v>20.350999999999999</v>
      </c>
      <c r="CS15" s="124">
        <v>22.925999999999998</v>
      </c>
      <c r="CT15" s="124">
        <v>25.338000000000001</v>
      </c>
      <c r="CU15" s="124">
        <v>10.967000000000001</v>
      </c>
      <c r="CV15" s="124">
        <v>12.298</v>
      </c>
      <c r="CW15" s="124">
        <v>13.845000000000001</v>
      </c>
      <c r="CX15" s="124">
        <v>15.195</v>
      </c>
      <c r="CY15" s="124">
        <v>16.387</v>
      </c>
      <c r="CZ15" s="124">
        <v>17.445</v>
      </c>
      <c r="DA15" s="124">
        <v>18.547000000000001</v>
      </c>
      <c r="DB15" s="124">
        <v>19.623000000000001</v>
      </c>
      <c r="DC15" s="124">
        <v>20.83</v>
      </c>
      <c r="DD15" s="124">
        <v>21.904</v>
      </c>
      <c r="DE15" s="124">
        <v>24.047000000000001</v>
      </c>
      <c r="DF15" s="124">
        <v>26.238</v>
      </c>
      <c r="DG15" s="124">
        <v>8.0739999999999998</v>
      </c>
      <c r="DH15" s="124">
        <v>9.0050000000000008</v>
      </c>
      <c r="DI15" s="124">
        <v>9.0250000000000004</v>
      </c>
      <c r="DJ15" s="124">
        <v>9.0589999999999993</v>
      </c>
      <c r="DK15" s="124">
        <v>9.2040000000000006</v>
      </c>
      <c r="DL15" s="124">
        <v>9.5619999999999994</v>
      </c>
      <c r="DM15" s="124">
        <v>9.8030000000000008</v>
      </c>
      <c r="DN15" s="124">
        <v>9.9789999999999992</v>
      </c>
      <c r="DO15" s="124">
        <v>10.093</v>
      </c>
      <c r="DP15" s="124">
        <v>10.109</v>
      </c>
      <c r="DQ15" s="124">
        <v>10.19</v>
      </c>
      <c r="DR15" s="124">
        <v>10.244999999999999</v>
      </c>
      <c r="DS15" s="124">
        <v>3.0129999999999999</v>
      </c>
      <c r="DT15" s="124">
        <v>3.09</v>
      </c>
      <c r="DU15" s="124">
        <v>3.25</v>
      </c>
      <c r="DV15" s="124">
        <v>3.3450000000000002</v>
      </c>
      <c r="DW15" s="124">
        <v>3.4470000000000001</v>
      </c>
      <c r="DX15" s="124">
        <v>3.528</v>
      </c>
      <c r="DY15" s="124">
        <v>3.7330000000000001</v>
      </c>
      <c r="DZ15" s="124">
        <v>3.8959999999999999</v>
      </c>
      <c r="EA15" s="124">
        <v>4.0229999999999997</v>
      </c>
      <c r="EB15" s="124">
        <v>4.1859999999999999</v>
      </c>
      <c r="EC15" s="124">
        <v>4.3630000000000004</v>
      </c>
      <c r="ED15" s="124">
        <v>4.5090000000000003</v>
      </c>
      <c r="EE15" s="124">
        <v>3.399</v>
      </c>
      <c r="EF15" s="124">
        <v>3.7480000000000002</v>
      </c>
      <c r="EG15" s="124">
        <v>4.2309999999999999</v>
      </c>
      <c r="EH15" s="124">
        <v>4.5609999999999999</v>
      </c>
      <c r="EI15" s="124">
        <v>4.7140000000000004</v>
      </c>
      <c r="EJ15" s="124">
        <v>4.827</v>
      </c>
      <c r="EK15" s="124">
        <v>4.9489999999999998</v>
      </c>
      <c r="EL15" s="124">
        <v>5.0519999999999996</v>
      </c>
      <c r="EM15" s="124">
        <v>5.1449999999999996</v>
      </c>
      <c r="EN15" s="124">
        <v>5.2670000000000003</v>
      </c>
      <c r="EO15" s="124">
        <v>5.407</v>
      </c>
      <c r="EP15" s="124">
        <v>5.4850000000000003</v>
      </c>
      <c r="EQ15" s="124">
        <v>1.524</v>
      </c>
      <c r="ER15" s="124">
        <v>1.671</v>
      </c>
      <c r="ES15" s="124">
        <v>1.82</v>
      </c>
      <c r="ET15" s="124">
        <v>1.9730000000000001</v>
      </c>
    </row>
    <row r="16" spans="1:150" s="7" customFormat="1" ht="20.100000000000001" customHeight="1" outlineLevel="1">
      <c r="A16" s="198"/>
      <c r="B16" s="8" t="str">
        <f>IF('0'!A1=1,"Львівська","Lviv")</f>
        <v>Львівська</v>
      </c>
      <c r="C16" s="123">
        <v>31.035</v>
      </c>
      <c r="D16" s="123">
        <v>35.040999999999997</v>
      </c>
      <c r="E16" s="123">
        <v>38.508000000000003</v>
      </c>
      <c r="F16" s="123">
        <v>42.795999999999999</v>
      </c>
      <c r="G16" s="121">
        <v>46.81</v>
      </c>
      <c r="H16" s="121">
        <v>50.212000000000003</v>
      </c>
      <c r="I16" s="121">
        <v>54.588999999999999</v>
      </c>
      <c r="J16" s="121">
        <v>58.518999999999998</v>
      </c>
      <c r="K16" s="121">
        <v>62.844999999999999</v>
      </c>
      <c r="L16" s="121">
        <v>67.798000000000002</v>
      </c>
      <c r="M16" s="121">
        <v>72.334000000000003</v>
      </c>
      <c r="N16" s="121">
        <v>77.209000000000003</v>
      </c>
      <c r="O16" s="121">
        <v>27.379000000000001</v>
      </c>
      <c r="P16" s="121">
        <v>31.82</v>
      </c>
      <c r="Q16" s="121">
        <v>36.628</v>
      </c>
      <c r="R16" s="121">
        <v>41.484999999999999</v>
      </c>
      <c r="S16" s="121">
        <v>45.826999999999998</v>
      </c>
      <c r="T16" s="121">
        <v>49.682000000000002</v>
      </c>
      <c r="U16" s="121">
        <v>54.694000000000003</v>
      </c>
      <c r="V16" s="121">
        <v>58.401000000000003</v>
      </c>
      <c r="W16" s="121">
        <v>62.546999999999997</v>
      </c>
      <c r="X16" s="121">
        <v>67.191999999999993</v>
      </c>
      <c r="Y16" s="121">
        <v>72.034999999999997</v>
      </c>
      <c r="Z16" s="121">
        <v>77.161000000000001</v>
      </c>
      <c r="AA16" s="121">
        <v>28.835999999999999</v>
      </c>
      <c r="AB16" s="121">
        <v>32.729999999999997</v>
      </c>
      <c r="AC16" s="121">
        <v>37.122999999999998</v>
      </c>
      <c r="AD16" s="121">
        <v>41.298999999999999</v>
      </c>
      <c r="AE16" s="121">
        <v>45.378</v>
      </c>
      <c r="AF16" s="121">
        <v>48.904000000000003</v>
      </c>
      <c r="AG16" s="121">
        <v>52.694000000000003</v>
      </c>
      <c r="AH16" s="121">
        <v>55.887</v>
      </c>
      <c r="AI16" s="121">
        <v>60.131999999999998</v>
      </c>
      <c r="AJ16" s="121">
        <v>64.271000000000001</v>
      </c>
      <c r="AK16" s="124">
        <v>69.367000000000004</v>
      </c>
      <c r="AL16" s="124">
        <v>74.744</v>
      </c>
      <c r="AM16" s="124">
        <v>27.079000000000001</v>
      </c>
      <c r="AN16" s="124">
        <v>30.613</v>
      </c>
      <c r="AO16" s="124">
        <v>33.945999999999998</v>
      </c>
      <c r="AP16" s="124">
        <v>37.664999999999999</v>
      </c>
      <c r="AQ16" s="124">
        <v>41.220999999999997</v>
      </c>
      <c r="AR16" s="124">
        <v>43.932000000000002</v>
      </c>
      <c r="AS16" s="124">
        <v>46.451000000000001</v>
      </c>
      <c r="AT16" s="124">
        <v>49.512</v>
      </c>
      <c r="AU16" s="124">
        <v>52.823999999999998</v>
      </c>
      <c r="AV16" s="124">
        <v>55.865000000000002</v>
      </c>
      <c r="AW16" s="124">
        <v>59.118000000000002</v>
      </c>
      <c r="AX16" s="124">
        <v>62.963999999999999</v>
      </c>
      <c r="AY16" s="124">
        <v>20.832999999999998</v>
      </c>
      <c r="AZ16" s="124">
        <v>24.315999999999999</v>
      </c>
      <c r="BA16" s="124">
        <v>27.33</v>
      </c>
      <c r="BB16" s="124">
        <v>30.135999999999999</v>
      </c>
      <c r="BC16" s="124">
        <v>33.183999999999997</v>
      </c>
      <c r="BD16" s="124">
        <v>35.799999999999997</v>
      </c>
      <c r="BE16" s="124">
        <v>38.116999999999997</v>
      </c>
      <c r="BF16" s="124">
        <v>40.253999999999998</v>
      </c>
      <c r="BG16" s="124">
        <v>42.704000000000001</v>
      </c>
      <c r="BH16" s="124">
        <v>45.350999999999999</v>
      </c>
      <c r="BI16" s="124">
        <v>48.43</v>
      </c>
      <c r="BJ16" s="124">
        <v>51.265000000000001</v>
      </c>
      <c r="BK16" s="124">
        <v>17.2</v>
      </c>
      <c r="BL16" s="124">
        <v>19.768000000000001</v>
      </c>
      <c r="BM16" s="124">
        <v>22.33</v>
      </c>
      <c r="BN16" s="124">
        <v>24.712</v>
      </c>
      <c r="BO16" s="124">
        <v>27.768000000000001</v>
      </c>
      <c r="BP16" s="124">
        <v>30.201000000000001</v>
      </c>
      <c r="BQ16" s="124">
        <v>32.588000000000001</v>
      </c>
      <c r="BR16" s="124">
        <v>35.006999999999998</v>
      </c>
      <c r="BS16" s="124">
        <v>37.54</v>
      </c>
      <c r="BT16" s="124">
        <v>40.808</v>
      </c>
      <c r="BU16" s="124">
        <v>43.832000000000001</v>
      </c>
      <c r="BV16" s="124">
        <v>46.448999999999998</v>
      </c>
      <c r="BW16" s="124">
        <v>15.965</v>
      </c>
      <c r="BX16" s="124">
        <v>18.247</v>
      </c>
      <c r="BY16" s="124">
        <v>20.478999999999999</v>
      </c>
      <c r="BZ16" s="124">
        <v>22.728999999999999</v>
      </c>
      <c r="CA16" s="124">
        <v>25.751000000000001</v>
      </c>
      <c r="CB16" s="124">
        <v>27.791</v>
      </c>
      <c r="CC16" s="124">
        <v>30.030999999999999</v>
      </c>
      <c r="CD16" s="124">
        <v>32.213000000000001</v>
      </c>
      <c r="CE16" s="124">
        <v>35.008000000000003</v>
      </c>
      <c r="CF16" s="124">
        <v>38.174999999999997</v>
      </c>
      <c r="CG16" s="124">
        <v>41.395000000000003</v>
      </c>
      <c r="CH16" s="124">
        <v>44.752000000000002</v>
      </c>
      <c r="CI16" s="124">
        <v>17.667000000000002</v>
      </c>
      <c r="CJ16" s="124">
        <v>20.965</v>
      </c>
      <c r="CK16" s="124">
        <v>23.061</v>
      </c>
      <c r="CL16" s="124">
        <v>31.033000000000001</v>
      </c>
      <c r="CM16" s="124">
        <v>37.689</v>
      </c>
      <c r="CN16" s="124">
        <v>42.878999999999998</v>
      </c>
      <c r="CO16" s="124">
        <v>47.936999999999998</v>
      </c>
      <c r="CP16" s="124">
        <v>51.146000000000001</v>
      </c>
      <c r="CQ16" s="124">
        <v>55.127000000000002</v>
      </c>
      <c r="CR16" s="124">
        <v>58.893000000000001</v>
      </c>
      <c r="CS16" s="124">
        <v>63.036000000000001</v>
      </c>
      <c r="CT16" s="124">
        <v>68.704999999999998</v>
      </c>
      <c r="CU16" s="124">
        <v>32.390999999999998</v>
      </c>
      <c r="CV16" s="124">
        <v>36.96</v>
      </c>
      <c r="CW16" s="124">
        <v>41.78</v>
      </c>
      <c r="CX16" s="124">
        <v>45.604999999999997</v>
      </c>
      <c r="CY16" s="124">
        <v>49.320999999999998</v>
      </c>
      <c r="CZ16" s="124">
        <v>52.464999999999996</v>
      </c>
      <c r="DA16" s="124">
        <v>55.436</v>
      </c>
      <c r="DB16" s="124">
        <v>58.3</v>
      </c>
      <c r="DC16" s="124">
        <v>61.44</v>
      </c>
      <c r="DD16" s="124">
        <v>64.531000000000006</v>
      </c>
      <c r="DE16" s="124">
        <v>67.605000000000004</v>
      </c>
      <c r="DF16" s="124">
        <v>70.36</v>
      </c>
      <c r="DG16" s="124">
        <v>15.698</v>
      </c>
      <c r="DH16" s="124">
        <v>18.207000000000001</v>
      </c>
      <c r="DI16" s="124">
        <v>20.271000000000001</v>
      </c>
      <c r="DJ16" s="124">
        <v>23.010999999999999</v>
      </c>
      <c r="DK16" s="124">
        <v>27.106999999999999</v>
      </c>
      <c r="DL16" s="124">
        <v>30.271999999999998</v>
      </c>
      <c r="DM16" s="124">
        <v>32.332999999999998</v>
      </c>
      <c r="DN16" s="124">
        <v>34.683999999999997</v>
      </c>
      <c r="DO16" s="124">
        <v>36.97</v>
      </c>
      <c r="DP16" s="124">
        <v>38.581000000000003</v>
      </c>
      <c r="DQ16" s="124">
        <v>40.179000000000002</v>
      </c>
      <c r="DR16" s="124">
        <v>41.569000000000003</v>
      </c>
      <c r="DS16" s="124">
        <v>6.5590000000000002</v>
      </c>
      <c r="DT16" s="124">
        <v>8.0340000000000007</v>
      </c>
      <c r="DU16" s="124">
        <v>9.67</v>
      </c>
      <c r="DV16" s="124">
        <v>11.098000000000001</v>
      </c>
      <c r="DW16" s="124">
        <v>12.987</v>
      </c>
      <c r="DX16" s="124">
        <v>14.545999999999999</v>
      </c>
      <c r="DY16" s="124">
        <v>16.172999999999998</v>
      </c>
      <c r="DZ16" s="124">
        <v>17.922999999999998</v>
      </c>
      <c r="EA16" s="124">
        <v>19.613</v>
      </c>
      <c r="EB16" s="124">
        <v>21.393999999999998</v>
      </c>
      <c r="EC16" s="124">
        <v>22.975999999999999</v>
      </c>
      <c r="ED16" s="124">
        <v>23.866</v>
      </c>
      <c r="EE16" s="124">
        <v>4.577</v>
      </c>
      <c r="EF16" s="124">
        <v>6.38</v>
      </c>
      <c r="EG16" s="124">
        <v>8.4269999999999996</v>
      </c>
      <c r="EH16" s="124">
        <v>10.372</v>
      </c>
      <c r="EI16" s="124">
        <v>11.891999999999999</v>
      </c>
      <c r="EJ16" s="124">
        <v>13.204000000000001</v>
      </c>
      <c r="EK16" s="124">
        <v>14.718</v>
      </c>
      <c r="EL16" s="124">
        <v>16.210999999999999</v>
      </c>
      <c r="EM16" s="124">
        <v>17.937000000000001</v>
      </c>
      <c r="EN16" s="124">
        <v>19.754000000000001</v>
      </c>
      <c r="EO16" s="124">
        <v>21.196000000000002</v>
      </c>
      <c r="EP16" s="124">
        <v>22.251000000000001</v>
      </c>
      <c r="EQ16" s="124">
        <v>5.0819999999999999</v>
      </c>
      <c r="ER16" s="124">
        <v>6.548</v>
      </c>
      <c r="ES16" s="124">
        <v>7.8940000000000001</v>
      </c>
      <c r="ET16" s="124">
        <v>9.3019999999999996</v>
      </c>
    </row>
    <row r="17" spans="1:150" s="7" customFormat="1" ht="20.100000000000001" customHeight="1" outlineLevel="1">
      <c r="A17" s="198"/>
      <c r="B17" s="8" t="str">
        <f>IF('0'!A1=1,"Миколаївська","Mykolayiv")</f>
        <v>Миколаївська</v>
      </c>
      <c r="C17" s="123">
        <v>23.018000000000001</v>
      </c>
      <c r="D17" s="123">
        <v>25.696000000000002</v>
      </c>
      <c r="E17" s="123">
        <v>27.606999999999999</v>
      </c>
      <c r="F17" s="123">
        <v>30.234000000000002</v>
      </c>
      <c r="G17" s="121">
        <v>32.258000000000003</v>
      </c>
      <c r="H17" s="121">
        <v>34.450000000000003</v>
      </c>
      <c r="I17" s="121">
        <v>36.929000000000002</v>
      </c>
      <c r="J17" s="121">
        <v>39.063000000000002</v>
      </c>
      <c r="K17" s="121">
        <v>41.777999999999999</v>
      </c>
      <c r="L17" s="121">
        <v>45.253999999999998</v>
      </c>
      <c r="M17" s="121">
        <v>50.042000000000002</v>
      </c>
      <c r="N17" s="121">
        <v>55.323999999999998</v>
      </c>
      <c r="O17" s="121">
        <v>21.997</v>
      </c>
      <c r="P17" s="121">
        <v>24.577000000000002</v>
      </c>
      <c r="Q17" s="121">
        <v>27.181999999999999</v>
      </c>
      <c r="R17" s="121">
        <v>30.274000000000001</v>
      </c>
      <c r="S17" s="121">
        <v>32.503999999999998</v>
      </c>
      <c r="T17" s="121">
        <v>34.622999999999998</v>
      </c>
      <c r="U17" s="121">
        <v>37.119</v>
      </c>
      <c r="V17" s="121">
        <v>39.198999999999998</v>
      </c>
      <c r="W17" s="121">
        <v>42.064999999999998</v>
      </c>
      <c r="X17" s="121">
        <v>45.552999999999997</v>
      </c>
      <c r="Y17" s="121">
        <v>50.383000000000003</v>
      </c>
      <c r="Z17" s="121">
        <v>55.543999999999997</v>
      </c>
      <c r="AA17" s="121">
        <v>22.254999999999999</v>
      </c>
      <c r="AB17" s="121">
        <v>24.896000000000001</v>
      </c>
      <c r="AC17" s="121">
        <v>27.465</v>
      </c>
      <c r="AD17" s="121">
        <v>30.466999999999999</v>
      </c>
      <c r="AE17" s="121">
        <v>32.674999999999997</v>
      </c>
      <c r="AF17" s="121">
        <v>34.892000000000003</v>
      </c>
      <c r="AG17" s="121">
        <v>36.984999999999999</v>
      </c>
      <c r="AH17" s="121">
        <v>38.863999999999997</v>
      </c>
      <c r="AI17" s="121">
        <v>41.737000000000002</v>
      </c>
      <c r="AJ17" s="121">
        <v>44.82</v>
      </c>
      <c r="AK17" s="124">
        <v>49.433999999999997</v>
      </c>
      <c r="AL17" s="124">
        <v>54.332000000000001</v>
      </c>
      <c r="AM17" s="124">
        <v>22.100999999999999</v>
      </c>
      <c r="AN17" s="124">
        <v>24.844999999999999</v>
      </c>
      <c r="AO17" s="124">
        <v>27.038</v>
      </c>
      <c r="AP17" s="124">
        <v>29.652000000000001</v>
      </c>
      <c r="AQ17" s="124">
        <v>31.693999999999999</v>
      </c>
      <c r="AR17" s="124">
        <v>33.720999999999997</v>
      </c>
      <c r="AS17" s="124">
        <v>35.570999999999998</v>
      </c>
      <c r="AT17" s="124">
        <v>37.649000000000001</v>
      </c>
      <c r="AU17" s="124">
        <v>40.152000000000001</v>
      </c>
      <c r="AV17" s="124">
        <v>42.654000000000003</v>
      </c>
      <c r="AW17" s="124">
        <v>46.293999999999997</v>
      </c>
      <c r="AX17" s="124">
        <v>51.194000000000003</v>
      </c>
      <c r="AY17" s="124">
        <v>20.321000000000002</v>
      </c>
      <c r="AZ17" s="124">
        <v>22.994</v>
      </c>
      <c r="BA17" s="124">
        <v>25.254000000000001</v>
      </c>
      <c r="BB17" s="124">
        <v>27.376999999999999</v>
      </c>
      <c r="BC17" s="124">
        <v>29.553999999999998</v>
      </c>
      <c r="BD17" s="124">
        <v>31.350999999999999</v>
      </c>
      <c r="BE17" s="124">
        <v>33.32</v>
      </c>
      <c r="BF17" s="124">
        <v>35.268999999999998</v>
      </c>
      <c r="BG17" s="124">
        <v>37.530999999999999</v>
      </c>
      <c r="BH17" s="124">
        <v>40.286000000000001</v>
      </c>
      <c r="BI17" s="124">
        <v>44.54</v>
      </c>
      <c r="BJ17" s="124">
        <v>48.515000000000001</v>
      </c>
      <c r="BK17" s="124">
        <v>20.59</v>
      </c>
      <c r="BL17" s="124">
        <v>22.713999999999999</v>
      </c>
      <c r="BM17" s="124">
        <v>24.363</v>
      </c>
      <c r="BN17" s="124">
        <v>26.175000000000001</v>
      </c>
      <c r="BO17" s="124">
        <v>28.170999999999999</v>
      </c>
      <c r="BP17" s="124">
        <v>29.971</v>
      </c>
      <c r="BQ17" s="124">
        <v>31.765999999999998</v>
      </c>
      <c r="BR17" s="124">
        <v>33.649000000000001</v>
      </c>
      <c r="BS17" s="124">
        <v>35.746000000000002</v>
      </c>
      <c r="BT17" s="124">
        <v>38.137</v>
      </c>
      <c r="BU17" s="124">
        <v>42.234999999999999</v>
      </c>
      <c r="BV17" s="124">
        <v>45.875999999999998</v>
      </c>
      <c r="BW17" s="124">
        <v>18.995999999999999</v>
      </c>
      <c r="BX17" s="124">
        <v>20.920999999999999</v>
      </c>
      <c r="BY17" s="124">
        <v>22.446000000000002</v>
      </c>
      <c r="BZ17" s="124">
        <v>24.149000000000001</v>
      </c>
      <c r="CA17" s="124">
        <v>25.821999999999999</v>
      </c>
      <c r="CB17" s="124">
        <v>27.234999999999999</v>
      </c>
      <c r="CC17" s="124">
        <v>28.94</v>
      </c>
      <c r="CD17" s="124">
        <v>30.491</v>
      </c>
      <c r="CE17" s="124">
        <v>32.396999999999998</v>
      </c>
      <c r="CF17" s="124">
        <v>34.924999999999997</v>
      </c>
      <c r="CG17" s="124">
        <v>38.494999999999997</v>
      </c>
      <c r="CH17" s="124">
        <v>42.204999999999998</v>
      </c>
      <c r="CI17" s="124">
        <v>18.556000000000001</v>
      </c>
      <c r="CJ17" s="124">
        <v>20.503</v>
      </c>
      <c r="CK17" s="124">
        <v>21.690999999999999</v>
      </c>
      <c r="CL17" s="124">
        <v>25.82</v>
      </c>
      <c r="CM17" s="124">
        <v>28.295000000000002</v>
      </c>
      <c r="CN17" s="124">
        <v>30.614000000000001</v>
      </c>
      <c r="CO17" s="124">
        <v>32.802</v>
      </c>
      <c r="CP17" s="124">
        <v>34.720999999999997</v>
      </c>
      <c r="CQ17" s="124">
        <v>36.853999999999999</v>
      </c>
      <c r="CR17" s="124">
        <v>39.296999999999997</v>
      </c>
      <c r="CS17" s="124">
        <v>43.106000000000002</v>
      </c>
      <c r="CT17" s="124">
        <v>47.725999999999999</v>
      </c>
      <c r="CU17" s="124">
        <v>22.152000000000001</v>
      </c>
      <c r="CV17" s="124">
        <v>24.844000000000001</v>
      </c>
      <c r="CW17" s="124">
        <v>27.408999999999999</v>
      </c>
      <c r="CX17" s="124">
        <v>29.510999999999999</v>
      </c>
      <c r="CY17" s="124">
        <v>31.187999999999999</v>
      </c>
      <c r="CZ17" s="124">
        <v>32.939</v>
      </c>
      <c r="DA17" s="124">
        <v>34.692999999999998</v>
      </c>
      <c r="DB17" s="124">
        <v>36.258000000000003</v>
      </c>
      <c r="DC17" s="124">
        <v>38.212000000000003</v>
      </c>
      <c r="DD17" s="124">
        <v>40.088000000000001</v>
      </c>
      <c r="DE17" s="124">
        <v>42.698</v>
      </c>
      <c r="DF17" s="124">
        <v>45.631</v>
      </c>
      <c r="DG17" s="124">
        <v>15.38</v>
      </c>
      <c r="DH17" s="124">
        <v>17.015999999999998</v>
      </c>
      <c r="DI17" s="124">
        <v>17.960999999999999</v>
      </c>
      <c r="DJ17" s="124">
        <v>20.141999999999999</v>
      </c>
      <c r="DK17" s="124">
        <v>23.574000000000002</v>
      </c>
      <c r="DL17" s="124">
        <v>27.190999999999999</v>
      </c>
      <c r="DM17" s="124">
        <v>29.597000000000001</v>
      </c>
      <c r="DN17" s="124">
        <v>31.594000000000001</v>
      </c>
      <c r="DO17" s="124">
        <v>33.226999999999997</v>
      </c>
      <c r="DP17" s="124">
        <v>34.316000000000003</v>
      </c>
      <c r="DQ17" s="124">
        <v>35.353999999999999</v>
      </c>
      <c r="DR17" s="124">
        <v>36.593000000000004</v>
      </c>
      <c r="DS17" s="124">
        <v>11.209</v>
      </c>
      <c r="DT17" s="124">
        <v>12.436999999999999</v>
      </c>
      <c r="DU17" s="124">
        <v>13.707000000000001</v>
      </c>
      <c r="DV17" s="124">
        <v>14.692</v>
      </c>
      <c r="DW17" s="124">
        <v>15.721</v>
      </c>
      <c r="DX17" s="124">
        <v>16.548999999999999</v>
      </c>
      <c r="DY17" s="124">
        <v>17.547000000000001</v>
      </c>
      <c r="DZ17" s="124">
        <v>18.411000000000001</v>
      </c>
      <c r="EA17" s="124">
        <v>19.135999999999999</v>
      </c>
      <c r="EB17" s="124">
        <v>19.934000000000001</v>
      </c>
      <c r="EC17" s="124">
        <v>20.818000000000001</v>
      </c>
      <c r="ED17" s="124">
        <v>21.613</v>
      </c>
      <c r="EE17" s="124">
        <v>5.57</v>
      </c>
      <c r="EF17" s="124">
        <v>6.7359999999999998</v>
      </c>
      <c r="EG17" s="124">
        <v>8.0180000000000007</v>
      </c>
      <c r="EH17" s="124">
        <v>9.1310000000000002</v>
      </c>
      <c r="EI17" s="124">
        <v>9.9380000000000006</v>
      </c>
      <c r="EJ17" s="124">
        <v>10.602</v>
      </c>
      <c r="EK17" s="124">
        <v>11.375999999999999</v>
      </c>
      <c r="EL17" s="124">
        <v>12.159000000000001</v>
      </c>
      <c r="EM17" s="124">
        <v>12.984</v>
      </c>
      <c r="EN17" s="124">
        <v>13.882999999999999</v>
      </c>
      <c r="EO17" s="124">
        <v>14.727</v>
      </c>
      <c r="EP17" s="124">
        <v>15.454000000000001</v>
      </c>
      <c r="EQ17" s="124">
        <v>5.8070000000000004</v>
      </c>
      <c r="ER17" s="124">
        <v>6.5990000000000002</v>
      </c>
      <c r="ES17" s="124">
        <v>7.36</v>
      </c>
      <c r="ET17" s="124">
        <v>8.1470000000000002</v>
      </c>
    </row>
    <row r="18" spans="1:150" s="7" customFormat="1" ht="20.100000000000001" customHeight="1" outlineLevel="1">
      <c r="A18" s="198"/>
      <c r="B18" s="8" t="str">
        <f>IF('0'!A1=1,"Одеська","Odesa")</f>
        <v>Одеська</v>
      </c>
      <c r="C18" s="123">
        <v>21.849</v>
      </c>
      <c r="D18" s="123">
        <v>24.952000000000002</v>
      </c>
      <c r="E18" s="123">
        <v>27.120999999999999</v>
      </c>
      <c r="F18" s="123">
        <v>30.109000000000002</v>
      </c>
      <c r="G18" s="121">
        <v>32.398000000000003</v>
      </c>
      <c r="H18" s="121">
        <v>34.628</v>
      </c>
      <c r="I18" s="121">
        <v>37.198</v>
      </c>
      <c r="J18" s="121">
        <v>39.28</v>
      </c>
      <c r="K18" s="121">
        <v>41.503999999999998</v>
      </c>
      <c r="L18" s="121">
        <v>44.4</v>
      </c>
      <c r="M18" s="121">
        <v>48.679000000000002</v>
      </c>
      <c r="N18" s="121">
        <v>53.533000000000001</v>
      </c>
      <c r="O18" s="121">
        <v>17.922999999999998</v>
      </c>
      <c r="P18" s="121">
        <v>20.321999999999999</v>
      </c>
      <c r="Q18" s="121">
        <v>22.606999999999999</v>
      </c>
      <c r="R18" s="121">
        <v>25.276</v>
      </c>
      <c r="S18" s="121">
        <v>27.271999999999998</v>
      </c>
      <c r="T18" s="121">
        <v>29.12</v>
      </c>
      <c r="U18" s="121">
        <v>31.509</v>
      </c>
      <c r="V18" s="121">
        <v>33.476999999999997</v>
      </c>
      <c r="W18" s="121">
        <v>35.981000000000002</v>
      </c>
      <c r="X18" s="121">
        <v>39.548000000000002</v>
      </c>
      <c r="Y18" s="121">
        <v>44.622999999999998</v>
      </c>
      <c r="Z18" s="121">
        <v>49.767000000000003</v>
      </c>
      <c r="AA18" s="121">
        <v>19.568000000000001</v>
      </c>
      <c r="AB18" s="121">
        <v>22.099</v>
      </c>
      <c r="AC18" s="121">
        <v>24.815999999999999</v>
      </c>
      <c r="AD18" s="121">
        <v>27.53</v>
      </c>
      <c r="AE18" s="121">
        <v>29.707999999999998</v>
      </c>
      <c r="AF18" s="121">
        <v>31.561</v>
      </c>
      <c r="AG18" s="121">
        <v>33.484000000000002</v>
      </c>
      <c r="AH18" s="121">
        <v>34.938000000000002</v>
      </c>
      <c r="AI18" s="121">
        <v>37.222000000000001</v>
      </c>
      <c r="AJ18" s="121">
        <v>40.212000000000003</v>
      </c>
      <c r="AK18" s="124">
        <v>44.902999999999999</v>
      </c>
      <c r="AL18" s="124">
        <v>49.857999999999997</v>
      </c>
      <c r="AM18" s="124">
        <v>18.859000000000002</v>
      </c>
      <c r="AN18" s="124">
        <v>21.413</v>
      </c>
      <c r="AO18" s="124">
        <v>23.524999999999999</v>
      </c>
      <c r="AP18" s="124">
        <v>25.88</v>
      </c>
      <c r="AQ18" s="124">
        <v>27.613</v>
      </c>
      <c r="AR18" s="124">
        <v>29.103999999999999</v>
      </c>
      <c r="AS18" s="124">
        <v>30.567</v>
      </c>
      <c r="AT18" s="124">
        <v>32.076999999999998</v>
      </c>
      <c r="AU18" s="124">
        <v>33.881</v>
      </c>
      <c r="AV18" s="124">
        <v>36.228999999999999</v>
      </c>
      <c r="AW18" s="124">
        <v>39.813000000000002</v>
      </c>
      <c r="AX18" s="124">
        <v>44.747999999999998</v>
      </c>
      <c r="AY18" s="124">
        <v>17.263000000000002</v>
      </c>
      <c r="AZ18" s="124">
        <v>19.510999999999999</v>
      </c>
      <c r="BA18" s="124">
        <v>21.515000000000001</v>
      </c>
      <c r="BB18" s="124">
        <v>23.413</v>
      </c>
      <c r="BC18" s="124">
        <v>25.129000000000001</v>
      </c>
      <c r="BD18" s="124">
        <v>26.634</v>
      </c>
      <c r="BE18" s="124">
        <v>27.963000000000001</v>
      </c>
      <c r="BF18" s="124">
        <v>29.33</v>
      </c>
      <c r="BG18" s="124">
        <v>30.93</v>
      </c>
      <c r="BH18" s="124">
        <v>32.862000000000002</v>
      </c>
      <c r="BI18" s="124">
        <v>36.856999999999999</v>
      </c>
      <c r="BJ18" s="124">
        <v>41.034999999999997</v>
      </c>
      <c r="BK18" s="124">
        <v>15.826000000000001</v>
      </c>
      <c r="BL18" s="124">
        <v>17.631</v>
      </c>
      <c r="BM18" s="124">
        <v>19.324000000000002</v>
      </c>
      <c r="BN18" s="124">
        <v>21.190999999999999</v>
      </c>
      <c r="BO18" s="124">
        <v>23.036999999999999</v>
      </c>
      <c r="BP18" s="124">
        <v>24.347000000000001</v>
      </c>
      <c r="BQ18" s="124">
        <v>25.739000000000001</v>
      </c>
      <c r="BR18" s="124">
        <v>27.257999999999999</v>
      </c>
      <c r="BS18" s="124">
        <v>28.931999999999999</v>
      </c>
      <c r="BT18" s="124">
        <v>31.277000000000001</v>
      </c>
      <c r="BU18" s="124">
        <v>35.804000000000002</v>
      </c>
      <c r="BV18" s="124">
        <v>39.643000000000001</v>
      </c>
      <c r="BW18" s="124">
        <v>16.364000000000001</v>
      </c>
      <c r="BX18" s="124">
        <v>18.347000000000001</v>
      </c>
      <c r="BY18" s="124">
        <v>19.893000000000001</v>
      </c>
      <c r="BZ18" s="124">
        <v>21.763000000000002</v>
      </c>
      <c r="CA18" s="124">
        <v>23.398</v>
      </c>
      <c r="CB18" s="124">
        <v>24.719000000000001</v>
      </c>
      <c r="CC18" s="124">
        <v>26.262</v>
      </c>
      <c r="CD18" s="124">
        <v>27.564</v>
      </c>
      <c r="CE18" s="124">
        <v>29.074000000000002</v>
      </c>
      <c r="CF18" s="124">
        <v>31.983000000000001</v>
      </c>
      <c r="CG18" s="124">
        <v>36.270000000000003</v>
      </c>
      <c r="CH18" s="124">
        <v>40.259</v>
      </c>
      <c r="CI18" s="124">
        <v>17.007000000000001</v>
      </c>
      <c r="CJ18" s="124">
        <v>18.835000000000001</v>
      </c>
      <c r="CK18" s="124">
        <v>20.224</v>
      </c>
      <c r="CL18" s="124">
        <v>26.38</v>
      </c>
      <c r="CM18" s="124">
        <v>30.474</v>
      </c>
      <c r="CN18" s="124">
        <v>33.351999999999997</v>
      </c>
      <c r="CO18" s="124">
        <v>35.930999999999997</v>
      </c>
      <c r="CP18" s="124">
        <v>37.829000000000001</v>
      </c>
      <c r="CQ18" s="124">
        <v>40.192999999999998</v>
      </c>
      <c r="CR18" s="124">
        <v>42.652999999999999</v>
      </c>
      <c r="CS18" s="124">
        <v>46.405999999999999</v>
      </c>
      <c r="CT18" s="124">
        <v>51.064</v>
      </c>
      <c r="CU18" s="124">
        <v>22.856000000000002</v>
      </c>
      <c r="CV18" s="124">
        <v>25.716000000000001</v>
      </c>
      <c r="CW18" s="124">
        <v>28.529</v>
      </c>
      <c r="CX18" s="124">
        <v>31.437999999999999</v>
      </c>
      <c r="CY18" s="124">
        <v>33.418999999999997</v>
      </c>
      <c r="CZ18" s="124">
        <v>35.024000000000001</v>
      </c>
      <c r="DA18" s="124">
        <v>36.613</v>
      </c>
      <c r="DB18" s="124">
        <v>38.21</v>
      </c>
      <c r="DC18" s="124">
        <v>40.207999999999998</v>
      </c>
      <c r="DD18" s="124">
        <v>41.947000000000003</v>
      </c>
      <c r="DE18" s="124">
        <v>45.091999999999999</v>
      </c>
      <c r="DF18" s="124">
        <v>48.920999999999999</v>
      </c>
      <c r="DG18" s="124">
        <v>15.218</v>
      </c>
      <c r="DH18" s="124">
        <v>16.954000000000001</v>
      </c>
      <c r="DI18" s="124">
        <v>18.646999999999998</v>
      </c>
      <c r="DJ18" s="124">
        <v>21.891999999999999</v>
      </c>
      <c r="DK18" s="124">
        <v>25.824000000000002</v>
      </c>
      <c r="DL18" s="124">
        <v>28.643999999999998</v>
      </c>
      <c r="DM18" s="124">
        <v>30.404</v>
      </c>
      <c r="DN18" s="124">
        <v>32.299999999999997</v>
      </c>
      <c r="DO18" s="124">
        <v>33.97</v>
      </c>
      <c r="DP18" s="124">
        <v>35</v>
      </c>
      <c r="DQ18" s="124">
        <v>36.46</v>
      </c>
      <c r="DR18" s="124">
        <v>37.893999999999998</v>
      </c>
      <c r="DS18" s="124">
        <v>9.6989999999999998</v>
      </c>
      <c r="DT18" s="124">
        <v>11.791</v>
      </c>
      <c r="DU18" s="124">
        <v>12.909000000000001</v>
      </c>
      <c r="DV18" s="124">
        <v>13.813000000000001</v>
      </c>
      <c r="DW18" s="124">
        <v>14.906000000000001</v>
      </c>
      <c r="DX18" s="124">
        <v>15.888</v>
      </c>
      <c r="DY18" s="124">
        <v>16.834</v>
      </c>
      <c r="DZ18" s="124">
        <v>17.823</v>
      </c>
      <c r="EA18" s="124">
        <v>18.673999999999999</v>
      </c>
      <c r="EB18" s="124">
        <v>19.667000000000002</v>
      </c>
      <c r="EC18" s="124">
        <v>20.882999999999999</v>
      </c>
      <c r="ED18" s="124">
        <v>22.006</v>
      </c>
      <c r="EE18" s="124">
        <v>5.6619999999999999</v>
      </c>
      <c r="EF18" s="124">
        <v>6.9909999999999997</v>
      </c>
      <c r="EG18" s="124">
        <v>8.3719999999999999</v>
      </c>
      <c r="EH18" s="124">
        <v>9.782</v>
      </c>
      <c r="EI18" s="124">
        <v>11.054</v>
      </c>
      <c r="EJ18" s="124">
        <v>11.929</v>
      </c>
      <c r="EK18" s="124">
        <v>12.914</v>
      </c>
      <c r="EL18" s="124">
        <v>13.898999999999999</v>
      </c>
      <c r="EM18" s="124">
        <v>15.211</v>
      </c>
      <c r="EN18" s="124">
        <v>16.446999999999999</v>
      </c>
      <c r="EO18" s="124">
        <v>17.582999999999998</v>
      </c>
      <c r="EP18" s="124">
        <v>18.748999999999999</v>
      </c>
      <c r="EQ18" s="124">
        <v>6.4020000000000001</v>
      </c>
      <c r="ER18" s="124">
        <v>7.641</v>
      </c>
      <c r="ES18" s="124">
        <v>8.5920000000000005</v>
      </c>
      <c r="ET18" s="124">
        <v>9.7420000000000009</v>
      </c>
    </row>
    <row r="19" spans="1:150" s="7" customFormat="1" ht="20.100000000000001" customHeight="1" outlineLevel="1">
      <c r="A19" s="198"/>
      <c r="B19" s="8" t="str">
        <f>IF('0'!A1=1,"Полтавська","Poltava")</f>
        <v>Полтавська</v>
      </c>
      <c r="C19" s="123">
        <v>30.251000000000001</v>
      </c>
      <c r="D19" s="123">
        <v>34.841000000000001</v>
      </c>
      <c r="E19" s="123">
        <v>37.411999999999999</v>
      </c>
      <c r="F19" s="123">
        <v>40.82</v>
      </c>
      <c r="G19" s="121">
        <v>43.204999999999998</v>
      </c>
      <c r="H19" s="121">
        <v>45.8</v>
      </c>
      <c r="I19" s="121">
        <v>49.265999999999998</v>
      </c>
      <c r="J19" s="121">
        <v>52.119</v>
      </c>
      <c r="K19" s="121">
        <v>55.177999999999997</v>
      </c>
      <c r="L19" s="121">
        <v>58.756</v>
      </c>
      <c r="M19" s="121">
        <v>63.893999999999998</v>
      </c>
      <c r="N19" s="121">
        <v>71.954999999999998</v>
      </c>
      <c r="O19" s="121">
        <v>30.204000000000001</v>
      </c>
      <c r="P19" s="121">
        <v>33.655999999999999</v>
      </c>
      <c r="Q19" s="121">
        <v>36.808</v>
      </c>
      <c r="R19" s="121">
        <v>40.472999999999999</v>
      </c>
      <c r="S19" s="121">
        <v>43.396999999999998</v>
      </c>
      <c r="T19" s="121">
        <v>46.167999999999999</v>
      </c>
      <c r="U19" s="121">
        <v>49.859000000000002</v>
      </c>
      <c r="V19" s="121">
        <v>52.762</v>
      </c>
      <c r="W19" s="121">
        <v>56.463000000000001</v>
      </c>
      <c r="X19" s="121">
        <v>61.029000000000003</v>
      </c>
      <c r="Y19" s="121">
        <v>67.918999999999997</v>
      </c>
      <c r="Z19" s="121">
        <v>77.438000000000002</v>
      </c>
      <c r="AA19" s="121">
        <v>35.026000000000003</v>
      </c>
      <c r="AB19" s="121">
        <v>39.409999999999997</v>
      </c>
      <c r="AC19" s="121">
        <v>43.648000000000003</v>
      </c>
      <c r="AD19" s="121">
        <v>47.621000000000002</v>
      </c>
      <c r="AE19" s="121">
        <v>50.738999999999997</v>
      </c>
      <c r="AF19" s="121">
        <v>53.503999999999998</v>
      </c>
      <c r="AG19" s="121">
        <v>56.515999999999998</v>
      </c>
      <c r="AH19" s="121">
        <v>59.171999999999997</v>
      </c>
      <c r="AI19" s="121">
        <v>63.131999999999998</v>
      </c>
      <c r="AJ19" s="121">
        <v>67.025999999999996</v>
      </c>
      <c r="AK19" s="124">
        <v>73.212999999999994</v>
      </c>
      <c r="AL19" s="124">
        <v>81.671999999999997</v>
      </c>
      <c r="AM19" s="124">
        <v>35.295999999999999</v>
      </c>
      <c r="AN19" s="124">
        <v>39.039000000000001</v>
      </c>
      <c r="AO19" s="124">
        <v>42.292999999999999</v>
      </c>
      <c r="AP19" s="124">
        <v>45.993000000000002</v>
      </c>
      <c r="AQ19" s="124">
        <v>48.893000000000001</v>
      </c>
      <c r="AR19" s="124">
        <v>51.353000000000002</v>
      </c>
      <c r="AS19" s="124">
        <v>53.591999999999999</v>
      </c>
      <c r="AT19" s="124">
        <v>56.457000000000001</v>
      </c>
      <c r="AU19" s="124">
        <v>59.726999999999997</v>
      </c>
      <c r="AV19" s="124">
        <v>62.551000000000002</v>
      </c>
      <c r="AW19" s="124">
        <v>66.959999999999994</v>
      </c>
      <c r="AX19" s="124">
        <v>75.260000000000005</v>
      </c>
      <c r="AY19" s="124">
        <v>29.667000000000002</v>
      </c>
      <c r="AZ19" s="124">
        <v>33.432000000000002</v>
      </c>
      <c r="BA19" s="124">
        <v>36.664999999999999</v>
      </c>
      <c r="BB19" s="124">
        <v>39.606999999999999</v>
      </c>
      <c r="BC19" s="124">
        <v>42.378</v>
      </c>
      <c r="BD19" s="124">
        <v>44.707000000000001</v>
      </c>
      <c r="BE19" s="124">
        <v>47.136000000000003</v>
      </c>
      <c r="BF19" s="124">
        <v>49.488999999999997</v>
      </c>
      <c r="BG19" s="124">
        <v>52.488</v>
      </c>
      <c r="BH19" s="124">
        <v>55.88</v>
      </c>
      <c r="BI19" s="124">
        <v>61.749000000000002</v>
      </c>
      <c r="BJ19" s="124">
        <v>69.099000000000004</v>
      </c>
      <c r="BK19" s="124">
        <v>28.738</v>
      </c>
      <c r="BL19" s="124">
        <v>31.582000000000001</v>
      </c>
      <c r="BM19" s="124">
        <v>34.073</v>
      </c>
      <c r="BN19" s="124">
        <v>36.957999999999998</v>
      </c>
      <c r="BO19" s="124">
        <v>39.944000000000003</v>
      </c>
      <c r="BP19" s="124">
        <v>42.265000000000001</v>
      </c>
      <c r="BQ19" s="124">
        <v>44.505000000000003</v>
      </c>
      <c r="BR19" s="124">
        <v>46.914000000000001</v>
      </c>
      <c r="BS19" s="124">
        <v>49.322000000000003</v>
      </c>
      <c r="BT19" s="124">
        <v>52.02</v>
      </c>
      <c r="BU19" s="124">
        <v>56.918999999999997</v>
      </c>
      <c r="BV19" s="124">
        <v>63.29</v>
      </c>
      <c r="BW19" s="124">
        <v>24.893999999999998</v>
      </c>
      <c r="BX19" s="124">
        <v>27.568999999999999</v>
      </c>
      <c r="BY19" s="124">
        <v>30.073</v>
      </c>
      <c r="BZ19" s="124">
        <v>32.573999999999998</v>
      </c>
      <c r="CA19" s="124">
        <v>35.128</v>
      </c>
      <c r="CB19" s="124">
        <v>37.018000000000001</v>
      </c>
      <c r="CC19" s="124">
        <v>39.450000000000003</v>
      </c>
      <c r="CD19" s="124">
        <v>41.499000000000002</v>
      </c>
      <c r="CE19" s="124">
        <v>43.932000000000002</v>
      </c>
      <c r="CF19" s="124">
        <v>46.685000000000002</v>
      </c>
      <c r="CG19" s="124">
        <v>51.956000000000003</v>
      </c>
      <c r="CH19" s="124">
        <v>58.57</v>
      </c>
      <c r="CI19" s="124">
        <v>26.422999999999998</v>
      </c>
      <c r="CJ19" s="124">
        <v>28.916</v>
      </c>
      <c r="CK19" s="124">
        <v>30.963000000000001</v>
      </c>
      <c r="CL19" s="124">
        <v>38.945</v>
      </c>
      <c r="CM19" s="124">
        <v>43.036999999999999</v>
      </c>
      <c r="CN19" s="124">
        <v>46.466000000000001</v>
      </c>
      <c r="CO19" s="124">
        <v>49.506999999999998</v>
      </c>
      <c r="CP19" s="124">
        <v>51.875</v>
      </c>
      <c r="CQ19" s="124">
        <v>54.698999999999998</v>
      </c>
      <c r="CR19" s="124">
        <v>57.427</v>
      </c>
      <c r="CS19" s="124">
        <v>62.281999999999996</v>
      </c>
      <c r="CT19" s="124">
        <v>70.887</v>
      </c>
      <c r="CU19" s="124">
        <v>33.042000000000002</v>
      </c>
      <c r="CV19" s="124">
        <v>36.301000000000002</v>
      </c>
      <c r="CW19" s="124">
        <v>39.607999999999997</v>
      </c>
      <c r="CX19" s="124">
        <v>42.728000000000002</v>
      </c>
      <c r="CY19" s="124">
        <v>44.997999999999998</v>
      </c>
      <c r="CZ19" s="124">
        <v>47.119</v>
      </c>
      <c r="DA19" s="124">
        <v>48.941000000000003</v>
      </c>
      <c r="DB19" s="124">
        <v>50.594000000000001</v>
      </c>
      <c r="DC19" s="124">
        <v>52.786000000000001</v>
      </c>
      <c r="DD19" s="124">
        <v>54.689</v>
      </c>
      <c r="DE19" s="124">
        <v>57.811</v>
      </c>
      <c r="DF19" s="124">
        <v>64.228999999999999</v>
      </c>
      <c r="DG19" s="124">
        <v>21.788</v>
      </c>
      <c r="DH19" s="124">
        <v>23.992999999999999</v>
      </c>
      <c r="DI19" s="124">
        <v>26.311</v>
      </c>
      <c r="DJ19" s="124">
        <v>30.44</v>
      </c>
      <c r="DK19" s="124">
        <v>34.802</v>
      </c>
      <c r="DL19" s="124">
        <v>38.18</v>
      </c>
      <c r="DM19" s="124">
        <v>40.344999999999999</v>
      </c>
      <c r="DN19" s="124">
        <v>42.393000000000001</v>
      </c>
      <c r="DO19" s="124">
        <v>44.329000000000001</v>
      </c>
      <c r="DP19" s="124">
        <v>45.53</v>
      </c>
      <c r="DQ19" s="124">
        <v>47.064</v>
      </c>
      <c r="DR19" s="124">
        <v>48.674999999999997</v>
      </c>
      <c r="DS19" s="124">
        <v>10.016999999999999</v>
      </c>
      <c r="DT19" s="124">
        <v>11.445</v>
      </c>
      <c r="DU19" s="124">
        <v>12.901</v>
      </c>
      <c r="DV19" s="124">
        <v>14.044</v>
      </c>
      <c r="DW19" s="124">
        <v>15.528</v>
      </c>
      <c r="DX19" s="124">
        <v>16.710999999999999</v>
      </c>
      <c r="DY19" s="124">
        <v>18.013999999999999</v>
      </c>
      <c r="DZ19" s="124">
        <v>19.228000000000002</v>
      </c>
      <c r="EA19" s="124">
        <v>20.478000000000002</v>
      </c>
      <c r="EB19" s="124">
        <v>21.661000000000001</v>
      </c>
      <c r="EC19" s="124">
        <v>22.838999999999999</v>
      </c>
      <c r="ED19" s="124">
        <v>24.015999999999998</v>
      </c>
      <c r="EE19" s="124">
        <v>6.2050000000000001</v>
      </c>
      <c r="EF19" s="124">
        <v>8.0190000000000001</v>
      </c>
      <c r="EG19" s="124">
        <v>9.8800000000000008</v>
      </c>
      <c r="EH19" s="124">
        <v>11.536</v>
      </c>
      <c r="EI19" s="124">
        <v>12.77</v>
      </c>
      <c r="EJ19" s="124">
        <v>13.86</v>
      </c>
      <c r="EK19" s="124">
        <v>14.983000000000001</v>
      </c>
      <c r="EL19" s="124">
        <v>16.059999999999999</v>
      </c>
      <c r="EM19" s="124">
        <v>17.513000000000002</v>
      </c>
      <c r="EN19" s="124">
        <v>18.809999999999999</v>
      </c>
      <c r="EO19" s="124">
        <v>20.003</v>
      </c>
      <c r="EP19" s="124">
        <v>21.4</v>
      </c>
      <c r="EQ19" s="124">
        <v>7.6849999999999996</v>
      </c>
      <c r="ER19" s="124">
        <v>8.9090000000000007</v>
      </c>
      <c r="ES19" s="124">
        <v>10.164999999999999</v>
      </c>
      <c r="ET19" s="124">
        <v>11.544</v>
      </c>
    </row>
    <row r="20" spans="1:150" s="7" customFormat="1" ht="20.100000000000001" customHeight="1" outlineLevel="1">
      <c r="A20" s="198"/>
      <c r="B20" s="8" t="str">
        <f>IF('0'!A1=1,"Рівненська","Rivne")</f>
        <v>Рівненська</v>
      </c>
      <c r="C20" s="123">
        <v>20.125</v>
      </c>
      <c r="D20" s="123">
        <v>23.036999999999999</v>
      </c>
      <c r="E20" s="123">
        <v>25.338999999999999</v>
      </c>
      <c r="F20" s="123">
        <v>28.306999999999999</v>
      </c>
      <c r="G20" s="121">
        <v>30.62</v>
      </c>
      <c r="H20" s="121">
        <v>33.200000000000003</v>
      </c>
      <c r="I20" s="121">
        <v>36.286999999999999</v>
      </c>
      <c r="J20" s="121">
        <v>38.731999999999999</v>
      </c>
      <c r="K20" s="121">
        <v>41.421999999999997</v>
      </c>
      <c r="L20" s="121">
        <v>44.006</v>
      </c>
      <c r="M20" s="121">
        <v>46.9</v>
      </c>
      <c r="N20" s="121">
        <v>50.350999999999999</v>
      </c>
      <c r="O20" s="121">
        <v>19.106000000000002</v>
      </c>
      <c r="P20" s="121">
        <v>21.603000000000002</v>
      </c>
      <c r="Q20" s="121">
        <v>24.042999999999999</v>
      </c>
      <c r="R20" s="121">
        <v>26.905000000000001</v>
      </c>
      <c r="S20" s="121">
        <v>29.234999999999999</v>
      </c>
      <c r="T20" s="121">
        <v>31.42</v>
      </c>
      <c r="U20" s="121">
        <v>34.384</v>
      </c>
      <c r="V20" s="121">
        <v>36.619999999999997</v>
      </c>
      <c r="W20" s="121">
        <v>39.171999999999997</v>
      </c>
      <c r="X20" s="121">
        <v>41.737000000000002</v>
      </c>
      <c r="Y20" s="121">
        <v>44.784999999999997</v>
      </c>
      <c r="Z20" s="121">
        <v>48.451999999999998</v>
      </c>
      <c r="AA20" s="121">
        <v>19.984000000000002</v>
      </c>
      <c r="AB20" s="121">
        <v>22.507999999999999</v>
      </c>
      <c r="AC20" s="121">
        <v>24.978000000000002</v>
      </c>
      <c r="AD20" s="121">
        <v>27.52</v>
      </c>
      <c r="AE20" s="121">
        <v>29.963999999999999</v>
      </c>
      <c r="AF20" s="121">
        <v>32.020000000000003</v>
      </c>
      <c r="AG20" s="121">
        <v>33.963000000000001</v>
      </c>
      <c r="AH20" s="121">
        <v>36.036999999999999</v>
      </c>
      <c r="AI20" s="121">
        <v>38.412999999999997</v>
      </c>
      <c r="AJ20" s="121">
        <v>40.805</v>
      </c>
      <c r="AK20" s="124">
        <v>43.747</v>
      </c>
      <c r="AL20" s="124">
        <v>46.972999999999999</v>
      </c>
      <c r="AM20" s="124">
        <v>18.606000000000002</v>
      </c>
      <c r="AN20" s="124">
        <v>20.81</v>
      </c>
      <c r="AO20" s="124">
        <v>22.690999999999999</v>
      </c>
      <c r="AP20" s="124">
        <v>25.119</v>
      </c>
      <c r="AQ20" s="124">
        <v>27.411999999999999</v>
      </c>
      <c r="AR20" s="124">
        <v>29.193999999999999</v>
      </c>
      <c r="AS20" s="124">
        <v>30.751999999999999</v>
      </c>
      <c r="AT20" s="124">
        <v>32.799999999999997</v>
      </c>
      <c r="AU20" s="124">
        <v>34.72</v>
      </c>
      <c r="AV20" s="124">
        <v>36.728000000000002</v>
      </c>
      <c r="AW20" s="124">
        <v>39.223999999999997</v>
      </c>
      <c r="AX20" s="124">
        <v>42.223999999999997</v>
      </c>
      <c r="AY20" s="124">
        <v>17.239999999999998</v>
      </c>
      <c r="AZ20" s="124">
        <v>20.140999999999998</v>
      </c>
      <c r="BA20" s="124">
        <v>22.448</v>
      </c>
      <c r="BB20" s="124">
        <v>24.585999999999999</v>
      </c>
      <c r="BC20" s="124">
        <v>26.983000000000001</v>
      </c>
      <c r="BD20" s="124">
        <v>28.896000000000001</v>
      </c>
      <c r="BE20" s="124">
        <v>30.53</v>
      </c>
      <c r="BF20" s="124">
        <v>32.094999999999999</v>
      </c>
      <c r="BG20" s="124">
        <v>33.807000000000002</v>
      </c>
      <c r="BH20" s="124">
        <v>35.530999999999999</v>
      </c>
      <c r="BI20" s="124">
        <v>37.805999999999997</v>
      </c>
      <c r="BJ20" s="124">
        <v>40.229999999999997</v>
      </c>
      <c r="BK20" s="124">
        <v>15.195</v>
      </c>
      <c r="BL20" s="124">
        <v>17.152999999999999</v>
      </c>
      <c r="BM20" s="124">
        <v>18.859000000000002</v>
      </c>
      <c r="BN20" s="124">
        <v>20.622</v>
      </c>
      <c r="BO20" s="124">
        <v>22.891999999999999</v>
      </c>
      <c r="BP20" s="124">
        <v>24.672000000000001</v>
      </c>
      <c r="BQ20" s="124">
        <v>26.428000000000001</v>
      </c>
      <c r="BR20" s="124">
        <v>28.048999999999999</v>
      </c>
      <c r="BS20" s="124">
        <v>29.695</v>
      </c>
      <c r="BT20" s="124">
        <v>31.638999999999999</v>
      </c>
      <c r="BU20" s="124">
        <v>33.878</v>
      </c>
      <c r="BV20" s="124">
        <v>36.003</v>
      </c>
      <c r="BW20" s="124">
        <v>13.906000000000001</v>
      </c>
      <c r="BX20" s="124">
        <v>15.923999999999999</v>
      </c>
      <c r="BY20" s="124">
        <v>17.404</v>
      </c>
      <c r="BZ20" s="124">
        <v>19.016999999999999</v>
      </c>
      <c r="CA20" s="124">
        <v>21.413</v>
      </c>
      <c r="CB20" s="124">
        <v>23.131</v>
      </c>
      <c r="CC20" s="124">
        <v>24.861000000000001</v>
      </c>
      <c r="CD20" s="124">
        <v>26.356999999999999</v>
      </c>
      <c r="CE20" s="124">
        <v>28.116</v>
      </c>
      <c r="CF20" s="124">
        <v>30.138999999999999</v>
      </c>
      <c r="CG20" s="124">
        <v>32.164000000000001</v>
      </c>
      <c r="CH20" s="124">
        <v>34.393000000000001</v>
      </c>
      <c r="CI20" s="124">
        <v>13.731999999999999</v>
      </c>
      <c r="CJ20" s="124">
        <v>15.59</v>
      </c>
      <c r="CK20" s="124">
        <v>16.725000000000001</v>
      </c>
      <c r="CL20" s="124">
        <v>21.792999999999999</v>
      </c>
      <c r="CM20" s="124">
        <v>25.393999999999998</v>
      </c>
      <c r="CN20" s="124">
        <v>28.056999999999999</v>
      </c>
      <c r="CO20" s="124">
        <v>30.25</v>
      </c>
      <c r="CP20" s="124">
        <v>31.783000000000001</v>
      </c>
      <c r="CQ20" s="124">
        <v>33.792999999999999</v>
      </c>
      <c r="CR20" s="124">
        <v>35.89</v>
      </c>
      <c r="CS20" s="124">
        <v>38.036999999999999</v>
      </c>
      <c r="CT20" s="124">
        <v>40.619</v>
      </c>
      <c r="CU20" s="124">
        <v>16.657</v>
      </c>
      <c r="CV20" s="124">
        <v>19.074999999999999</v>
      </c>
      <c r="CW20" s="124">
        <v>21.738</v>
      </c>
      <c r="CX20" s="124">
        <v>23.998999999999999</v>
      </c>
      <c r="CY20" s="124">
        <v>26.388999999999999</v>
      </c>
      <c r="CZ20" s="124">
        <v>28.420999999999999</v>
      </c>
      <c r="DA20" s="124">
        <v>30.323</v>
      </c>
      <c r="DB20" s="124">
        <v>31.997</v>
      </c>
      <c r="DC20" s="124">
        <v>33.859000000000002</v>
      </c>
      <c r="DD20" s="124">
        <v>35.478999999999999</v>
      </c>
      <c r="DE20" s="124">
        <v>37.170999999999999</v>
      </c>
      <c r="DF20" s="124">
        <v>39.595999999999997</v>
      </c>
      <c r="DG20" s="124">
        <v>12.669</v>
      </c>
      <c r="DH20" s="124">
        <v>14.227</v>
      </c>
      <c r="DI20" s="124">
        <v>15.958</v>
      </c>
      <c r="DJ20" s="124">
        <v>18.303999999999998</v>
      </c>
      <c r="DK20" s="124">
        <v>21.309000000000001</v>
      </c>
      <c r="DL20" s="124">
        <v>23.478000000000002</v>
      </c>
      <c r="DM20" s="124">
        <v>24.934999999999999</v>
      </c>
      <c r="DN20" s="124">
        <v>26.370999999999999</v>
      </c>
      <c r="DO20" s="124">
        <v>27.777999999999999</v>
      </c>
      <c r="DP20" s="124">
        <v>28.844999999999999</v>
      </c>
      <c r="DQ20" s="124">
        <v>30.045999999999999</v>
      </c>
      <c r="DR20" s="124">
        <v>30.937000000000001</v>
      </c>
      <c r="DS20" s="124">
        <v>7.056</v>
      </c>
      <c r="DT20" s="124">
        <v>8.0920000000000005</v>
      </c>
      <c r="DU20" s="124">
        <v>9.3119999999999994</v>
      </c>
      <c r="DV20" s="124">
        <v>10.257</v>
      </c>
      <c r="DW20" s="124">
        <v>11.518000000000001</v>
      </c>
      <c r="DX20" s="124">
        <v>12.803000000000001</v>
      </c>
      <c r="DY20" s="124">
        <v>13.986000000000001</v>
      </c>
      <c r="DZ20" s="124">
        <v>15.205</v>
      </c>
      <c r="EA20" s="124">
        <v>16.460999999999999</v>
      </c>
      <c r="EB20" s="124">
        <v>17.785</v>
      </c>
      <c r="EC20" s="124">
        <v>18.928999999999998</v>
      </c>
      <c r="ED20" s="124">
        <v>19.873999999999999</v>
      </c>
      <c r="EE20" s="124">
        <v>5.1660000000000004</v>
      </c>
      <c r="EF20" s="124">
        <v>6.4279999999999999</v>
      </c>
      <c r="EG20" s="124">
        <v>7.7560000000000002</v>
      </c>
      <c r="EH20" s="124">
        <v>9.093</v>
      </c>
      <c r="EI20" s="124">
        <v>10.178000000000001</v>
      </c>
      <c r="EJ20" s="124">
        <v>11.397</v>
      </c>
      <c r="EK20" s="124">
        <v>12.506</v>
      </c>
      <c r="EL20" s="124">
        <v>13.651</v>
      </c>
      <c r="EM20" s="124">
        <v>14.804</v>
      </c>
      <c r="EN20" s="124">
        <v>16.2</v>
      </c>
      <c r="EO20" s="124">
        <v>17.172000000000001</v>
      </c>
      <c r="EP20" s="124">
        <v>18.103999999999999</v>
      </c>
      <c r="EQ20" s="124">
        <v>5.46</v>
      </c>
      <c r="ER20" s="124">
        <v>6.4889999999999999</v>
      </c>
      <c r="ES20" s="124">
        <v>7.5519999999999996</v>
      </c>
      <c r="ET20" s="124">
        <v>8.5749999999999993</v>
      </c>
    </row>
    <row r="21" spans="1:150" s="7" customFormat="1" ht="20.100000000000001" customHeight="1" outlineLevel="1">
      <c r="A21" s="198"/>
      <c r="B21" s="8" t="str">
        <f>IF('0'!A1=1,"Сумська","Sumy")</f>
        <v>Сумська</v>
      </c>
      <c r="C21" s="123">
        <v>20.306000000000001</v>
      </c>
      <c r="D21" s="123">
        <v>22.92</v>
      </c>
      <c r="E21" s="123">
        <v>25.035</v>
      </c>
      <c r="F21" s="123">
        <v>28.795999999999999</v>
      </c>
      <c r="G21" s="121">
        <v>31.501000000000001</v>
      </c>
      <c r="H21" s="121">
        <v>33.762999999999998</v>
      </c>
      <c r="I21" s="121">
        <v>36.555</v>
      </c>
      <c r="J21" s="121">
        <v>38.500999999999998</v>
      </c>
      <c r="K21" s="121">
        <v>40.805999999999997</v>
      </c>
      <c r="L21" s="121">
        <v>43.673999999999999</v>
      </c>
      <c r="M21" s="121">
        <v>46.731000000000002</v>
      </c>
      <c r="N21" s="121">
        <v>51.043999999999997</v>
      </c>
      <c r="O21" s="121">
        <v>19.465</v>
      </c>
      <c r="P21" s="121">
        <v>21.692</v>
      </c>
      <c r="Q21" s="121">
        <v>23.881</v>
      </c>
      <c r="R21" s="121">
        <v>27.184000000000001</v>
      </c>
      <c r="S21" s="121">
        <v>29.771000000000001</v>
      </c>
      <c r="T21" s="121">
        <v>31.745999999999999</v>
      </c>
      <c r="U21" s="121">
        <v>34.104999999999997</v>
      </c>
      <c r="V21" s="121">
        <v>36.012</v>
      </c>
      <c r="W21" s="121">
        <v>38.396000000000001</v>
      </c>
      <c r="X21" s="121">
        <v>41.165999999999997</v>
      </c>
      <c r="Y21" s="121">
        <v>44.79</v>
      </c>
      <c r="Z21" s="121">
        <v>49.32</v>
      </c>
      <c r="AA21" s="121">
        <v>21.120999999999999</v>
      </c>
      <c r="AB21" s="121">
        <v>23.31</v>
      </c>
      <c r="AC21" s="121">
        <v>25.835999999999999</v>
      </c>
      <c r="AD21" s="121">
        <v>28.937000000000001</v>
      </c>
      <c r="AE21" s="121">
        <v>31.643000000000001</v>
      </c>
      <c r="AF21" s="121">
        <v>33.834000000000003</v>
      </c>
      <c r="AG21" s="121">
        <v>35.999000000000002</v>
      </c>
      <c r="AH21" s="121">
        <v>37.973999999999997</v>
      </c>
      <c r="AI21" s="121">
        <v>40.402000000000001</v>
      </c>
      <c r="AJ21" s="121">
        <v>43.191000000000003</v>
      </c>
      <c r="AK21" s="124">
        <v>47.104999999999997</v>
      </c>
      <c r="AL21" s="124">
        <v>51.319000000000003</v>
      </c>
      <c r="AM21" s="124">
        <v>21.167999999999999</v>
      </c>
      <c r="AN21" s="124">
        <v>23.422999999999998</v>
      </c>
      <c r="AO21" s="124">
        <v>25.181000000000001</v>
      </c>
      <c r="AP21" s="124">
        <v>28.076000000000001</v>
      </c>
      <c r="AQ21" s="124">
        <v>30.431000000000001</v>
      </c>
      <c r="AR21" s="124">
        <v>32.207000000000001</v>
      </c>
      <c r="AS21" s="124">
        <v>33.823</v>
      </c>
      <c r="AT21" s="124">
        <v>35.387999999999998</v>
      </c>
      <c r="AU21" s="124">
        <v>37.225999999999999</v>
      </c>
      <c r="AV21" s="124">
        <v>39.395000000000003</v>
      </c>
      <c r="AW21" s="124">
        <v>42.32</v>
      </c>
      <c r="AX21" s="124">
        <v>46.058</v>
      </c>
      <c r="AY21" s="124">
        <v>17.763999999999999</v>
      </c>
      <c r="AZ21" s="124">
        <v>20.457999999999998</v>
      </c>
      <c r="BA21" s="124">
        <v>22.716999999999999</v>
      </c>
      <c r="BB21" s="124">
        <v>25.309000000000001</v>
      </c>
      <c r="BC21" s="124">
        <v>27.795000000000002</v>
      </c>
      <c r="BD21" s="124">
        <v>29.815000000000001</v>
      </c>
      <c r="BE21" s="124">
        <v>31.524000000000001</v>
      </c>
      <c r="BF21" s="124">
        <v>33.351999999999997</v>
      </c>
      <c r="BG21" s="124">
        <v>35.290999999999997</v>
      </c>
      <c r="BH21" s="124">
        <v>37.216000000000001</v>
      </c>
      <c r="BI21" s="124">
        <v>39.973999999999997</v>
      </c>
      <c r="BJ21" s="124">
        <v>43.383000000000003</v>
      </c>
      <c r="BK21" s="124">
        <v>17.288</v>
      </c>
      <c r="BL21" s="124">
        <v>19.265000000000001</v>
      </c>
      <c r="BM21" s="124">
        <v>21.02</v>
      </c>
      <c r="BN21" s="124">
        <v>23.637</v>
      </c>
      <c r="BO21" s="124">
        <v>26.52</v>
      </c>
      <c r="BP21" s="124">
        <v>28.721</v>
      </c>
      <c r="BQ21" s="124">
        <v>30.655999999999999</v>
      </c>
      <c r="BR21" s="124">
        <v>32.536999999999999</v>
      </c>
      <c r="BS21" s="124">
        <v>34.692</v>
      </c>
      <c r="BT21" s="124">
        <v>37.308999999999997</v>
      </c>
      <c r="BU21" s="124">
        <v>40.823999999999998</v>
      </c>
      <c r="BV21" s="124">
        <v>44.213999999999999</v>
      </c>
      <c r="BW21" s="124">
        <v>18.48</v>
      </c>
      <c r="BX21" s="124">
        <v>20.614000000000001</v>
      </c>
      <c r="BY21" s="124">
        <v>22.567</v>
      </c>
      <c r="BZ21" s="124">
        <v>25.106999999999999</v>
      </c>
      <c r="CA21" s="124">
        <v>28.045000000000002</v>
      </c>
      <c r="CB21" s="124">
        <v>29.975999999999999</v>
      </c>
      <c r="CC21" s="124">
        <v>31.843</v>
      </c>
      <c r="CD21" s="124">
        <v>33.57</v>
      </c>
      <c r="CE21" s="124">
        <v>35.578000000000003</v>
      </c>
      <c r="CF21" s="124">
        <v>37.93</v>
      </c>
      <c r="CG21" s="124">
        <v>41.277000000000001</v>
      </c>
      <c r="CH21" s="124">
        <v>45.034999999999997</v>
      </c>
      <c r="CI21" s="124">
        <v>18.826000000000001</v>
      </c>
      <c r="CJ21" s="124">
        <v>20.956</v>
      </c>
      <c r="CK21" s="124">
        <v>22.452999999999999</v>
      </c>
      <c r="CL21" s="124">
        <v>29.456</v>
      </c>
      <c r="CM21" s="124">
        <v>33.11</v>
      </c>
      <c r="CN21" s="124">
        <v>35.781999999999996</v>
      </c>
      <c r="CO21" s="124">
        <v>37.863999999999997</v>
      </c>
      <c r="CP21" s="124">
        <v>39.392000000000003</v>
      </c>
      <c r="CQ21" s="124">
        <v>41.128999999999998</v>
      </c>
      <c r="CR21" s="124">
        <v>43.115000000000002</v>
      </c>
      <c r="CS21" s="124">
        <v>45.841000000000001</v>
      </c>
      <c r="CT21" s="124">
        <v>49.652999999999999</v>
      </c>
      <c r="CU21" s="124">
        <v>20.571000000000002</v>
      </c>
      <c r="CV21" s="124">
        <v>23.135999999999999</v>
      </c>
      <c r="CW21" s="124">
        <v>25.582999999999998</v>
      </c>
      <c r="CX21" s="124">
        <v>27.827999999999999</v>
      </c>
      <c r="CY21" s="124">
        <v>30.334</v>
      </c>
      <c r="CZ21" s="124">
        <v>32.126999999999995</v>
      </c>
      <c r="DA21" s="124">
        <v>33.786000000000001</v>
      </c>
      <c r="DB21" s="124">
        <v>35.293999999999997</v>
      </c>
      <c r="DC21" s="124">
        <v>37.109000000000002</v>
      </c>
      <c r="DD21" s="124">
        <v>38.792000000000002</v>
      </c>
      <c r="DE21" s="124">
        <v>40.756999999999998</v>
      </c>
      <c r="DF21" s="124">
        <v>43.573999999999998</v>
      </c>
      <c r="DG21" s="124">
        <v>13.851000000000001</v>
      </c>
      <c r="DH21" s="124">
        <v>15.5</v>
      </c>
      <c r="DI21" s="124">
        <v>16.658999999999999</v>
      </c>
      <c r="DJ21" s="124">
        <v>20.782</v>
      </c>
      <c r="DK21" s="124">
        <v>25.233000000000001</v>
      </c>
      <c r="DL21" s="124">
        <v>28.529</v>
      </c>
      <c r="DM21" s="124">
        <v>30.27</v>
      </c>
      <c r="DN21" s="124">
        <v>31.68</v>
      </c>
      <c r="DO21" s="124">
        <v>33.234999999999999</v>
      </c>
      <c r="DP21" s="124">
        <v>34.271000000000001</v>
      </c>
      <c r="DQ21" s="124">
        <v>35.426000000000002</v>
      </c>
      <c r="DR21" s="124">
        <v>36.597000000000001</v>
      </c>
      <c r="DS21" s="124">
        <v>12.326000000000001</v>
      </c>
      <c r="DT21" s="124">
        <v>13.244</v>
      </c>
      <c r="DU21" s="124">
        <v>14.234999999999999</v>
      </c>
      <c r="DV21" s="124">
        <v>15.247999999999999</v>
      </c>
      <c r="DW21" s="124">
        <v>16.414000000000001</v>
      </c>
      <c r="DX21" s="124">
        <v>17.532</v>
      </c>
      <c r="DY21" s="124">
        <v>18.689</v>
      </c>
      <c r="DZ21" s="124">
        <v>19.66</v>
      </c>
      <c r="EA21" s="124">
        <v>20.698</v>
      </c>
      <c r="EB21" s="124">
        <v>21.725999999999999</v>
      </c>
      <c r="EC21" s="124">
        <v>22.670999999999999</v>
      </c>
      <c r="ED21" s="124">
        <v>23.527000000000001</v>
      </c>
      <c r="EE21" s="124">
        <v>7.8540000000000001</v>
      </c>
      <c r="EF21" s="124">
        <v>9.0220000000000002</v>
      </c>
      <c r="EG21" s="124">
        <v>10.132</v>
      </c>
      <c r="EH21" s="124">
        <v>11.484</v>
      </c>
      <c r="EI21" s="124">
        <v>12.557</v>
      </c>
      <c r="EJ21" s="124">
        <v>13.432</v>
      </c>
      <c r="EK21" s="124">
        <v>14.407999999999999</v>
      </c>
      <c r="EL21" s="124">
        <v>15.337999999999999</v>
      </c>
      <c r="EM21" s="124">
        <v>16.347000000000001</v>
      </c>
      <c r="EN21" s="124">
        <v>17.349</v>
      </c>
      <c r="EO21" s="124">
        <v>18.279</v>
      </c>
      <c r="EP21" s="124">
        <v>19.164999999999999</v>
      </c>
      <c r="EQ21" s="124">
        <v>5.351</v>
      </c>
      <c r="ER21" s="124">
        <v>6.17</v>
      </c>
      <c r="ES21" s="124">
        <v>6.8339999999999996</v>
      </c>
      <c r="ET21" s="124">
        <v>7.718</v>
      </c>
    </row>
    <row r="22" spans="1:150" s="7" customFormat="1" ht="20.100000000000001" customHeight="1" outlineLevel="1">
      <c r="A22" s="198"/>
      <c r="B22" s="8" t="str">
        <f>IF('0'!A1=1,"Тернопільська","Ternopyl")</f>
        <v>Тернопільська</v>
      </c>
      <c r="C22" s="123">
        <v>19.248000000000001</v>
      </c>
      <c r="D22" s="123">
        <v>22.081</v>
      </c>
      <c r="E22" s="123">
        <v>23.834</v>
      </c>
      <c r="F22" s="123">
        <v>26.19</v>
      </c>
      <c r="G22" s="121">
        <v>27.89</v>
      </c>
      <c r="H22" s="121">
        <v>29.492000000000001</v>
      </c>
      <c r="I22" s="121">
        <v>32.164000000000001</v>
      </c>
      <c r="J22" s="121">
        <v>34.036999999999999</v>
      </c>
      <c r="K22" s="121">
        <v>36.110999999999997</v>
      </c>
      <c r="L22" s="121">
        <v>38.396000000000001</v>
      </c>
      <c r="M22" s="121">
        <v>41.631</v>
      </c>
      <c r="N22" s="121">
        <v>47.476999999999997</v>
      </c>
      <c r="O22" s="121">
        <v>20.047000000000001</v>
      </c>
      <c r="P22" s="121">
        <v>22.488</v>
      </c>
      <c r="Q22" s="121">
        <v>24.382999999999999</v>
      </c>
      <c r="R22" s="121">
        <v>26.951000000000001</v>
      </c>
      <c r="S22" s="121">
        <v>28.593</v>
      </c>
      <c r="T22" s="121">
        <v>30.262</v>
      </c>
      <c r="U22" s="121">
        <v>32.636000000000003</v>
      </c>
      <c r="V22" s="121">
        <v>34.156999999999996</v>
      </c>
      <c r="W22" s="121">
        <v>35.920999999999999</v>
      </c>
      <c r="X22" s="121">
        <v>37.895000000000003</v>
      </c>
      <c r="Y22" s="121">
        <v>40.64</v>
      </c>
      <c r="Z22" s="121">
        <v>45.505000000000003</v>
      </c>
      <c r="AA22" s="121">
        <v>18.417999999999999</v>
      </c>
      <c r="AB22" s="121">
        <v>20.366</v>
      </c>
      <c r="AC22" s="121">
        <v>21.93</v>
      </c>
      <c r="AD22" s="121">
        <v>23.518999999999998</v>
      </c>
      <c r="AE22" s="121">
        <v>25.077000000000002</v>
      </c>
      <c r="AF22" s="121">
        <v>26.382000000000001</v>
      </c>
      <c r="AG22" s="121">
        <v>27.878</v>
      </c>
      <c r="AH22" s="121">
        <v>29.16</v>
      </c>
      <c r="AI22" s="121">
        <v>30.751000000000001</v>
      </c>
      <c r="AJ22" s="121">
        <v>32.520000000000003</v>
      </c>
      <c r="AK22" s="124">
        <v>35.084000000000003</v>
      </c>
      <c r="AL22" s="124">
        <v>38.683</v>
      </c>
      <c r="AM22" s="124">
        <v>14.794</v>
      </c>
      <c r="AN22" s="124">
        <v>16.416</v>
      </c>
      <c r="AO22" s="124">
        <v>17.821999999999999</v>
      </c>
      <c r="AP22" s="124">
        <v>19.995000000000001</v>
      </c>
      <c r="AQ22" s="124">
        <v>21.568000000000001</v>
      </c>
      <c r="AR22" s="124">
        <v>22.777999999999999</v>
      </c>
      <c r="AS22" s="124">
        <v>23.911999999999999</v>
      </c>
      <c r="AT22" s="124">
        <v>25.041</v>
      </c>
      <c r="AU22" s="124">
        <v>26.271999999999998</v>
      </c>
      <c r="AV22" s="124">
        <v>27.559000000000001</v>
      </c>
      <c r="AW22" s="124">
        <v>29.597000000000001</v>
      </c>
      <c r="AX22" s="124">
        <v>32.798999999999999</v>
      </c>
      <c r="AY22" s="124">
        <v>13.414999999999999</v>
      </c>
      <c r="AZ22" s="124">
        <v>15.345000000000001</v>
      </c>
      <c r="BA22" s="124">
        <v>16.669</v>
      </c>
      <c r="BB22" s="124">
        <v>18.440000000000001</v>
      </c>
      <c r="BC22" s="124">
        <v>19.872</v>
      </c>
      <c r="BD22" s="124">
        <v>20.873999999999999</v>
      </c>
      <c r="BE22" s="124">
        <v>22.050999999999998</v>
      </c>
      <c r="BF22" s="124">
        <v>23.036999999999999</v>
      </c>
      <c r="BG22" s="124">
        <v>24.158000000000001</v>
      </c>
      <c r="BH22" s="124">
        <v>25.391999999999999</v>
      </c>
      <c r="BI22" s="124">
        <v>27.324999999999999</v>
      </c>
      <c r="BJ22" s="124">
        <v>29.576000000000001</v>
      </c>
      <c r="BK22" s="124">
        <v>11.278</v>
      </c>
      <c r="BL22" s="124">
        <v>12.68</v>
      </c>
      <c r="BM22" s="124">
        <v>13.734</v>
      </c>
      <c r="BN22" s="124">
        <v>15.018000000000001</v>
      </c>
      <c r="BO22" s="124">
        <v>16.852</v>
      </c>
      <c r="BP22" s="124">
        <v>17.934000000000001</v>
      </c>
      <c r="BQ22" s="124">
        <v>19.155000000000001</v>
      </c>
      <c r="BR22" s="124">
        <v>20.181000000000001</v>
      </c>
      <c r="BS22" s="124">
        <v>21.353000000000002</v>
      </c>
      <c r="BT22" s="124">
        <v>22.786999999999999</v>
      </c>
      <c r="BU22" s="124">
        <v>25.003</v>
      </c>
      <c r="BV22" s="124">
        <v>27.620999999999999</v>
      </c>
      <c r="BW22" s="124">
        <v>11.491</v>
      </c>
      <c r="BX22" s="124">
        <v>12.755000000000001</v>
      </c>
      <c r="BY22" s="124">
        <v>13.847999999999999</v>
      </c>
      <c r="BZ22" s="124">
        <v>15.015000000000001</v>
      </c>
      <c r="CA22" s="124">
        <v>16.91</v>
      </c>
      <c r="CB22" s="124">
        <v>17.963000000000001</v>
      </c>
      <c r="CC22" s="124">
        <v>19.074000000000002</v>
      </c>
      <c r="CD22" s="124">
        <v>20.091000000000001</v>
      </c>
      <c r="CE22" s="124">
        <v>21.260999999999999</v>
      </c>
      <c r="CF22" s="124">
        <v>22.565000000000001</v>
      </c>
      <c r="CG22" s="124">
        <v>24.704000000000001</v>
      </c>
      <c r="CH22" s="124">
        <v>27.56</v>
      </c>
      <c r="CI22" s="124">
        <v>11.87</v>
      </c>
      <c r="CJ22" s="124">
        <v>13.234</v>
      </c>
      <c r="CK22" s="124">
        <v>14.163</v>
      </c>
      <c r="CL22" s="124">
        <v>17.509</v>
      </c>
      <c r="CM22" s="124">
        <v>19.861999999999998</v>
      </c>
      <c r="CN22" s="124">
        <v>21.690999999999999</v>
      </c>
      <c r="CO22" s="124">
        <v>23.274000000000001</v>
      </c>
      <c r="CP22" s="124">
        <v>24.369</v>
      </c>
      <c r="CQ22" s="124">
        <v>25.533999999999999</v>
      </c>
      <c r="CR22" s="124">
        <v>26.809000000000001</v>
      </c>
      <c r="CS22" s="124">
        <v>28.579000000000001</v>
      </c>
      <c r="CT22" s="124">
        <v>32.14</v>
      </c>
      <c r="CU22" s="124">
        <v>14.833</v>
      </c>
      <c r="CV22" s="124">
        <v>16.847000000000001</v>
      </c>
      <c r="CW22" s="124">
        <v>18.811</v>
      </c>
      <c r="CX22" s="124">
        <v>20.321999999999999</v>
      </c>
      <c r="CY22" s="124">
        <v>22.282</v>
      </c>
      <c r="CZ22" s="124">
        <v>23.526</v>
      </c>
      <c r="DA22" s="124">
        <v>24.597999999999999</v>
      </c>
      <c r="DB22" s="124">
        <v>25.465</v>
      </c>
      <c r="DC22" s="124">
        <v>26.484999999999999</v>
      </c>
      <c r="DD22" s="124">
        <v>27.404</v>
      </c>
      <c r="DE22" s="124">
        <v>28.747</v>
      </c>
      <c r="DF22" s="124">
        <v>31.44</v>
      </c>
      <c r="DG22" s="124">
        <v>10.438000000000001</v>
      </c>
      <c r="DH22" s="124">
        <v>11.663</v>
      </c>
      <c r="DI22" s="124">
        <v>12.522</v>
      </c>
      <c r="DJ22" s="124">
        <v>13.77</v>
      </c>
      <c r="DK22" s="124">
        <v>15.768000000000001</v>
      </c>
      <c r="DL22" s="124">
        <v>17.198</v>
      </c>
      <c r="DM22" s="124">
        <v>18.103000000000002</v>
      </c>
      <c r="DN22" s="124">
        <v>19.024000000000001</v>
      </c>
      <c r="DO22" s="124">
        <v>19.928000000000001</v>
      </c>
      <c r="DP22" s="124">
        <v>20.553999999999998</v>
      </c>
      <c r="DQ22" s="124">
        <v>21.068000000000001</v>
      </c>
      <c r="DR22" s="124">
        <v>21.739000000000001</v>
      </c>
      <c r="DS22" s="124">
        <v>4.1669999999999998</v>
      </c>
      <c r="DT22" s="124">
        <v>4.7350000000000003</v>
      </c>
      <c r="DU22" s="124">
        <v>5.2969999999999997</v>
      </c>
      <c r="DV22" s="124">
        <v>5.7649999999999997</v>
      </c>
      <c r="DW22" s="124">
        <v>6.3090000000000002</v>
      </c>
      <c r="DX22" s="124">
        <v>6.9039999999999999</v>
      </c>
      <c r="DY22" s="124">
        <v>7.516</v>
      </c>
      <c r="DZ22" s="124">
        <v>8.1</v>
      </c>
      <c r="EA22" s="124">
        <v>8.6989999999999998</v>
      </c>
      <c r="EB22" s="124">
        <v>9.2360000000000007</v>
      </c>
      <c r="EC22" s="124">
        <v>9.7080000000000002</v>
      </c>
      <c r="ED22" s="124">
        <v>10.086</v>
      </c>
      <c r="EE22" s="124">
        <v>2.2989999999999999</v>
      </c>
      <c r="EF22" s="124">
        <v>2.9449999999999998</v>
      </c>
      <c r="EG22" s="124">
        <v>3.6320000000000001</v>
      </c>
      <c r="EH22" s="124">
        <v>4.2590000000000003</v>
      </c>
      <c r="EI22" s="124">
        <v>4.74</v>
      </c>
      <c r="EJ22" s="124">
        <v>5.1639999999999997</v>
      </c>
      <c r="EK22" s="124">
        <v>5.6710000000000003</v>
      </c>
      <c r="EL22" s="124">
        <v>6.1210000000000004</v>
      </c>
      <c r="EM22" s="124">
        <v>6.7859999999999996</v>
      </c>
      <c r="EN22" s="124">
        <v>7.2839999999999998</v>
      </c>
      <c r="EO22" s="124">
        <v>7.7309999999999999</v>
      </c>
      <c r="EP22" s="124">
        <v>8.173</v>
      </c>
      <c r="EQ22" s="124">
        <v>2.601</v>
      </c>
      <c r="ER22" s="124">
        <v>3.089</v>
      </c>
      <c r="ES22" s="124">
        <v>3.5219999999999998</v>
      </c>
      <c r="ET22" s="124">
        <v>3.9510000000000001</v>
      </c>
    </row>
    <row r="23" spans="1:150" s="7" customFormat="1" ht="20.100000000000001" customHeight="1" outlineLevel="1">
      <c r="A23" s="198"/>
      <c r="B23" s="8" t="str">
        <f>IF('0'!A1=1,"Харківська","Kharkiv")</f>
        <v>Харківська</v>
      </c>
      <c r="C23" s="123">
        <v>34.131</v>
      </c>
      <c r="D23" s="123">
        <v>37.924999999999997</v>
      </c>
      <c r="E23" s="123">
        <v>41.082999999999998</v>
      </c>
      <c r="F23" s="123">
        <v>46.011000000000003</v>
      </c>
      <c r="G23" s="121">
        <v>50.372999999999998</v>
      </c>
      <c r="H23" s="121">
        <v>55.396999999999998</v>
      </c>
      <c r="I23" s="121">
        <v>60.993000000000002</v>
      </c>
      <c r="J23" s="121">
        <v>65.305000000000007</v>
      </c>
      <c r="K23" s="121">
        <v>70.546000000000006</v>
      </c>
      <c r="L23" s="121">
        <v>76.343000000000004</v>
      </c>
      <c r="M23" s="121">
        <v>81.968000000000004</v>
      </c>
      <c r="N23" s="121">
        <v>89.981999999999999</v>
      </c>
      <c r="O23" s="121">
        <v>32.189</v>
      </c>
      <c r="P23" s="121">
        <v>36.744</v>
      </c>
      <c r="Q23" s="121">
        <v>41.584000000000003</v>
      </c>
      <c r="R23" s="121">
        <v>47.557000000000002</v>
      </c>
      <c r="S23" s="121">
        <v>52.478999999999999</v>
      </c>
      <c r="T23" s="121">
        <v>56.860999999999997</v>
      </c>
      <c r="U23" s="121">
        <v>62.027999999999999</v>
      </c>
      <c r="V23" s="121">
        <v>66.024000000000001</v>
      </c>
      <c r="W23" s="121">
        <v>70.751999999999995</v>
      </c>
      <c r="X23" s="121">
        <v>76.602000000000004</v>
      </c>
      <c r="Y23" s="121">
        <v>83.88</v>
      </c>
      <c r="Z23" s="121">
        <v>91.013999999999996</v>
      </c>
      <c r="AA23" s="121">
        <v>34.598999999999997</v>
      </c>
      <c r="AB23" s="121">
        <v>39.146999999999998</v>
      </c>
      <c r="AC23" s="121">
        <v>44.819000000000003</v>
      </c>
      <c r="AD23" s="121">
        <v>50.627000000000002</v>
      </c>
      <c r="AE23" s="121">
        <v>55.09</v>
      </c>
      <c r="AF23" s="121">
        <v>59.167999999999999</v>
      </c>
      <c r="AG23" s="121">
        <v>63.886000000000003</v>
      </c>
      <c r="AH23" s="121">
        <v>68.03</v>
      </c>
      <c r="AI23" s="121">
        <v>73.281999999999996</v>
      </c>
      <c r="AJ23" s="121">
        <v>78.278000000000006</v>
      </c>
      <c r="AK23" s="124">
        <v>85.888999999999996</v>
      </c>
      <c r="AL23" s="124">
        <v>93.316999999999993</v>
      </c>
      <c r="AM23" s="124">
        <v>33.762999999999998</v>
      </c>
      <c r="AN23" s="124">
        <v>38.622</v>
      </c>
      <c r="AO23" s="124">
        <v>43.406999999999996</v>
      </c>
      <c r="AP23" s="124">
        <v>48.924999999999997</v>
      </c>
      <c r="AQ23" s="124">
        <v>53.118000000000002</v>
      </c>
      <c r="AR23" s="124">
        <v>56.841000000000001</v>
      </c>
      <c r="AS23" s="124">
        <v>60.52</v>
      </c>
      <c r="AT23" s="124">
        <v>64.558000000000007</v>
      </c>
      <c r="AU23" s="124">
        <v>68.894999999999996</v>
      </c>
      <c r="AV23" s="124">
        <v>73.281000000000006</v>
      </c>
      <c r="AW23" s="124">
        <v>79.099000000000004</v>
      </c>
      <c r="AX23" s="124">
        <v>86.100999999999999</v>
      </c>
      <c r="AY23" s="124">
        <v>30.044</v>
      </c>
      <c r="AZ23" s="124">
        <v>35.058</v>
      </c>
      <c r="BA23" s="124">
        <v>39.845999999999997</v>
      </c>
      <c r="BB23" s="124">
        <v>44.548999999999999</v>
      </c>
      <c r="BC23" s="124">
        <v>48.853999999999999</v>
      </c>
      <c r="BD23" s="124">
        <v>53.003</v>
      </c>
      <c r="BE23" s="124">
        <v>56.948</v>
      </c>
      <c r="BF23" s="124">
        <v>60.597000000000001</v>
      </c>
      <c r="BG23" s="124">
        <v>64.766000000000005</v>
      </c>
      <c r="BH23" s="124">
        <v>69.305999999999997</v>
      </c>
      <c r="BI23" s="124">
        <v>75.626999999999995</v>
      </c>
      <c r="BJ23" s="124">
        <v>81.385999999999996</v>
      </c>
      <c r="BK23" s="124">
        <v>27.326000000000001</v>
      </c>
      <c r="BL23" s="124">
        <v>31.113</v>
      </c>
      <c r="BM23" s="124">
        <v>34.783999999999999</v>
      </c>
      <c r="BN23" s="124">
        <v>39.244</v>
      </c>
      <c r="BO23" s="124">
        <v>43.831000000000003</v>
      </c>
      <c r="BP23" s="124">
        <v>47.654000000000003</v>
      </c>
      <c r="BQ23" s="124">
        <v>51.954000000000001</v>
      </c>
      <c r="BR23" s="124">
        <v>55.893000000000001</v>
      </c>
      <c r="BS23" s="124">
        <v>60.481000000000002</v>
      </c>
      <c r="BT23" s="124">
        <v>65.641999999999996</v>
      </c>
      <c r="BU23" s="124">
        <v>71.994</v>
      </c>
      <c r="BV23" s="124">
        <v>76.787999999999997</v>
      </c>
      <c r="BW23" s="124">
        <v>27.013000000000002</v>
      </c>
      <c r="BX23" s="124">
        <v>31.009</v>
      </c>
      <c r="BY23" s="124">
        <v>35.305</v>
      </c>
      <c r="BZ23" s="124">
        <v>39.588999999999999</v>
      </c>
      <c r="CA23" s="124">
        <v>44.024999999999999</v>
      </c>
      <c r="CB23" s="124">
        <v>47.167000000000002</v>
      </c>
      <c r="CC23" s="124">
        <v>51.137999999999998</v>
      </c>
      <c r="CD23" s="124">
        <v>54.686</v>
      </c>
      <c r="CE23" s="124">
        <v>58.6</v>
      </c>
      <c r="CF23" s="124">
        <v>63.338999999999999</v>
      </c>
      <c r="CG23" s="124">
        <v>69.524000000000001</v>
      </c>
      <c r="CH23" s="124">
        <v>74.731999999999999</v>
      </c>
      <c r="CI23" s="124">
        <v>26.611000000000001</v>
      </c>
      <c r="CJ23" s="124">
        <v>30.928000000000001</v>
      </c>
      <c r="CK23" s="124">
        <v>34.139000000000003</v>
      </c>
      <c r="CL23" s="124">
        <v>45.462000000000003</v>
      </c>
      <c r="CM23" s="124">
        <v>52.965000000000003</v>
      </c>
      <c r="CN23" s="124">
        <v>58.420999999999999</v>
      </c>
      <c r="CO23" s="124">
        <v>64.218999999999994</v>
      </c>
      <c r="CP23" s="124">
        <v>67.927999999999997</v>
      </c>
      <c r="CQ23" s="124">
        <v>72.278999999999996</v>
      </c>
      <c r="CR23" s="124">
        <v>77.191999999999993</v>
      </c>
      <c r="CS23" s="124">
        <v>83.463999999999999</v>
      </c>
      <c r="CT23" s="124">
        <v>90.353999999999999</v>
      </c>
      <c r="CU23" s="124">
        <v>36.058</v>
      </c>
      <c r="CV23" s="124">
        <v>41.295000000000002</v>
      </c>
      <c r="CW23" s="124">
        <v>46.634</v>
      </c>
      <c r="CX23" s="124">
        <v>52.113</v>
      </c>
      <c r="CY23" s="124">
        <v>56.371000000000002</v>
      </c>
      <c r="CZ23" s="124">
        <v>59.951999999999998</v>
      </c>
      <c r="DA23" s="124">
        <v>63.79</v>
      </c>
      <c r="DB23" s="124">
        <v>67.462000000000003</v>
      </c>
      <c r="DC23" s="124">
        <v>71.588999999999999</v>
      </c>
      <c r="DD23" s="124">
        <v>75.260000000000005</v>
      </c>
      <c r="DE23" s="124">
        <v>80.266999999999996</v>
      </c>
      <c r="DF23" s="124">
        <v>85.694999999999993</v>
      </c>
      <c r="DG23" s="124">
        <v>23.561</v>
      </c>
      <c r="DH23" s="124">
        <v>26.831</v>
      </c>
      <c r="DI23" s="124">
        <v>27.273</v>
      </c>
      <c r="DJ23" s="124">
        <v>28.673999999999999</v>
      </c>
      <c r="DK23" s="124">
        <v>32.597000000000001</v>
      </c>
      <c r="DL23" s="124">
        <v>38.750999999999998</v>
      </c>
      <c r="DM23" s="124">
        <v>42.43</v>
      </c>
      <c r="DN23" s="124">
        <v>45.463999999999999</v>
      </c>
      <c r="DO23" s="124">
        <v>48.273000000000003</v>
      </c>
      <c r="DP23" s="124">
        <v>50.286000000000001</v>
      </c>
      <c r="DQ23" s="124">
        <v>52.448</v>
      </c>
      <c r="DR23" s="124">
        <v>54.253</v>
      </c>
      <c r="DS23" s="124">
        <v>16.535</v>
      </c>
      <c r="DT23" s="124">
        <v>18.178000000000001</v>
      </c>
      <c r="DU23" s="124">
        <v>20.611000000000001</v>
      </c>
      <c r="DV23" s="124">
        <v>22.404</v>
      </c>
      <c r="DW23" s="124">
        <v>24.177</v>
      </c>
      <c r="DX23" s="124">
        <v>25.753</v>
      </c>
      <c r="DY23" s="124">
        <v>27.158000000000001</v>
      </c>
      <c r="DZ23" s="124">
        <v>28.617999999999999</v>
      </c>
      <c r="EA23" s="124">
        <v>29.97</v>
      </c>
      <c r="EB23" s="124">
        <v>31.210999999999999</v>
      </c>
      <c r="EC23" s="124">
        <v>32.646000000000001</v>
      </c>
      <c r="ED23" s="124">
        <v>33.942999999999998</v>
      </c>
      <c r="EE23" s="124">
        <v>7.8609999999999998</v>
      </c>
      <c r="EF23" s="124">
        <v>9.907</v>
      </c>
      <c r="EG23" s="124">
        <v>12.439</v>
      </c>
      <c r="EH23" s="124">
        <v>14.897</v>
      </c>
      <c r="EI23" s="124">
        <v>16.641999999999999</v>
      </c>
      <c r="EJ23" s="124">
        <v>18.053000000000001</v>
      </c>
      <c r="EK23" s="124">
        <v>19.661999999999999</v>
      </c>
      <c r="EL23" s="124">
        <v>21.138999999999999</v>
      </c>
      <c r="EM23" s="124">
        <v>22.785</v>
      </c>
      <c r="EN23" s="124">
        <v>24.361000000000001</v>
      </c>
      <c r="EO23" s="124">
        <v>25.786000000000001</v>
      </c>
      <c r="EP23" s="124">
        <v>27.123999999999999</v>
      </c>
      <c r="EQ23" s="124">
        <v>9.1820000000000004</v>
      </c>
      <c r="ER23" s="124">
        <v>10.7</v>
      </c>
      <c r="ES23" s="124">
        <v>12.19</v>
      </c>
      <c r="ET23" s="124">
        <v>13.802</v>
      </c>
    </row>
    <row r="24" spans="1:150" s="7" customFormat="1" ht="20.100000000000001" customHeight="1" outlineLevel="1">
      <c r="A24" s="198"/>
      <c r="B24" s="8" t="str">
        <f>IF('0'!A1=1,"Херсонська","Kherson")</f>
        <v>Херсонська</v>
      </c>
      <c r="C24" s="123">
        <v>15.766</v>
      </c>
      <c r="D24" s="123">
        <v>17.757999999999999</v>
      </c>
      <c r="E24" s="123">
        <v>19.228000000000002</v>
      </c>
      <c r="F24" s="123">
        <v>21.027000000000001</v>
      </c>
      <c r="G24" s="121">
        <v>22.640999999999998</v>
      </c>
      <c r="H24" s="121">
        <v>24.414999999999999</v>
      </c>
      <c r="I24" s="121">
        <v>26.465</v>
      </c>
      <c r="J24" s="121">
        <v>28.428999999999998</v>
      </c>
      <c r="K24" s="121">
        <v>30.960999999999999</v>
      </c>
      <c r="L24" s="121">
        <v>34.243000000000002</v>
      </c>
      <c r="M24" s="121">
        <v>37.917999999999999</v>
      </c>
      <c r="N24" s="121">
        <v>41.664999999999999</v>
      </c>
      <c r="O24" s="121">
        <v>15.430999999999999</v>
      </c>
      <c r="P24" s="121">
        <v>17.553000000000001</v>
      </c>
      <c r="Q24" s="121">
        <v>19.565999999999999</v>
      </c>
      <c r="R24" s="121">
        <v>21.945</v>
      </c>
      <c r="S24" s="121">
        <v>23.74</v>
      </c>
      <c r="T24" s="121">
        <v>25.466000000000001</v>
      </c>
      <c r="U24" s="121">
        <v>27.481000000000002</v>
      </c>
      <c r="V24" s="121">
        <v>29.239000000000001</v>
      </c>
      <c r="W24" s="121">
        <v>31.853999999999999</v>
      </c>
      <c r="X24" s="121">
        <v>35.067999999999998</v>
      </c>
      <c r="Y24" s="121">
        <v>39.046999999999997</v>
      </c>
      <c r="Z24" s="121">
        <v>43.143999999999998</v>
      </c>
      <c r="AA24" s="121">
        <v>17.106999999999999</v>
      </c>
      <c r="AB24" s="121">
        <v>19.268999999999998</v>
      </c>
      <c r="AC24" s="121">
        <v>21.542000000000002</v>
      </c>
      <c r="AD24" s="121">
        <v>24.004000000000001</v>
      </c>
      <c r="AE24" s="121">
        <v>25.84</v>
      </c>
      <c r="AF24" s="121">
        <v>27.547999999999998</v>
      </c>
      <c r="AG24" s="121">
        <v>29.082999999999998</v>
      </c>
      <c r="AH24" s="121">
        <v>30.672000000000001</v>
      </c>
      <c r="AI24" s="121">
        <v>33.079000000000001</v>
      </c>
      <c r="AJ24" s="121">
        <v>35.978000000000002</v>
      </c>
      <c r="AK24" s="124">
        <v>39.982999999999997</v>
      </c>
      <c r="AL24" s="124">
        <v>44.006999999999998</v>
      </c>
      <c r="AM24" s="124">
        <v>17.183</v>
      </c>
      <c r="AN24" s="124">
        <v>19.248999999999999</v>
      </c>
      <c r="AO24" s="124">
        <v>20.768000000000001</v>
      </c>
      <c r="AP24" s="124">
        <v>22.661999999999999</v>
      </c>
      <c r="AQ24" s="124">
        <v>23.931000000000001</v>
      </c>
      <c r="AR24" s="124">
        <v>25.059000000000001</v>
      </c>
      <c r="AS24" s="124">
        <v>25.971</v>
      </c>
      <c r="AT24" s="124">
        <v>27.338999999999999</v>
      </c>
      <c r="AU24" s="124">
        <v>29.129000000000001</v>
      </c>
      <c r="AV24" s="124">
        <v>31.172999999999998</v>
      </c>
      <c r="AW24" s="124">
        <v>33.981999999999999</v>
      </c>
      <c r="AX24" s="124">
        <v>37.621000000000002</v>
      </c>
      <c r="AY24" s="124">
        <v>13.593999999999999</v>
      </c>
      <c r="AZ24" s="124">
        <v>15.451000000000001</v>
      </c>
      <c r="BA24" s="124">
        <v>17.146999999999998</v>
      </c>
      <c r="BB24" s="124">
        <v>18.614000000000001</v>
      </c>
      <c r="BC24" s="124">
        <v>19.861000000000001</v>
      </c>
      <c r="BD24" s="124">
        <v>20.922000000000001</v>
      </c>
      <c r="BE24" s="124">
        <v>22.065000000000001</v>
      </c>
      <c r="BF24" s="124">
        <v>23.19</v>
      </c>
      <c r="BG24" s="124">
        <v>24.859000000000002</v>
      </c>
      <c r="BH24" s="124">
        <v>26.975000000000001</v>
      </c>
      <c r="BI24" s="124">
        <v>30.111999999999998</v>
      </c>
      <c r="BJ24" s="124">
        <v>33.44</v>
      </c>
      <c r="BK24" s="124">
        <v>13.265000000000001</v>
      </c>
      <c r="BL24" s="124">
        <v>14.824</v>
      </c>
      <c r="BM24" s="124">
        <v>16.036000000000001</v>
      </c>
      <c r="BN24" s="124">
        <v>17.265000000000001</v>
      </c>
      <c r="BO24" s="124">
        <v>18.626999999999999</v>
      </c>
      <c r="BP24" s="124">
        <v>19.818999999999999</v>
      </c>
      <c r="BQ24" s="124">
        <v>20.914999999999999</v>
      </c>
      <c r="BR24" s="124">
        <v>22.059000000000001</v>
      </c>
      <c r="BS24" s="124">
        <v>23.742000000000001</v>
      </c>
      <c r="BT24" s="124">
        <v>25.937000000000001</v>
      </c>
      <c r="BU24" s="124">
        <v>29.277000000000001</v>
      </c>
      <c r="BV24" s="124">
        <v>32.082000000000001</v>
      </c>
      <c r="BW24" s="124">
        <v>13.12</v>
      </c>
      <c r="BX24" s="124">
        <v>14.659000000000001</v>
      </c>
      <c r="BY24" s="124">
        <v>15.859</v>
      </c>
      <c r="BZ24" s="124">
        <v>17.157</v>
      </c>
      <c r="CA24" s="124">
        <v>18.369</v>
      </c>
      <c r="CB24" s="124">
        <v>19.238</v>
      </c>
      <c r="CC24" s="124">
        <v>20.276</v>
      </c>
      <c r="CD24" s="124">
        <v>21.288</v>
      </c>
      <c r="CE24" s="124">
        <v>22.7</v>
      </c>
      <c r="CF24" s="124">
        <v>24.832999999999998</v>
      </c>
      <c r="CG24" s="124">
        <v>27.646000000000001</v>
      </c>
      <c r="CH24" s="124">
        <v>30.643999999999998</v>
      </c>
      <c r="CI24" s="124">
        <v>12.99</v>
      </c>
      <c r="CJ24" s="124">
        <v>14.637</v>
      </c>
      <c r="CK24" s="124">
        <v>15.73</v>
      </c>
      <c r="CL24" s="124">
        <v>19.111000000000001</v>
      </c>
      <c r="CM24" s="124">
        <v>20.943999999999999</v>
      </c>
      <c r="CN24" s="124">
        <v>22.416</v>
      </c>
      <c r="CO24" s="124">
        <v>23.876999999999999</v>
      </c>
      <c r="CP24" s="124">
        <v>25.105</v>
      </c>
      <c r="CQ24" s="124">
        <v>26.759</v>
      </c>
      <c r="CR24" s="124">
        <v>28.670999999999999</v>
      </c>
      <c r="CS24" s="124">
        <v>31.611999999999998</v>
      </c>
      <c r="CT24" s="124">
        <v>35.375999999999998</v>
      </c>
      <c r="CU24" s="124">
        <v>16.428999999999998</v>
      </c>
      <c r="CV24" s="124">
        <v>18.356999999999999</v>
      </c>
      <c r="CW24" s="124">
        <v>20.338999999999999</v>
      </c>
      <c r="CX24" s="124">
        <v>22.091000000000001</v>
      </c>
      <c r="CY24" s="124">
        <v>23.3</v>
      </c>
      <c r="CZ24" s="124">
        <v>24.442</v>
      </c>
      <c r="DA24" s="124">
        <v>25.495999999999999</v>
      </c>
      <c r="DB24" s="124">
        <v>26.556999999999999</v>
      </c>
      <c r="DC24" s="124">
        <v>28.149000000000001</v>
      </c>
      <c r="DD24" s="124">
        <v>29.501000000000001</v>
      </c>
      <c r="DE24" s="124">
        <v>31.449000000000002</v>
      </c>
      <c r="DF24" s="124">
        <v>34.359000000000002</v>
      </c>
      <c r="DG24" s="124">
        <v>11.445</v>
      </c>
      <c r="DH24" s="124">
        <v>12.509</v>
      </c>
      <c r="DI24" s="124">
        <v>12.51</v>
      </c>
      <c r="DJ24" s="124">
        <v>13.342000000000001</v>
      </c>
      <c r="DK24" s="124">
        <v>14.308</v>
      </c>
      <c r="DL24" s="124">
        <v>14.97</v>
      </c>
      <c r="DM24" s="124">
        <v>15.398</v>
      </c>
      <c r="DN24" s="124">
        <v>15.398</v>
      </c>
      <c r="DO24" s="124">
        <v>15.398</v>
      </c>
      <c r="DP24" s="124">
        <v>15.398</v>
      </c>
      <c r="DQ24" s="124">
        <v>15.426</v>
      </c>
      <c r="DR24" s="124">
        <v>15.551</v>
      </c>
      <c r="DS24" s="124">
        <v>6.8760000000000003</v>
      </c>
      <c r="DT24" s="124">
        <v>7.0030000000000001</v>
      </c>
      <c r="DU24" s="124">
        <v>7.15</v>
      </c>
      <c r="DV24" s="124">
        <v>7.3659999999999997</v>
      </c>
      <c r="DW24" s="124">
        <v>7.8029999999999999</v>
      </c>
      <c r="DX24" s="124">
        <v>7.9960000000000004</v>
      </c>
      <c r="DY24" s="124">
        <v>8.1620000000000008</v>
      </c>
      <c r="DZ24" s="124">
        <v>8.3659999999999997</v>
      </c>
      <c r="EA24" s="124">
        <v>8.5190000000000001</v>
      </c>
      <c r="EB24" s="124">
        <v>8.7119999999999997</v>
      </c>
      <c r="EC24" s="124">
        <v>8.8659999999999997</v>
      </c>
      <c r="ED24" s="124">
        <v>8.9990000000000006</v>
      </c>
      <c r="EE24" s="124">
        <v>2.4009999999999998</v>
      </c>
      <c r="EF24" s="124">
        <v>2.7029999999999998</v>
      </c>
      <c r="EG24" s="124">
        <v>3.177</v>
      </c>
      <c r="EH24" s="124">
        <v>3.6949999999999998</v>
      </c>
      <c r="EI24" s="124">
        <v>3.9790000000000001</v>
      </c>
      <c r="EJ24" s="124">
        <v>4.1909999999999998</v>
      </c>
      <c r="EK24" s="124">
        <v>4.399</v>
      </c>
      <c r="EL24" s="124">
        <v>4.5970000000000004</v>
      </c>
      <c r="EM24" s="124">
        <v>4.8339999999999996</v>
      </c>
      <c r="EN24" s="124">
        <v>5.0510000000000002</v>
      </c>
      <c r="EO24" s="124">
        <v>5.234</v>
      </c>
      <c r="EP24" s="124">
        <v>5.4089999999999998</v>
      </c>
      <c r="EQ24" s="124">
        <v>2.891</v>
      </c>
      <c r="ER24" s="124">
        <v>3.109</v>
      </c>
      <c r="ES24" s="124">
        <v>3.3050000000000002</v>
      </c>
      <c r="ET24" s="124">
        <v>3.4649999999999999</v>
      </c>
    </row>
    <row r="25" spans="1:150" s="7" customFormat="1" ht="20.100000000000001" customHeight="1" outlineLevel="1">
      <c r="A25" s="198"/>
      <c r="B25" s="8" t="str">
        <f>IF('0'!A1=1,"Хмельницька","Khmelnytskiy")</f>
        <v>Хмельницька</v>
      </c>
      <c r="C25" s="123">
        <v>21.518999999999998</v>
      </c>
      <c r="D25" s="123">
        <v>24.7</v>
      </c>
      <c r="E25" s="123">
        <v>26.635000000000002</v>
      </c>
      <c r="F25" s="123">
        <v>29.34</v>
      </c>
      <c r="G25" s="121">
        <v>31.646999999999998</v>
      </c>
      <c r="H25" s="121">
        <v>33.637999999999998</v>
      </c>
      <c r="I25" s="121">
        <v>36.290999999999997</v>
      </c>
      <c r="J25" s="121">
        <v>38.26</v>
      </c>
      <c r="K25" s="121">
        <v>40.781999999999996</v>
      </c>
      <c r="L25" s="121">
        <v>43.406999999999996</v>
      </c>
      <c r="M25" s="121">
        <v>46.954000000000001</v>
      </c>
      <c r="N25" s="121">
        <v>53.133000000000003</v>
      </c>
      <c r="O25" s="121">
        <v>22.009</v>
      </c>
      <c r="P25" s="121">
        <v>24.803999999999998</v>
      </c>
      <c r="Q25" s="121">
        <v>26.818999999999999</v>
      </c>
      <c r="R25" s="121">
        <v>29.422000000000001</v>
      </c>
      <c r="S25" s="121">
        <v>31.425000000000001</v>
      </c>
      <c r="T25" s="121">
        <v>33.085999999999999</v>
      </c>
      <c r="U25" s="121">
        <v>35.101999999999997</v>
      </c>
      <c r="V25" s="121">
        <v>36.545000000000002</v>
      </c>
      <c r="W25" s="121">
        <v>38.558</v>
      </c>
      <c r="X25" s="121">
        <v>40.604999999999997</v>
      </c>
      <c r="Y25" s="121">
        <v>44.176000000000002</v>
      </c>
      <c r="Z25" s="121">
        <v>50.212000000000003</v>
      </c>
      <c r="AA25" s="121">
        <v>21.317</v>
      </c>
      <c r="AB25" s="121">
        <v>23.696000000000002</v>
      </c>
      <c r="AC25" s="121">
        <v>25.593</v>
      </c>
      <c r="AD25" s="121">
        <v>27.75</v>
      </c>
      <c r="AE25" s="121">
        <v>29.434999999999999</v>
      </c>
      <c r="AF25" s="121">
        <v>31.151</v>
      </c>
      <c r="AG25" s="121">
        <v>32.826000000000001</v>
      </c>
      <c r="AH25" s="121">
        <v>34.226999999999997</v>
      </c>
      <c r="AI25" s="121">
        <v>36.228000000000002</v>
      </c>
      <c r="AJ25" s="121">
        <v>38.210999999999999</v>
      </c>
      <c r="AK25" s="124">
        <v>42.024999999999999</v>
      </c>
      <c r="AL25" s="124">
        <v>47.36</v>
      </c>
      <c r="AM25" s="124">
        <v>19.888999999999999</v>
      </c>
      <c r="AN25" s="124">
        <v>22.164000000000001</v>
      </c>
      <c r="AO25" s="124">
        <v>23.762</v>
      </c>
      <c r="AP25" s="124">
        <v>26.113</v>
      </c>
      <c r="AQ25" s="124">
        <v>28.047999999999998</v>
      </c>
      <c r="AR25" s="124">
        <v>29.628</v>
      </c>
      <c r="AS25" s="124">
        <v>31.003</v>
      </c>
      <c r="AT25" s="124">
        <v>32.530999999999999</v>
      </c>
      <c r="AU25" s="124">
        <v>34.183</v>
      </c>
      <c r="AV25" s="124">
        <v>36.043999999999997</v>
      </c>
      <c r="AW25" s="124">
        <v>39.179000000000002</v>
      </c>
      <c r="AX25" s="124">
        <v>44.164000000000001</v>
      </c>
      <c r="AY25" s="124">
        <v>20.199000000000002</v>
      </c>
      <c r="AZ25" s="124">
        <v>22.844000000000001</v>
      </c>
      <c r="BA25" s="124">
        <v>24.359000000000002</v>
      </c>
      <c r="BB25" s="124">
        <v>26.12</v>
      </c>
      <c r="BC25" s="124">
        <v>27.831</v>
      </c>
      <c r="BD25" s="124">
        <v>29.088999999999999</v>
      </c>
      <c r="BE25" s="124">
        <v>30.256</v>
      </c>
      <c r="BF25" s="124">
        <v>31.353999999999999</v>
      </c>
      <c r="BG25" s="124">
        <v>32.575000000000003</v>
      </c>
      <c r="BH25" s="124">
        <v>34.002000000000002</v>
      </c>
      <c r="BI25" s="124">
        <v>36.26</v>
      </c>
      <c r="BJ25" s="124">
        <v>40.213000000000001</v>
      </c>
      <c r="BK25" s="124">
        <v>15.019</v>
      </c>
      <c r="BL25" s="124">
        <v>17.018000000000001</v>
      </c>
      <c r="BM25" s="124">
        <v>18.545999999999999</v>
      </c>
      <c r="BN25" s="124">
        <v>20.128</v>
      </c>
      <c r="BO25" s="124">
        <v>22.074000000000002</v>
      </c>
      <c r="BP25" s="124">
        <v>23.550999999999998</v>
      </c>
      <c r="BQ25" s="124">
        <v>24.951000000000001</v>
      </c>
      <c r="BR25" s="124">
        <v>26.228999999999999</v>
      </c>
      <c r="BS25" s="124">
        <v>27.763999999999999</v>
      </c>
      <c r="BT25" s="124">
        <v>29.349</v>
      </c>
      <c r="BU25" s="124">
        <v>32.392000000000003</v>
      </c>
      <c r="BV25" s="124">
        <v>36.253999999999998</v>
      </c>
      <c r="BW25" s="124">
        <v>15.987</v>
      </c>
      <c r="BX25" s="124">
        <v>17.727</v>
      </c>
      <c r="BY25" s="124">
        <v>19.080000000000002</v>
      </c>
      <c r="BZ25" s="124">
        <v>20.800999999999998</v>
      </c>
      <c r="CA25" s="124">
        <v>22.61</v>
      </c>
      <c r="CB25" s="124">
        <v>23.931000000000001</v>
      </c>
      <c r="CC25" s="124">
        <v>25.253</v>
      </c>
      <c r="CD25" s="124">
        <v>26.385000000000002</v>
      </c>
      <c r="CE25" s="124">
        <v>27.937999999999999</v>
      </c>
      <c r="CF25" s="124">
        <v>29.556999999999999</v>
      </c>
      <c r="CG25" s="124">
        <v>32.337000000000003</v>
      </c>
      <c r="CH25" s="124">
        <v>36.417999999999999</v>
      </c>
      <c r="CI25" s="124">
        <v>16.526</v>
      </c>
      <c r="CJ25" s="124">
        <v>18.478000000000002</v>
      </c>
      <c r="CK25" s="124">
        <v>19.628</v>
      </c>
      <c r="CL25" s="124">
        <v>24.382999999999999</v>
      </c>
      <c r="CM25" s="124">
        <v>27.757999999999999</v>
      </c>
      <c r="CN25" s="124">
        <v>30.181000000000001</v>
      </c>
      <c r="CO25" s="124">
        <v>31.994</v>
      </c>
      <c r="CP25" s="124">
        <v>33.332999999999998</v>
      </c>
      <c r="CQ25" s="124">
        <v>35.052</v>
      </c>
      <c r="CR25" s="124">
        <v>36.633000000000003</v>
      </c>
      <c r="CS25" s="124">
        <v>38.866</v>
      </c>
      <c r="CT25" s="124">
        <v>43.941000000000003</v>
      </c>
      <c r="CU25" s="124">
        <v>20.247</v>
      </c>
      <c r="CV25" s="124">
        <v>22.638999999999999</v>
      </c>
      <c r="CW25" s="124">
        <v>24.706</v>
      </c>
      <c r="CX25" s="124">
        <v>26.699000000000002</v>
      </c>
      <c r="CY25" s="124">
        <v>28.582999999999998</v>
      </c>
      <c r="CZ25" s="124">
        <v>29.999000000000002</v>
      </c>
      <c r="DA25" s="124">
        <v>31.3</v>
      </c>
      <c r="DB25" s="124">
        <v>32.564</v>
      </c>
      <c r="DC25" s="124">
        <v>34.094999999999999</v>
      </c>
      <c r="DD25" s="124">
        <v>35.372</v>
      </c>
      <c r="DE25" s="124">
        <v>37.427</v>
      </c>
      <c r="DF25" s="124">
        <v>41.402000000000001</v>
      </c>
      <c r="DG25" s="124">
        <v>14.797000000000001</v>
      </c>
      <c r="DH25" s="124">
        <v>16.271000000000001</v>
      </c>
      <c r="DI25" s="124">
        <v>18.149999999999999</v>
      </c>
      <c r="DJ25" s="124">
        <v>20.591999999999999</v>
      </c>
      <c r="DK25" s="124">
        <v>23.198</v>
      </c>
      <c r="DL25" s="124">
        <v>25.010999999999999</v>
      </c>
      <c r="DM25" s="124">
        <v>26.224</v>
      </c>
      <c r="DN25" s="124">
        <v>27.363</v>
      </c>
      <c r="DO25" s="124">
        <v>28.54</v>
      </c>
      <c r="DP25" s="124">
        <v>29.238</v>
      </c>
      <c r="DQ25" s="124">
        <v>30.116</v>
      </c>
      <c r="DR25" s="124">
        <v>31.216999999999999</v>
      </c>
      <c r="DS25" s="124">
        <v>6.585</v>
      </c>
      <c r="DT25" s="124">
        <v>7.3680000000000003</v>
      </c>
      <c r="DU25" s="124">
        <v>8.07</v>
      </c>
      <c r="DV25" s="124">
        <v>8.7119999999999997</v>
      </c>
      <c r="DW25" s="124">
        <v>9.4939999999999998</v>
      </c>
      <c r="DX25" s="124">
        <v>10.244</v>
      </c>
      <c r="DY25" s="124">
        <v>11.002000000000001</v>
      </c>
      <c r="DZ25" s="124">
        <v>11.648999999999999</v>
      </c>
      <c r="EA25" s="124">
        <v>12.347</v>
      </c>
      <c r="EB25" s="124">
        <v>12.981999999999999</v>
      </c>
      <c r="EC25" s="124">
        <v>13.662000000000001</v>
      </c>
      <c r="ED25" s="124">
        <v>14.365</v>
      </c>
      <c r="EE25" s="124">
        <v>3.5049999999999999</v>
      </c>
      <c r="EF25" s="124">
        <v>4.5650000000000004</v>
      </c>
      <c r="EG25" s="124">
        <v>5.5990000000000002</v>
      </c>
      <c r="EH25" s="124">
        <v>6.5339999999999998</v>
      </c>
      <c r="EI25" s="124">
        <v>7.3250000000000002</v>
      </c>
      <c r="EJ25" s="124">
        <v>8.0039999999999996</v>
      </c>
      <c r="EK25" s="124">
        <v>8.7899999999999991</v>
      </c>
      <c r="EL25" s="124">
        <v>9.4</v>
      </c>
      <c r="EM25" s="124">
        <v>10.331</v>
      </c>
      <c r="EN25" s="124">
        <v>11.199</v>
      </c>
      <c r="EO25" s="124">
        <v>11.914999999999999</v>
      </c>
      <c r="EP25" s="124">
        <v>12.68</v>
      </c>
      <c r="EQ25" s="124">
        <v>4.2130000000000001</v>
      </c>
      <c r="ER25" s="124">
        <v>4.9349999999999996</v>
      </c>
      <c r="ES25" s="124">
        <v>5.6</v>
      </c>
      <c r="ET25" s="124">
        <v>6.3570000000000002</v>
      </c>
    </row>
    <row r="26" spans="1:150" s="7" customFormat="1" ht="20.100000000000001" customHeight="1" outlineLevel="1">
      <c r="A26" s="198"/>
      <c r="B26" s="8" t="str">
        <f>IF('0'!A1=1,"Черкаська","Cherkasy")</f>
        <v>Черкаська</v>
      </c>
      <c r="C26" s="123">
        <v>31.030999999999999</v>
      </c>
      <c r="D26" s="123">
        <v>34.680999999999997</v>
      </c>
      <c r="E26" s="123">
        <v>37.417000000000002</v>
      </c>
      <c r="F26" s="123">
        <v>40.982999999999997</v>
      </c>
      <c r="G26" s="121">
        <v>43.581000000000003</v>
      </c>
      <c r="H26" s="121">
        <v>46.281999999999996</v>
      </c>
      <c r="I26" s="121">
        <v>49.643000000000001</v>
      </c>
      <c r="J26" s="121">
        <v>52.609000000000002</v>
      </c>
      <c r="K26" s="121">
        <v>55.92</v>
      </c>
      <c r="L26" s="121">
        <v>59.637999999999998</v>
      </c>
      <c r="M26" s="121">
        <v>64.397999999999996</v>
      </c>
      <c r="N26" s="121">
        <v>70.866</v>
      </c>
      <c r="O26" s="121">
        <v>27.245999999999999</v>
      </c>
      <c r="P26" s="121">
        <v>31.097999999999999</v>
      </c>
      <c r="Q26" s="121">
        <v>34.283000000000001</v>
      </c>
      <c r="R26" s="121">
        <v>38.292999999999999</v>
      </c>
      <c r="S26" s="121">
        <v>41.417999999999999</v>
      </c>
      <c r="T26" s="121">
        <v>44.603999999999999</v>
      </c>
      <c r="U26" s="121">
        <v>48.097999999999999</v>
      </c>
      <c r="V26" s="121">
        <v>50.883000000000003</v>
      </c>
      <c r="W26" s="121">
        <v>55.085000000000001</v>
      </c>
      <c r="X26" s="121">
        <v>59.584000000000003</v>
      </c>
      <c r="Y26" s="121">
        <v>64.861000000000004</v>
      </c>
      <c r="Z26" s="121">
        <v>71.972999999999999</v>
      </c>
      <c r="AA26" s="121">
        <v>30.544</v>
      </c>
      <c r="AB26" s="121">
        <v>34.353000000000002</v>
      </c>
      <c r="AC26" s="121">
        <v>38.049999999999997</v>
      </c>
      <c r="AD26" s="121">
        <v>41.77</v>
      </c>
      <c r="AE26" s="121">
        <v>44.899000000000001</v>
      </c>
      <c r="AF26" s="121">
        <v>47.918999999999997</v>
      </c>
      <c r="AG26" s="121">
        <v>50.881999999999998</v>
      </c>
      <c r="AH26" s="121">
        <v>53.448999999999998</v>
      </c>
      <c r="AI26" s="121">
        <v>57.164999999999999</v>
      </c>
      <c r="AJ26" s="121">
        <v>60.798000000000002</v>
      </c>
      <c r="AK26" s="124">
        <v>65.638000000000005</v>
      </c>
      <c r="AL26" s="124">
        <v>72.388999999999996</v>
      </c>
      <c r="AM26" s="124">
        <v>28.545000000000002</v>
      </c>
      <c r="AN26" s="124">
        <v>32.305999999999997</v>
      </c>
      <c r="AO26" s="124">
        <v>35.332999999999998</v>
      </c>
      <c r="AP26" s="124">
        <v>38.584000000000003</v>
      </c>
      <c r="AQ26" s="124">
        <v>41.314999999999998</v>
      </c>
      <c r="AR26" s="124">
        <v>43.636000000000003</v>
      </c>
      <c r="AS26" s="124">
        <v>45.81</v>
      </c>
      <c r="AT26" s="124">
        <v>48.311999999999998</v>
      </c>
      <c r="AU26" s="124">
        <v>51.165999999999997</v>
      </c>
      <c r="AV26" s="124">
        <v>53.756999999999998</v>
      </c>
      <c r="AW26" s="124">
        <v>57.731999999999999</v>
      </c>
      <c r="AX26" s="124">
        <v>63.642000000000003</v>
      </c>
      <c r="AY26" s="124">
        <v>24.824999999999999</v>
      </c>
      <c r="AZ26" s="124">
        <v>28.210999999999999</v>
      </c>
      <c r="BA26" s="124">
        <v>30.776</v>
      </c>
      <c r="BB26" s="124">
        <v>33.280999999999999</v>
      </c>
      <c r="BC26" s="124">
        <v>35.765999999999998</v>
      </c>
      <c r="BD26" s="124">
        <v>38.192999999999998</v>
      </c>
      <c r="BE26" s="124">
        <v>40.325000000000003</v>
      </c>
      <c r="BF26" s="124">
        <v>42.447000000000003</v>
      </c>
      <c r="BG26" s="124">
        <v>44.904000000000003</v>
      </c>
      <c r="BH26" s="124">
        <v>47.491</v>
      </c>
      <c r="BI26" s="124">
        <v>51.247999999999998</v>
      </c>
      <c r="BJ26" s="124">
        <v>56.597999999999999</v>
      </c>
      <c r="BK26" s="124">
        <v>22.126999999999999</v>
      </c>
      <c r="BL26" s="124">
        <v>25.085999999999999</v>
      </c>
      <c r="BM26" s="124">
        <v>27.126999999999999</v>
      </c>
      <c r="BN26" s="124">
        <v>29.795999999999999</v>
      </c>
      <c r="BO26" s="124">
        <v>32.651000000000003</v>
      </c>
      <c r="BP26" s="124">
        <v>35.128</v>
      </c>
      <c r="BQ26" s="124">
        <v>37.465000000000003</v>
      </c>
      <c r="BR26" s="124">
        <v>39.713000000000001</v>
      </c>
      <c r="BS26" s="124">
        <v>42.149000000000001</v>
      </c>
      <c r="BT26" s="124">
        <v>44.832000000000001</v>
      </c>
      <c r="BU26" s="124">
        <v>48.604999999999997</v>
      </c>
      <c r="BV26" s="124">
        <v>53.521000000000001</v>
      </c>
      <c r="BW26" s="124">
        <v>21.948</v>
      </c>
      <c r="BX26" s="124">
        <v>24.561</v>
      </c>
      <c r="BY26" s="124">
        <v>26.697000000000003</v>
      </c>
      <c r="BZ26" s="124">
        <v>29.02</v>
      </c>
      <c r="CA26" s="124">
        <v>31.416</v>
      </c>
      <c r="CB26" s="124">
        <v>33.380000000000003</v>
      </c>
      <c r="CC26" s="124">
        <v>35.430999999999997</v>
      </c>
      <c r="CD26" s="124">
        <v>37.270000000000003</v>
      </c>
      <c r="CE26" s="124">
        <v>39.695</v>
      </c>
      <c r="CF26" s="124">
        <v>42.381</v>
      </c>
      <c r="CG26" s="124">
        <v>46.484000000000002</v>
      </c>
      <c r="CH26" s="124">
        <v>51.316000000000003</v>
      </c>
      <c r="CI26" s="124">
        <v>22.068000000000001</v>
      </c>
      <c r="CJ26" s="124">
        <v>24.824000000000002</v>
      </c>
      <c r="CK26" s="124">
        <v>26.501999999999999</v>
      </c>
      <c r="CL26" s="124">
        <v>31.780999999999999</v>
      </c>
      <c r="CM26" s="124">
        <v>35.069000000000003</v>
      </c>
      <c r="CN26" s="124">
        <v>37.677</v>
      </c>
      <c r="CO26" s="124">
        <v>40.191000000000003</v>
      </c>
      <c r="CP26" s="124">
        <v>42.331000000000003</v>
      </c>
      <c r="CQ26" s="124">
        <v>44.890999999999998</v>
      </c>
      <c r="CR26" s="124">
        <v>47.396999999999998</v>
      </c>
      <c r="CS26" s="124">
        <v>51.14</v>
      </c>
      <c r="CT26" s="124">
        <v>57.624000000000002</v>
      </c>
      <c r="CU26" s="124">
        <v>26.724</v>
      </c>
      <c r="CV26" s="124">
        <v>29.984999999999999</v>
      </c>
      <c r="CW26" s="124">
        <v>33.097000000000001</v>
      </c>
      <c r="CX26" s="124">
        <v>35.488999999999997</v>
      </c>
      <c r="CY26" s="124">
        <v>37.692999999999998</v>
      </c>
      <c r="CZ26" s="124">
        <v>39.743000000000002</v>
      </c>
      <c r="DA26" s="124">
        <v>41.789000000000001</v>
      </c>
      <c r="DB26" s="124">
        <v>43.542000000000002</v>
      </c>
      <c r="DC26" s="124">
        <v>45.802</v>
      </c>
      <c r="DD26" s="124">
        <v>47.679000000000002</v>
      </c>
      <c r="DE26" s="124">
        <v>50.493000000000002</v>
      </c>
      <c r="DF26" s="124">
        <v>54.817999999999998</v>
      </c>
      <c r="DG26" s="124">
        <v>18.773</v>
      </c>
      <c r="DH26" s="124">
        <v>20.683</v>
      </c>
      <c r="DI26" s="124">
        <v>22.952000000000002</v>
      </c>
      <c r="DJ26" s="124">
        <v>25.997</v>
      </c>
      <c r="DK26" s="124">
        <v>29.29</v>
      </c>
      <c r="DL26" s="124">
        <v>31.84</v>
      </c>
      <c r="DM26" s="124">
        <v>33.384999999999998</v>
      </c>
      <c r="DN26" s="124">
        <v>34.924999999999997</v>
      </c>
      <c r="DO26" s="124">
        <v>36.585000000000001</v>
      </c>
      <c r="DP26" s="124">
        <v>37.677999999999997</v>
      </c>
      <c r="DQ26" s="124">
        <v>38.828000000000003</v>
      </c>
      <c r="DR26" s="124">
        <v>40.088000000000001</v>
      </c>
      <c r="DS26" s="124">
        <v>9.077</v>
      </c>
      <c r="DT26" s="124">
        <v>10.163</v>
      </c>
      <c r="DU26" s="124">
        <v>11.195</v>
      </c>
      <c r="DV26" s="124">
        <v>12.042</v>
      </c>
      <c r="DW26" s="124">
        <v>13.01</v>
      </c>
      <c r="DX26" s="124">
        <v>13.946</v>
      </c>
      <c r="DY26" s="124">
        <v>14.987</v>
      </c>
      <c r="DZ26" s="124">
        <v>15.877000000000001</v>
      </c>
      <c r="EA26" s="124">
        <v>16.768000000000001</v>
      </c>
      <c r="EB26" s="124">
        <v>17.609000000000002</v>
      </c>
      <c r="EC26" s="124">
        <v>18.475999999999999</v>
      </c>
      <c r="ED26" s="124">
        <v>19.451000000000001</v>
      </c>
      <c r="EE26" s="124">
        <v>4.625</v>
      </c>
      <c r="EF26" s="124">
        <v>5.8769999999999998</v>
      </c>
      <c r="EG26" s="124">
        <v>7.1669999999999998</v>
      </c>
      <c r="EH26" s="124">
        <v>8.3450000000000006</v>
      </c>
      <c r="EI26" s="124">
        <v>9.3119999999999994</v>
      </c>
      <c r="EJ26" s="124">
        <v>10.172000000000001</v>
      </c>
      <c r="EK26" s="124">
        <v>11.16</v>
      </c>
      <c r="EL26" s="124">
        <v>12.069000000000001</v>
      </c>
      <c r="EM26" s="124">
        <v>13.257</v>
      </c>
      <c r="EN26" s="124">
        <v>14.407</v>
      </c>
      <c r="EO26" s="124">
        <v>15.420999999999999</v>
      </c>
      <c r="EP26" s="124">
        <v>16.329000000000001</v>
      </c>
      <c r="EQ26" s="124">
        <v>4.9219999999999997</v>
      </c>
      <c r="ER26" s="124">
        <v>5.8070000000000004</v>
      </c>
      <c r="ES26" s="124">
        <v>6.69</v>
      </c>
      <c r="ET26" s="124">
        <v>7.6619999999999999</v>
      </c>
    </row>
    <row r="27" spans="1:150" s="7" customFormat="1" ht="20.100000000000001" customHeight="1" outlineLevel="1">
      <c r="A27" s="198"/>
      <c r="B27" s="8" t="str">
        <f>IF('0'!A1=1,"Чернівецька","Chernivtsi")</f>
        <v>Чернівецька</v>
      </c>
      <c r="C27" s="123">
        <v>13.247999999999999</v>
      </c>
      <c r="D27" s="123">
        <v>14.336</v>
      </c>
      <c r="E27" s="123">
        <v>15.262</v>
      </c>
      <c r="F27" s="123">
        <v>16.844999999999999</v>
      </c>
      <c r="G27" s="121">
        <v>18.042000000000002</v>
      </c>
      <c r="H27" s="121">
        <v>19.015999999999998</v>
      </c>
      <c r="I27" s="121">
        <v>20.207000000000001</v>
      </c>
      <c r="J27" s="121">
        <v>21.126999999999999</v>
      </c>
      <c r="K27" s="121">
        <v>22.103999999999999</v>
      </c>
      <c r="L27" s="121">
        <v>23.256</v>
      </c>
      <c r="M27" s="121">
        <v>25.202999999999999</v>
      </c>
      <c r="N27" s="121">
        <v>27.466000000000001</v>
      </c>
      <c r="O27" s="121">
        <v>11.226000000000001</v>
      </c>
      <c r="P27" s="121">
        <v>12.478999999999999</v>
      </c>
      <c r="Q27" s="121">
        <v>13.43</v>
      </c>
      <c r="R27" s="121">
        <v>15.163</v>
      </c>
      <c r="S27" s="121">
        <v>16.390999999999998</v>
      </c>
      <c r="T27" s="121">
        <v>17.396999999999998</v>
      </c>
      <c r="U27" s="121">
        <v>18.559999999999999</v>
      </c>
      <c r="V27" s="121">
        <v>19.367000000000001</v>
      </c>
      <c r="W27" s="121">
        <v>20.385999999999999</v>
      </c>
      <c r="X27" s="121">
        <v>21.548999999999999</v>
      </c>
      <c r="Y27" s="121">
        <v>23.364999999999998</v>
      </c>
      <c r="Z27" s="121">
        <v>25.452000000000002</v>
      </c>
      <c r="AA27" s="121">
        <v>10.97</v>
      </c>
      <c r="AB27" s="121">
        <v>12.026</v>
      </c>
      <c r="AC27" s="121">
        <v>12.988</v>
      </c>
      <c r="AD27" s="121">
        <v>14.340999999999999</v>
      </c>
      <c r="AE27" s="121">
        <v>15.603999999999999</v>
      </c>
      <c r="AF27" s="121">
        <v>16.495000000000001</v>
      </c>
      <c r="AG27" s="121">
        <v>17.460999999999999</v>
      </c>
      <c r="AH27" s="121">
        <v>18.280999999999999</v>
      </c>
      <c r="AI27" s="121">
        <v>19.280999999999999</v>
      </c>
      <c r="AJ27" s="121">
        <v>20.399000000000001</v>
      </c>
      <c r="AK27" s="124">
        <v>22.16</v>
      </c>
      <c r="AL27" s="124">
        <v>24.361000000000001</v>
      </c>
      <c r="AM27" s="124">
        <v>10.159000000000001</v>
      </c>
      <c r="AN27" s="124">
        <v>11.106999999999999</v>
      </c>
      <c r="AO27" s="124">
        <v>11.834</v>
      </c>
      <c r="AP27" s="124">
        <v>13.391</v>
      </c>
      <c r="AQ27" s="124">
        <v>14.477</v>
      </c>
      <c r="AR27" s="124">
        <v>15.29</v>
      </c>
      <c r="AS27" s="124">
        <v>15.955</v>
      </c>
      <c r="AT27" s="124">
        <v>16.634</v>
      </c>
      <c r="AU27" s="124">
        <v>17.396999999999998</v>
      </c>
      <c r="AV27" s="124">
        <v>18.414999999999999</v>
      </c>
      <c r="AW27" s="124">
        <v>19.940999999999999</v>
      </c>
      <c r="AX27" s="124">
        <v>21.81</v>
      </c>
      <c r="AY27" s="124">
        <v>9.4499999999999993</v>
      </c>
      <c r="AZ27" s="124">
        <v>10.403</v>
      </c>
      <c r="BA27" s="124">
        <v>11.148</v>
      </c>
      <c r="BB27" s="124">
        <v>12.52</v>
      </c>
      <c r="BC27" s="124">
        <v>13.586</v>
      </c>
      <c r="BD27" s="124">
        <v>14.343</v>
      </c>
      <c r="BE27" s="124">
        <v>15.028</v>
      </c>
      <c r="BF27" s="124">
        <v>15.558</v>
      </c>
      <c r="BG27" s="124">
        <v>16.247</v>
      </c>
      <c r="BH27" s="124">
        <v>17.158000000000001</v>
      </c>
      <c r="BI27" s="124">
        <v>18.428999999999998</v>
      </c>
      <c r="BJ27" s="124">
        <v>19.829000000000001</v>
      </c>
      <c r="BK27" s="124">
        <v>7.6710000000000003</v>
      </c>
      <c r="BL27" s="124">
        <v>8.3840000000000003</v>
      </c>
      <c r="BM27" s="124">
        <v>8.9809999999999999</v>
      </c>
      <c r="BN27" s="124">
        <v>10.135999999999999</v>
      </c>
      <c r="BO27" s="124">
        <v>11.236000000000001</v>
      </c>
      <c r="BP27" s="124">
        <v>12.01</v>
      </c>
      <c r="BQ27" s="124">
        <v>12.689</v>
      </c>
      <c r="BR27" s="124">
        <v>13.279</v>
      </c>
      <c r="BS27" s="124">
        <v>13.917999999999999</v>
      </c>
      <c r="BT27" s="124">
        <v>14.686</v>
      </c>
      <c r="BU27" s="124">
        <v>15.978</v>
      </c>
      <c r="BV27" s="124">
        <v>17.38</v>
      </c>
      <c r="BW27" s="124">
        <v>6.95</v>
      </c>
      <c r="BX27" s="124">
        <v>7.6609999999999996</v>
      </c>
      <c r="BY27" s="124">
        <v>8.3140000000000001</v>
      </c>
      <c r="BZ27" s="124">
        <v>9.34</v>
      </c>
      <c r="CA27" s="124">
        <v>10.7</v>
      </c>
      <c r="CB27" s="124">
        <v>11.445</v>
      </c>
      <c r="CC27" s="124">
        <v>12.081</v>
      </c>
      <c r="CD27" s="124">
        <v>12.601000000000001</v>
      </c>
      <c r="CE27" s="124">
        <v>13.266999999999999</v>
      </c>
      <c r="CF27" s="124">
        <v>14.103</v>
      </c>
      <c r="CG27" s="124">
        <v>15.266</v>
      </c>
      <c r="CH27" s="124">
        <v>16.422000000000001</v>
      </c>
      <c r="CI27" s="124">
        <v>6.9989999999999997</v>
      </c>
      <c r="CJ27" s="124">
        <v>7.7229999999999999</v>
      </c>
      <c r="CK27" s="124">
        <v>8.18</v>
      </c>
      <c r="CL27" s="124">
        <v>10.605</v>
      </c>
      <c r="CM27" s="124">
        <v>12.923</v>
      </c>
      <c r="CN27" s="124">
        <v>14.256</v>
      </c>
      <c r="CO27" s="124">
        <v>15.423999999999999</v>
      </c>
      <c r="CP27" s="124">
        <v>16.257999999999999</v>
      </c>
      <c r="CQ27" s="124">
        <v>17.116</v>
      </c>
      <c r="CR27" s="124">
        <v>17.850999999999999</v>
      </c>
      <c r="CS27" s="124">
        <v>18.77</v>
      </c>
      <c r="CT27" s="124">
        <v>20.478999999999999</v>
      </c>
      <c r="CU27" s="124">
        <v>9.7430000000000003</v>
      </c>
      <c r="CV27" s="124">
        <v>10.816000000000001</v>
      </c>
      <c r="CW27" s="124">
        <v>11.737</v>
      </c>
      <c r="CX27" s="124">
        <v>12.853</v>
      </c>
      <c r="CY27" s="124">
        <v>14.332000000000001</v>
      </c>
      <c r="CZ27" s="124">
        <v>15.384</v>
      </c>
      <c r="DA27" s="124">
        <v>16.114000000000001</v>
      </c>
      <c r="DB27" s="124">
        <v>16.71</v>
      </c>
      <c r="DC27" s="124">
        <v>17.38</v>
      </c>
      <c r="DD27" s="124">
        <v>17.992000000000001</v>
      </c>
      <c r="DE27" s="124">
        <v>19.036999999999999</v>
      </c>
      <c r="DF27" s="124">
        <v>20.231000000000002</v>
      </c>
      <c r="DG27" s="124">
        <v>6.6760000000000002</v>
      </c>
      <c r="DH27" s="124">
        <v>7.4160000000000004</v>
      </c>
      <c r="DI27" s="124">
        <v>8.0640000000000001</v>
      </c>
      <c r="DJ27" s="124">
        <v>9.3019999999999996</v>
      </c>
      <c r="DK27" s="124">
        <v>10.631</v>
      </c>
      <c r="DL27" s="124">
        <v>11.686</v>
      </c>
      <c r="DM27" s="124">
        <v>12.33</v>
      </c>
      <c r="DN27" s="124">
        <v>12.962999999999999</v>
      </c>
      <c r="DO27" s="124">
        <v>13.574999999999999</v>
      </c>
      <c r="DP27" s="124">
        <v>14.061999999999999</v>
      </c>
      <c r="DQ27" s="124">
        <v>14.569000000000001</v>
      </c>
      <c r="DR27" s="124">
        <v>15.023999999999999</v>
      </c>
      <c r="DS27" s="124">
        <v>2.7869999999999999</v>
      </c>
      <c r="DT27" s="124">
        <v>3.145</v>
      </c>
      <c r="DU27" s="124">
        <v>3.69</v>
      </c>
      <c r="DV27" s="124">
        <v>4.2039999999999997</v>
      </c>
      <c r="DW27" s="124">
        <v>4.8819999999999997</v>
      </c>
      <c r="DX27" s="124">
        <v>5.4029999999999996</v>
      </c>
      <c r="DY27" s="124">
        <v>5.9390000000000001</v>
      </c>
      <c r="DZ27" s="124">
        <v>6.3810000000000002</v>
      </c>
      <c r="EA27" s="124">
        <v>6.8739999999999997</v>
      </c>
      <c r="EB27" s="124">
        <v>7.3179999999999996</v>
      </c>
      <c r="EC27" s="124">
        <v>7.7679999999999998</v>
      </c>
      <c r="ED27" s="124">
        <v>8.141</v>
      </c>
      <c r="EE27" s="124">
        <v>1.786</v>
      </c>
      <c r="EF27" s="124">
        <v>2.343</v>
      </c>
      <c r="EG27" s="124">
        <v>3.0579999999999998</v>
      </c>
      <c r="EH27" s="124">
        <v>3.8090000000000002</v>
      </c>
      <c r="EI27" s="124">
        <v>4.3029999999999999</v>
      </c>
      <c r="EJ27" s="124">
        <v>4.718</v>
      </c>
      <c r="EK27" s="124">
        <v>5.1109999999999998</v>
      </c>
      <c r="EL27" s="124">
        <v>5.444</v>
      </c>
      <c r="EM27" s="124">
        <v>5.9039999999999999</v>
      </c>
      <c r="EN27" s="124">
        <v>6.3280000000000003</v>
      </c>
      <c r="EO27" s="124">
        <v>6.7160000000000002</v>
      </c>
      <c r="EP27" s="124">
        <v>7.0830000000000002</v>
      </c>
      <c r="EQ27" s="124">
        <v>2.1469999999999998</v>
      </c>
      <c r="ER27" s="124">
        <v>2.524</v>
      </c>
      <c r="ES27" s="124">
        <v>2.9249999999999998</v>
      </c>
      <c r="ET27" s="124">
        <v>3.391</v>
      </c>
    </row>
    <row r="28" spans="1:150" s="7" customFormat="1" ht="20.100000000000001" customHeight="1" outlineLevel="1">
      <c r="A28" s="198"/>
      <c r="B28" s="8" t="str">
        <f>IF('0'!A1=1,"Чернігівська","Chernihiv")</f>
        <v>Чернігівська</v>
      </c>
      <c r="C28" s="123">
        <v>18.977</v>
      </c>
      <c r="D28" s="123">
        <v>21.427</v>
      </c>
      <c r="E28" s="123">
        <v>23.472000000000001</v>
      </c>
      <c r="F28" s="123">
        <v>26.449000000000002</v>
      </c>
      <c r="G28" s="121">
        <v>28.614000000000001</v>
      </c>
      <c r="H28" s="121">
        <v>30.62</v>
      </c>
      <c r="I28" s="121">
        <v>33.131999999999998</v>
      </c>
      <c r="J28" s="121">
        <v>35.238999999999997</v>
      </c>
      <c r="K28" s="121">
        <v>37.643999999999998</v>
      </c>
      <c r="L28" s="121">
        <v>40.125999999999998</v>
      </c>
      <c r="M28" s="121">
        <v>42.466000000000001</v>
      </c>
      <c r="N28" s="121">
        <v>46.576999999999998</v>
      </c>
      <c r="O28" s="121">
        <v>17.224</v>
      </c>
      <c r="P28" s="121">
        <v>19.509</v>
      </c>
      <c r="Q28" s="121">
        <v>21.600999999999999</v>
      </c>
      <c r="R28" s="121">
        <v>24.699000000000002</v>
      </c>
      <c r="S28" s="121">
        <v>26.997</v>
      </c>
      <c r="T28" s="121">
        <v>28.759</v>
      </c>
      <c r="U28" s="121">
        <v>31.044</v>
      </c>
      <c r="V28" s="121">
        <v>32.802999999999997</v>
      </c>
      <c r="W28" s="121">
        <v>34.975999999999999</v>
      </c>
      <c r="X28" s="121">
        <v>37.378</v>
      </c>
      <c r="Y28" s="121">
        <v>40.697000000000003</v>
      </c>
      <c r="Z28" s="121">
        <v>44.790999999999997</v>
      </c>
      <c r="AA28" s="121">
        <v>19.119</v>
      </c>
      <c r="AB28" s="121">
        <v>21.488</v>
      </c>
      <c r="AC28" s="121">
        <v>24.108000000000001</v>
      </c>
      <c r="AD28" s="121">
        <v>27.087</v>
      </c>
      <c r="AE28" s="121">
        <v>29.751999999999999</v>
      </c>
      <c r="AF28" s="121">
        <v>32.076000000000001</v>
      </c>
      <c r="AG28" s="121">
        <v>34.262</v>
      </c>
      <c r="AH28" s="121">
        <v>36.237000000000002</v>
      </c>
      <c r="AI28" s="121">
        <v>38.408000000000001</v>
      </c>
      <c r="AJ28" s="121">
        <v>40.610999999999997</v>
      </c>
      <c r="AK28" s="124">
        <v>43.872999999999998</v>
      </c>
      <c r="AL28" s="124">
        <v>47.642000000000003</v>
      </c>
      <c r="AM28" s="124">
        <v>18.654</v>
      </c>
      <c r="AN28" s="124">
        <v>20.646999999999998</v>
      </c>
      <c r="AO28" s="124">
        <v>22.408999999999999</v>
      </c>
      <c r="AP28" s="124">
        <v>25.114999999999998</v>
      </c>
      <c r="AQ28" s="124">
        <v>27.247</v>
      </c>
      <c r="AR28" s="124">
        <v>28.959</v>
      </c>
      <c r="AS28" s="124">
        <v>30.544</v>
      </c>
      <c r="AT28" s="124">
        <v>32.271000000000001</v>
      </c>
      <c r="AU28" s="124">
        <v>34.143999999999998</v>
      </c>
      <c r="AV28" s="124">
        <v>35.85</v>
      </c>
      <c r="AW28" s="124">
        <v>37.933999999999997</v>
      </c>
      <c r="AX28" s="124">
        <v>41.164000000000001</v>
      </c>
      <c r="AY28" s="124">
        <v>15.657</v>
      </c>
      <c r="AZ28" s="124">
        <v>18.177</v>
      </c>
      <c r="BA28" s="124">
        <v>20.074000000000002</v>
      </c>
      <c r="BB28" s="124">
        <v>22.24</v>
      </c>
      <c r="BC28" s="124">
        <v>24.457999999999998</v>
      </c>
      <c r="BD28" s="124">
        <v>26.085000000000001</v>
      </c>
      <c r="BE28" s="124">
        <v>27.635000000000002</v>
      </c>
      <c r="BF28" s="124">
        <v>29.091999999999999</v>
      </c>
      <c r="BG28" s="124">
        <v>30.673999999999999</v>
      </c>
      <c r="BH28" s="124">
        <v>32.226999999999997</v>
      </c>
      <c r="BI28" s="124">
        <v>34.213000000000001</v>
      </c>
      <c r="BJ28" s="124">
        <v>36.680999999999997</v>
      </c>
      <c r="BK28" s="124">
        <v>13.135999999999999</v>
      </c>
      <c r="BL28" s="124">
        <v>14.862</v>
      </c>
      <c r="BM28" s="124">
        <v>16.355</v>
      </c>
      <c r="BN28" s="124">
        <v>18.350000000000001</v>
      </c>
      <c r="BO28" s="124">
        <v>20.806000000000001</v>
      </c>
      <c r="BP28" s="124">
        <v>22.751999999999999</v>
      </c>
      <c r="BQ28" s="124">
        <v>24.4</v>
      </c>
      <c r="BR28" s="124">
        <v>25.942</v>
      </c>
      <c r="BS28" s="124">
        <v>27.707000000000001</v>
      </c>
      <c r="BT28" s="124">
        <v>29.631</v>
      </c>
      <c r="BU28" s="124">
        <v>32.082000000000001</v>
      </c>
      <c r="BV28" s="124">
        <v>34.417999999999999</v>
      </c>
      <c r="BW28" s="124">
        <v>13.942</v>
      </c>
      <c r="BX28" s="124">
        <v>15.557</v>
      </c>
      <c r="BY28" s="124">
        <v>17.018999999999998</v>
      </c>
      <c r="BZ28" s="124">
        <v>18.678999999999998</v>
      </c>
      <c r="CA28" s="124">
        <v>21.09</v>
      </c>
      <c r="CB28" s="124">
        <v>22.677</v>
      </c>
      <c r="CC28" s="124">
        <v>24.167000000000002</v>
      </c>
      <c r="CD28" s="124">
        <v>25.318000000000001</v>
      </c>
      <c r="CE28" s="124">
        <v>26.69</v>
      </c>
      <c r="CF28" s="124">
        <v>28.329000000000001</v>
      </c>
      <c r="CG28" s="124">
        <v>30.332999999999998</v>
      </c>
      <c r="CH28" s="124">
        <v>33.192999999999998</v>
      </c>
      <c r="CI28" s="124">
        <v>13.066000000000001</v>
      </c>
      <c r="CJ28" s="124">
        <v>15.012</v>
      </c>
      <c r="CK28" s="124">
        <v>16.206</v>
      </c>
      <c r="CL28" s="124">
        <v>21.54</v>
      </c>
      <c r="CM28" s="124">
        <v>25.045000000000002</v>
      </c>
      <c r="CN28" s="124">
        <v>27.443999999999999</v>
      </c>
      <c r="CO28" s="124">
        <v>29.472000000000001</v>
      </c>
      <c r="CP28" s="124">
        <v>30.567</v>
      </c>
      <c r="CQ28" s="124">
        <v>31.84</v>
      </c>
      <c r="CR28" s="124">
        <v>33.198999999999998</v>
      </c>
      <c r="CS28" s="124">
        <v>34.988</v>
      </c>
      <c r="CT28" s="124">
        <v>38.125999999999998</v>
      </c>
      <c r="CU28" s="124">
        <v>15.628</v>
      </c>
      <c r="CV28" s="124">
        <v>17.812999999999999</v>
      </c>
      <c r="CW28" s="124">
        <v>20.187999999999999</v>
      </c>
      <c r="CX28" s="124">
        <v>22.276</v>
      </c>
      <c r="CY28" s="124">
        <v>24.407</v>
      </c>
      <c r="CZ28" s="124">
        <v>26.193000000000001</v>
      </c>
      <c r="DA28" s="124">
        <v>27.663</v>
      </c>
      <c r="DB28" s="124">
        <v>28.945</v>
      </c>
      <c r="DC28" s="124">
        <v>30.411000000000001</v>
      </c>
      <c r="DD28" s="124">
        <v>31.870999999999999</v>
      </c>
      <c r="DE28" s="124">
        <v>33.167000000000002</v>
      </c>
      <c r="DF28" s="124">
        <v>35.654000000000003</v>
      </c>
      <c r="DG28" s="124">
        <v>12.013</v>
      </c>
      <c r="DH28" s="124">
        <v>13.372999999999999</v>
      </c>
      <c r="DI28" s="124">
        <v>13.403</v>
      </c>
      <c r="DJ28" s="124">
        <v>15.627000000000001</v>
      </c>
      <c r="DK28" s="124">
        <v>19.317</v>
      </c>
      <c r="DL28" s="124">
        <v>22.846</v>
      </c>
      <c r="DM28" s="124">
        <v>24.495000000000001</v>
      </c>
      <c r="DN28" s="124">
        <v>25.690999999999999</v>
      </c>
      <c r="DO28" s="124">
        <v>26.896000000000001</v>
      </c>
      <c r="DP28" s="124">
        <v>27.66</v>
      </c>
      <c r="DQ28" s="124">
        <v>28.795000000000002</v>
      </c>
      <c r="DR28" s="124">
        <v>29.687999999999999</v>
      </c>
      <c r="DS28" s="124">
        <v>8.2089999999999996</v>
      </c>
      <c r="DT28" s="124">
        <v>8.8659999999999997</v>
      </c>
      <c r="DU28" s="124">
        <v>9.6880000000000006</v>
      </c>
      <c r="DV28" s="124">
        <v>10.452999999999999</v>
      </c>
      <c r="DW28" s="124">
        <v>11.458</v>
      </c>
      <c r="DX28" s="124">
        <v>12.313000000000001</v>
      </c>
      <c r="DY28" s="124">
        <v>13.169</v>
      </c>
      <c r="DZ28" s="124">
        <v>13.951000000000001</v>
      </c>
      <c r="EA28" s="124">
        <v>14.787000000000001</v>
      </c>
      <c r="EB28" s="124">
        <v>15.715999999999999</v>
      </c>
      <c r="EC28" s="124">
        <v>16.509</v>
      </c>
      <c r="ED28" s="124">
        <v>17.210999999999999</v>
      </c>
      <c r="EE28" s="124">
        <v>4.8339999999999996</v>
      </c>
      <c r="EF28" s="124">
        <v>5.87</v>
      </c>
      <c r="EG28" s="124">
        <v>6.9139999999999997</v>
      </c>
      <c r="EH28" s="124">
        <v>7.99</v>
      </c>
      <c r="EI28" s="124">
        <v>8.8079999999999998</v>
      </c>
      <c r="EJ28" s="124">
        <v>9.5719999999999992</v>
      </c>
      <c r="EK28" s="124">
        <v>10.385</v>
      </c>
      <c r="EL28" s="124">
        <v>11.180999999999999</v>
      </c>
      <c r="EM28" s="124">
        <v>12.141</v>
      </c>
      <c r="EN28" s="124">
        <v>13.007999999999999</v>
      </c>
      <c r="EO28" s="124">
        <v>13.797000000000001</v>
      </c>
      <c r="EP28" s="124">
        <v>14.638999999999999</v>
      </c>
      <c r="EQ28" s="124">
        <v>5.5190000000000001</v>
      </c>
      <c r="ER28" s="124">
        <v>6.343</v>
      </c>
      <c r="ES28" s="124">
        <v>6.8979999999999997</v>
      </c>
      <c r="ET28" s="124">
        <v>7.7729999999999997</v>
      </c>
    </row>
    <row r="29" spans="1:150" s="7" customFormat="1" ht="20.100000000000001" customHeight="1" outlineLevel="1">
      <c r="A29" s="198"/>
      <c r="B29" s="8" t="str">
        <f>IF('0'!A1=1,"м. Київ","Kyiv city")</f>
        <v>м. Київ</v>
      </c>
      <c r="C29" s="123">
        <v>10.068</v>
      </c>
      <c r="D29" s="123">
        <v>11.831</v>
      </c>
      <c r="E29" s="123">
        <v>13.509</v>
      </c>
      <c r="F29" s="123">
        <v>15.401999999999999</v>
      </c>
      <c r="G29" s="121">
        <v>16.834</v>
      </c>
      <c r="H29" s="121">
        <v>18.228999999999999</v>
      </c>
      <c r="I29" s="121">
        <v>20.056999999999999</v>
      </c>
      <c r="J29" s="121">
        <v>21.58</v>
      </c>
      <c r="K29" s="121">
        <v>23.145</v>
      </c>
      <c r="L29" s="121">
        <v>25.154</v>
      </c>
      <c r="M29" s="121">
        <v>26.643999999999998</v>
      </c>
      <c r="N29" s="121">
        <v>28.167999999999999</v>
      </c>
      <c r="O29" s="121">
        <v>10.617000000000001</v>
      </c>
      <c r="P29" s="121">
        <v>12.29</v>
      </c>
      <c r="Q29" s="121">
        <v>14.569000000000001</v>
      </c>
      <c r="R29" s="121">
        <v>17.321000000000002</v>
      </c>
      <c r="S29" s="121">
        <v>19.658999999999999</v>
      </c>
      <c r="T29" s="121">
        <v>21.818999999999999</v>
      </c>
      <c r="U29" s="121">
        <v>24.486000000000001</v>
      </c>
      <c r="V29" s="121">
        <v>26.516999999999999</v>
      </c>
      <c r="W29" s="121">
        <v>29.593</v>
      </c>
      <c r="X29" s="121">
        <v>32.853000000000002</v>
      </c>
      <c r="Y29" s="121">
        <v>36.094999999999999</v>
      </c>
      <c r="Z29" s="121">
        <v>39.432000000000002</v>
      </c>
      <c r="AA29" s="121">
        <v>19.52</v>
      </c>
      <c r="AB29" s="121">
        <v>22.140999999999998</v>
      </c>
      <c r="AC29" s="121">
        <v>24.95</v>
      </c>
      <c r="AD29" s="121">
        <v>27.931999999999999</v>
      </c>
      <c r="AE29" s="121">
        <v>30.484999999999999</v>
      </c>
      <c r="AF29" s="121">
        <v>33.164000000000001</v>
      </c>
      <c r="AG29" s="121">
        <v>35.850999999999999</v>
      </c>
      <c r="AH29" s="121">
        <v>38.113</v>
      </c>
      <c r="AI29" s="121">
        <v>40.89</v>
      </c>
      <c r="AJ29" s="121">
        <v>43.408999999999999</v>
      </c>
      <c r="AK29" s="124">
        <v>46.075000000000003</v>
      </c>
      <c r="AL29" s="124">
        <v>48.658000000000001</v>
      </c>
      <c r="AM29" s="124">
        <v>18.652000000000001</v>
      </c>
      <c r="AN29" s="124">
        <v>20.992000000000001</v>
      </c>
      <c r="AO29" s="124">
        <v>22.774000000000001</v>
      </c>
      <c r="AP29" s="124">
        <v>24.651</v>
      </c>
      <c r="AQ29" s="124">
        <v>26.315000000000001</v>
      </c>
      <c r="AR29" s="124">
        <v>28.094000000000001</v>
      </c>
      <c r="AS29" s="124">
        <v>29.545000000000002</v>
      </c>
      <c r="AT29" s="124">
        <v>31.565999999999999</v>
      </c>
      <c r="AU29" s="124">
        <v>33.854999999999997</v>
      </c>
      <c r="AV29" s="124">
        <v>35.704000000000001</v>
      </c>
      <c r="AW29" s="124">
        <v>37.494</v>
      </c>
      <c r="AX29" s="124">
        <v>39.353000000000002</v>
      </c>
      <c r="AY29" s="124">
        <v>13.391999999999999</v>
      </c>
      <c r="AZ29" s="124">
        <v>15.003</v>
      </c>
      <c r="BA29" s="124">
        <v>16.704999999999998</v>
      </c>
      <c r="BB29" s="124">
        <v>18.204000000000001</v>
      </c>
      <c r="BC29" s="124">
        <v>19.715</v>
      </c>
      <c r="BD29" s="124">
        <v>21.129000000000001</v>
      </c>
      <c r="BE29" s="124">
        <v>22.893000000000001</v>
      </c>
      <c r="BF29" s="124">
        <v>24.402999999999999</v>
      </c>
      <c r="BG29" s="124">
        <v>26.207000000000001</v>
      </c>
      <c r="BH29" s="124">
        <v>27.899000000000001</v>
      </c>
      <c r="BI29" s="124">
        <v>29.529</v>
      </c>
      <c r="BJ29" s="124">
        <v>30.984000000000002</v>
      </c>
      <c r="BK29" s="124">
        <v>10.946999999999999</v>
      </c>
      <c r="BL29" s="124">
        <v>12.582000000000001</v>
      </c>
      <c r="BM29" s="124">
        <v>14.202</v>
      </c>
      <c r="BN29" s="124">
        <v>15.776</v>
      </c>
      <c r="BO29" s="124">
        <v>17.460999999999999</v>
      </c>
      <c r="BP29" s="124">
        <v>18.834</v>
      </c>
      <c r="BQ29" s="124">
        <v>20.245999999999999</v>
      </c>
      <c r="BR29" s="124">
        <v>21.748000000000001</v>
      </c>
      <c r="BS29" s="124">
        <v>23.29</v>
      </c>
      <c r="BT29" s="124">
        <v>25.059000000000001</v>
      </c>
      <c r="BU29" s="124">
        <v>26.856000000000002</v>
      </c>
      <c r="BV29" s="124">
        <v>28.309000000000001</v>
      </c>
      <c r="BW29" s="124">
        <v>10.19</v>
      </c>
      <c r="BX29" s="124">
        <v>12.101000000000001</v>
      </c>
      <c r="BY29" s="124">
        <v>13.766999999999999</v>
      </c>
      <c r="BZ29" s="124">
        <v>15.446999999999999</v>
      </c>
      <c r="CA29" s="124">
        <v>16.934000000000001</v>
      </c>
      <c r="CB29" s="124">
        <v>18.175000000000001</v>
      </c>
      <c r="CC29" s="124">
        <v>19.678999999999998</v>
      </c>
      <c r="CD29" s="124">
        <v>21.036999999999999</v>
      </c>
      <c r="CE29" s="124">
        <v>22.719000000000001</v>
      </c>
      <c r="CF29" s="124">
        <v>24.457999999999998</v>
      </c>
      <c r="CG29" s="124">
        <v>26.001000000000001</v>
      </c>
      <c r="CH29" s="124">
        <v>27.751999999999999</v>
      </c>
      <c r="CI29" s="124">
        <v>10.794</v>
      </c>
      <c r="CJ29" s="124">
        <v>12.510999999999999</v>
      </c>
      <c r="CK29" s="124">
        <v>13.917999999999999</v>
      </c>
      <c r="CL29" s="124">
        <v>23.356000000000002</v>
      </c>
      <c r="CM29" s="124">
        <v>28.786999999999999</v>
      </c>
      <c r="CN29" s="124">
        <v>33.131999999999998</v>
      </c>
      <c r="CO29" s="124">
        <v>37.271999999999998</v>
      </c>
      <c r="CP29" s="124">
        <v>40.283000000000001</v>
      </c>
      <c r="CQ29" s="124">
        <v>43.706000000000003</v>
      </c>
      <c r="CR29" s="124">
        <v>46.655000000000001</v>
      </c>
      <c r="CS29" s="124">
        <v>49.225000000000001</v>
      </c>
      <c r="CT29" s="124">
        <v>52.204999999999998</v>
      </c>
      <c r="CU29" s="124">
        <v>24.946000000000002</v>
      </c>
      <c r="CV29" s="124">
        <v>27.89</v>
      </c>
      <c r="CW29" s="124">
        <v>30.908000000000001</v>
      </c>
      <c r="CX29" s="124">
        <v>33.508000000000003</v>
      </c>
      <c r="CY29" s="124">
        <v>35.662999999999997</v>
      </c>
      <c r="CZ29" s="124">
        <v>37.833999999999996</v>
      </c>
      <c r="DA29" s="124">
        <v>40.107999999999997</v>
      </c>
      <c r="DB29" s="124">
        <v>42.249000000000002</v>
      </c>
      <c r="DC29" s="124">
        <v>44.493000000000002</v>
      </c>
      <c r="DD29" s="124">
        <v>46.704999999999998</v>
      </c>
      <c r="DE29" s="124">
        <v>48.734000000000002</v>
      </c>
      <c r="DF29" s="124">
        <v>50.593000000000004</v>
      </c>
      <c r="DG29" s="124">
        <v>11.88</v>
      </c>
      <c r="DH29" s="124">
        <v>13.406000000000001</v>
      </c>
      <c r="DI29" s="124">
        <v>14.071</v>
      </c>
      <c r="DJ29" s="124">
        <v>17.236999999999998</v>
      </c>
      <c r="DK29" s="124">
        <v>23.431000000000001</v>
      </c>
      <c r="DL29" s="124">
        <v>31.312999999999999</v>
      </c>
      <c r="DM29" s="124">
        <v>34.94</v>
      </c>
      <c r="DN29" s="124">
        <v>38.237000000000002</v>
      </c>
      <c r="DO29" s="124">
        <v>41.399000000000001</v>
      </c>
      <c r="DP29" s="124">
        <v>43.106999999999999</v>
      </c>
      <c r="DQ29" s="124">
        <v>45.003</v>
      </c>
      <c r="DR29" s="124">
        <v>46.686</v>
      </c>
      <c r="DS29" s="124">
        <v>7.9260000000000002</v>
      </c>
      <c r="DT29" s="124">
        <v>9.3460000000000001</v>
      </c>
      <c r="DU29" s="124">
        <v>10.923999999999999</v>
      </c>
      <c r="DV29" s="124">
        <v>12.176</v>
      </c>
      <c r="DW29" s="124">
        <v>13.526</v>
      </c>
      <c r="DX29" s="124">
        <v>14.555</v>
      </c>
      <c r="DY29" s="124">
        <v>15.62</v>
      </c>
      <c r="DZ29" s="124">
        <v>16.614999999999998</v>
      </c>
      <c r="EA29" s="124">
        <v>17.614999999999998</v>
      </c>
      <c r="EB29" s="124">
        <v>18.632000000000001</v>
      </c>
      <c r="EC29" s="124">
        <v>19.53</v>
      </c>
      <c r="ED29" s="124">
        <v>20.225999999999999</v>
      </c>
      <c r="EE29" s="124">
        <v>3.2280000000000002</v>
      </c>
      <c r="EF29" s="124">
        <v>4.2859999999999996</v>
      </c>
      <c r="EG29" s="124">
        <v>5.3959999999999999</v>
      </c>
      <c r="EH29" s="124">
        <v>6.3390000000000004</v>
      </c>
      <c r="EI29" s="124">
        <v>7.077</v>
      </c>
      <c r="EJ29" s="124">
        <v>7.6369999999999996</v>
      </c>
      <c r="EK29" s="124">
        <v>8.3520000000000003</v>
      </c>
      <c r="EL29" s="124">
        <v>8.9740000000000002</v>
      </c>
      <c r="EM29" s="124">
        <v>9.7929999999999993</v>
      </c>
      <c r="EN29" s="124">
        <v>10.531000000000001</v>
      </c>
      <c r="EO29" s="124">
        <v>11.209</v>
      </c>
      <c r="EP29" s="124">
        <v>11.712</v>
      </c>
      <c r="EQ29" s="124">
        <v>2.4860000000000002</v>
      </c>
      <c r="ER29" s="124">
        <v>3.1989999999999998</v>
      </c>
      <c r="ES29" s="124">
        <v>3.8889999999999998</v>
      </c>
      <c r="ET29" s="124">
        <v>4.5910000000000002</v>
      </c>
    </row>
    <row r="30" spans="1:150" s="7" customFormat="1" ht="20.100000000000001" customHeight="1" outlineLevel="1">
      <c r="A30" s="199"/>
      <c r="B30" s="12" t="str">
        <f>IF('0'!A1=1,"м. Севастополь","Sevastopol city")</f>
        <v>м. Севастополь</v>
      </c>
      <c r="C30" s="126">
        <v>1.641</v>
      </c>
      <c r="D30" s="126">
        <v>1.891</v>
      </c>
      <c r="E30" s="126">
        <v>2.117</v>
      </c>
      <c r="F30" s="126">
        <v>2.415</v>
      </c>
      <c r="G30" s="126">
        <v>2.6030000000000002</v>
      </c>
      <c r="H30" s="126">
        <v>2.7949999999999999</v>
      </c>
      <c r="I30" s="126">
        <v>3.1070000000000002</v>
      </c>
      <c r="J30" s="126">
        <v>3.3959999999999999</v>
      </c>
      <c r="K30" s="126">
        <v>3.681</v>
      </c>
      <c r="L30" s="126">
        <v>3.9750000000000001</v>
      </c>
      <c r="M30" s="126">
        <v>4.274</v>
      </c>
      <c r="N30" s="126">
        <v>4.53</v>
      </c>
      <c r="O30" s="125">
        <v>1.738</v>
      </c>
      <c r="P30" s="125" t="s">
        <v>0</v>
      </c>
      <c r="Q30" s="125" t="s">
        <v>0</v>
      </c>
      <c r="R30" s="125" t="s">
        <v>0</v>
      </c>
      <c r="S30" s="125" t="s">
        <v>0</v>
      </c>
      <c r="T30" s="125" t="s">
        <v>0</v>
      </c>
      <c r="U30" s="125" t="s">
        <v>0</v>
      </c>
      <c r="V30" s="125" t="s">
        <v>0</v>
      </c>
      <c r="W30" s="125" t="s">
        <v>0</v>
      </c>
      <c r="X30" s="125" t="s">
        <v>0</v>
      </c>
      <c r="Y30" s="125" t="s">
        <v>0</v>
      </c>
      <c r="Z30" s="125" t="s">
        <v>0</v>
      </c>
      <c r="AA30" s="125" t="s">
        <v>0</v>
      </c>
      <c r="AB30" s="125" t="s">
        <v>0</v>
      </c>
      <c r="AC30" s="125" t="s">
        <v>0</v>
      </c>
      <c r="AD30" s="125" t="s">
        <v>0</v>
      </c>
      <c r="AE30" s="125" t="s">
        <v>0</v>
      </c>
      <c r="AF30" s="125" t="s">
        <v>0</v>
      </c>
      <c r="AG30" s="125" t="s">
        <v>0</v>
      </c>
      <c r="AH30" s="125" t="s">
        <v>0</v>
      </c>
      <c r="AI30" s="125" t="s">
        <v>0</v>
      </c>
      <c r="AJ30" s="125" t="s">
        <v>0</v>
      </c>
      <c r="AK30" s="125" t="s">
        <v>0</v>
      </c>
      <c r="AL30" s="125" t="s">
        <v>0</v>
      </c>
      <c r="AM30" s="125" t="s">
        <v>0</v>
      </c>
      <c r="AN30" s="125" t="s">
        <v>0</v>
      </c>
      <c r="AO30" s="125" t="s">
        <v>0</v>
      </c>
      <c r="AP30" s="125" t="s">
        <v>0</v>
      </c>
      <c r="AQ30" s="125" t="s">
        <v>0</v>
      </c>
      <c r="AR30" s="125" t="s">
        <v>0</v>
      </c>
      <c r="AS30" s="125" t="s">
        <v>0</v>
      </c>
      <c r="AT30" s="125" t="s">
        <v>0</v>
      </c>
      <c r="AU30" s="125" t="s">
        <v>0</v>
      </c>
      <c r="AV30" s="125" t="s">
        <v>0</v>
      </c>
      <c r="AW30" s="125" t="s">
        <v>0</v>
      </c>
      <c r="AX30" s="125" t="s">
        <v>0</v>
      </c>
      <c r="AY30" s="125" t="s">
        <v>0</v>
      </c>
      <c r="AZ30" s="125" t="s">
        <v>0</v>
      </c>
      <c r="BA30" s="125" t="s">
        <v>0</v>
      </c>
      <c r="BB30" s="125" t="s">
        <v>0</v>
      </c>
      <c r="BC30" s="125" t="s">
        <v>0</v>
      </c>
      <c r="BD30" s="125" t="s">
        <v>0</v>
      </c>
      <c r="BE30" s="125" t="s">
        <v>0</v>
      </c>
      <c r="BF30" s="125" t="s">
        <v>0</v>
      </c>
      <c r="BG30" s="125" t="s">
        <v>0</v>
      </c>
      <c r="BH30" s="125" t="s">
        <v>0</v>
      </c>
      <c r="BI30" s="125" t="s">
        <v>0</v>
      </c>
      <c r="BJ30" s="125" t="s">
        <v>0</v>
      </c>
      <c r="BK30" s="125" t="s">
        <v>0</v>
      </c>
      <c r="BL30" s="125" t="s">
        <v>0</v>
      </c>
      <c r="BM30" s="125" t="s">
        <v>0</v>
      </c>
      <c r="BN30" s="125" t="s">
        <v>0</v>
      </c>
      <c r="BO30" s="125" t="s">
        <v>0</v>
      </c>
      <c r="BP30" s="125" t="s">
        <v>0</v>
      </c>
      <c r="BQ30" s="125" t="s">
        <v>0</v>
      </c>
      <c r="BR30" s="125" t="s">
        <v>0</v>
      </c>
      <c r="BS30" s="125" t="s">
        <v>0</v>
      </c>
      <c r="BT30" s="125" t="s">
        <v>0</v>
      </c>
      <c r="BU30" s="125" t="s">
        <v>0</v>
      </c>
      <c r="BV30" s="125" t="s">
        <v>0</v>
      </c>
      <c r="BW30" s="125" t="s">
        <v>0</v>
      </c>
      <c r="BX30" s="125" t="s">
        <v>0</v>
      </c>
      <c r="BY30" s="125" t="s">
        <v>0</v>
      </c>
      <c r="BZ30" s="125" t="s">
        <v>0</v>
      </c>
      <c r="CA30" s="125" t="s">
        <v>0</v>
      </c>
      <c r="CB30" s="125" t="s">
        <v>0</v>
      </c>
      <c r="CC30" s="125" t="s">
        <v>0</v>
      </c>
      <c r="CD30" s="125" t="s">
        <v>0</v>
      </c>
      <c r="CE30" s="125" t="s">
        <v>0</v>
      </c>
      <c r="CF30" s="125" t="s">
        <v>0</v>
      </c>
      <c r="CG30" s="125" t="s">
        <v>0</v>
      </c>
      <c r="CH30" s="125" t="s">
        <v>0</v>
      </c>
      <c r="CI30" s="125" t="s">
        <v>0</v>
      </c>
      <c r="CJ30" s="125" t="s">
        <v>0</v>
      </c>
      <c r="CK30" s="125" t="s">
        <v>0</v>
      </c>
      <c r="CL30" s="125" t="s">
        <v>0</v>
      </c>
      <c r="CM30" s="125" t="s">
        <v>0</v>
      </c>
      <c r="CN30" s="125" t="s">
        <v>0</v>
      </c>
      <c r="CO30" s="125" t="s">
        <v>0</v>
      </c>
      <c r="CP30" s="125" t="s">
        <v>0</v>
      </c>
      <c r="CQ30" s="125" t="s">
        <v>0</v>
      </c>
      <c r="CR30" s="125" t="s">
        <v>0</v>
      </c>
      <c r="CS30" s="125" t="s">
        <v>0</v>
      </c>
      <c r="CT30" s="125" t="s">
        <v>0</v>
      </c>
      <c r="CU30" s="125" t="s">
        <v>0</v>
      </c>
      <c r="CV30" s="125" t="s">
        <v>0</v>
      </c>
      <c r="CW30" s="125" t="s">
        <v>0</v>
      </c>
      <c r="CX30" s="125" t="s">
        <v>0</v>
      </c>
      <c r="CY30" s="125" t="s">
        <v>0</v>
      </c>
      <c r="CZ30" s="125" t="s">
        <v>0</v>
      </c>
      <c r="DA30" s="125" t="s">
        <v>0</v>
      </c>
      <c r="DB30" s="125" t="s">
        <v>0</v>
      </c>
      <c r="DC30" s="125" t="s">
        <v>0</v>
      </c>
      <c r="DD30" s="125" t="s">
        <v>0</v>
      </c>
      <c r="DE30" s="125" t="s">
        <v>0</v>
      </c>
      <c r="DF30" s="125" t="s">
        <v>0</v>
      </c>
      <c r="DG30" s="125" t="s">
        <v>0</v>
      </c>
      <c r="DH30" s="125" t="s">
        <v>0</v>
      </c>
      <c r="DI30" s="125" t="s">
        <v>0</v>
      </c>
      <c r="DJ30" s="125" t="s">
        <v>0</v>
      </c>
      <c r="DK30" s="125" t="s">
        <v>0</v>
      </c>
      <c r="DL30" s="125" t="s">
        <v>0</v>
      </c>
      <c r="DM30" s="125" t="s">
        <v>0</v>
      </c>
      <c r="DN30" s="125" t="s">
        <v>0</v>
      </c>
      <c r="DO30" s="125" t="s">
        <v>0</v>
      </c>
      <c r="DP30" s="125" t="s">
        <v>0</v>
      </c>
      <c r="DQ30" s="125" t="s">
        <v>0</v>
      </c>
      <c r="DR30" s="125" t="s">
        <v>0</v>
      </c>
      <c r="DS30" s="125" t="s">
        <v>0</v>
      </c>
      <c r="DT30" s="125" t="s">
        <v>0</v>
      </c>
      <c r="DU30" s="125" t="s">
        <v>0</v>
      </c>
      <c r="DV30" s="125" t="s">
        <v>0</v>
      </c>
      <c r="DW30" s="125" t="s">
        <v>0</v>
      </c>
      <c r="DX30" s="125" t="s">
        <v>0</v>
      </c>
      <c r="DY30" s="125" t="s">
        <v>0</v>
      </c>
      <c r="DZ30" s="125" t="s">
        <v>0</v>
      </c>
      <c r="EA30" s="125" t="s">
        <v>0</v>
      </c>
      <c r="EB30" s="125" t="s">
        <v>0</v>
      </c>
      <c r="EC30" s="125" t="s">
        <v>0</v>
      </c>
      <c r="ED30" s="125" t="s">
        <v>0</v>
      </c>
      <c r="EE30" s="125" t="s">
        <v>0</v>
      </c>
      <c r="EF30" s="125" t="s">
        <v>0</v>
      </c>
      <c r="EG30" s="125" t="s">
        <v>0</v>
      </c>
      <c r="EH30" s="125" t="s">
        <v>0</v>
      </c>
      <c r="EI30" s="125" t="s">
        <v>0</v>
      </c>
      <c r="EJ30" s="125" t="s">
        <v>0</v>
      </c>
      <c r="EK30" s="125" t="s">
        <v>0</v>
      </c>
      <c r="EL30" s="125" t="s">
        <v>0</v>
      </c>
      <c r="EM30" s="125" t="s">
        <v>0</v>
      </c>
      <c r="EN30" s="125" t="s">
        <v>0</v>
      </c>
      <c r="EO30" s="125" t="s">
        <v>0</v>
      </c>
      <c r="EP30" s="125" t="s">
        <v>0</v>
      </c>
      <c r="EQ30" s="125" t="s">
        <v>0</v>
      </c>
      <c r="ER30" s="125" t="s">
        <v>0</v>
      </c>
      <c r="ES30" s="125" t="s">
        <v>0</v>
      </c>
      <c r="ET30" s="125" t="s">
        <v>0</v>
      </c>
    </row>
    <row r="32" spans="1:150" ht="14.4" customHeight="1"/>
    <row r="33" spans="1:78" ht="81" customHeight="1">
      <c r="A33" s="185" t="str">
        <f>IF('0'!A1=1,"Починаючи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областях.","Since April 2014 excluding the temporarily occupied territory of the AR of Crimea and the city of Sevastopol, since January 2015 excluding  temporarily occupied territories in the Donetsk and Luhansk regions.")</f>
        <v>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v>
      </c>
      <c r="B33" s="186"/>
    </row>
    <row r="34" spans="1:78" ht="35.25" customHeight="1">
      <c r="A34" s="185" t="str">
        <f>IF('0'!A1=1,"**Починаючи з липня 2014 року дані можуть бути уточнені.","**Since July 2014 the data can be corrected .")</f>
        <v>**Починаючи з липня 2014 року дані можуть бути уточнені.</v>
      </c>
      <c r="B34" s="186"/>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22"/>
      <c r="AW34" s="122"/>
      <c r="AX34" s="122"/>
      <c r="AY34" s="122"/>
      <c r="AZ34" s="122"/>
    </row>
    <row r="35" spans="1:78" ht="15.6">
      <c r="A35" s="159"/>
    </row>
    <row r="38" spans="1:78" ht="13.8">
      <c r="BZ38" s="121"/>
    </row>
    <row r="39" spans="1:78" ht="13.8">
      <c r="BZ39" s="121"/>
    </row>
    <row r="40" spans="1:78" ht="13.8">
      <c r="BZ40" s="124"/>
    </row>
    <row r="41" spans="1:78" ht="13.8">
      <c r="BZ41" s="124"/>
    </row>
    <row r="42" spans="1:78" ht="13.8">
      <c r="BZ42" s="124"/>
    </row>
    <row r="43" spans="1:78" ht="13.8">
      <c r="BZ43" s="124"/>
    </row>
    <row r="44" spans="1:78" ht="13.8">
      <c r="BZ44" s="124"/>
    </row>
    <row r="45" spans="1:78" ht="13.8">
      <c r="BZ45" s="124"/>
    </row>
    <row r="46" spans="1:78" ht="13.8">
      <c r="BZ46" s="124"/>
    </row>
    <row r="47" spans="1:78" ht="13.8">
      <c r="BZ47" s="124"/>
    </row>
    <row r="48" spans="1:78" ht="13.8">
      <c r="BZ48" s="124"/>
    </row>
    <row r="49" spans="78:78" ht="13.8">
      <c r="BZ49" s="124"/>
    </row>
    <row r="50" spans="78:78" ht="13.8">
      <c r="BZ50" s="124"/>
    </row>
    <row r="51" spans="78:78" ht="13.8">
      <c r="BZ51" s="124"/>
    </row>
    <row r="52" spans="78:78" ht="13.8">
      <c r="BZ52" s="124"/>
    </row>
    <row r="53" spans="78:78" ht="13.8">
      <c r="BZ53" s="124"/>
    </row>
    <row r="54" spans="78:78" ht="13.8">
      <c r="BZ54" s="124"/>
    </row>
    <row r="55" spans="78:78" ht="13.8">
      <c r="BZ55" s="124"/>
    </row>
    <row r="56" spans="78:78" ht="13.8">
      <c r="BZ56" s="124"/>
    </row>
    <row r="57" spans="78:78" ht="13.8">
      <c r="BZ57" s="124"/>
    </row>
    <row r="58" spans="78:78" ht="13.8">
      <c r="BZ58" s="124"/>
    </row>
    <row r="59" spans="78:78" ht="13.8">
      <c r="BZ59" s="124"/>
    </row>
    <row r="60" spans="78:78" ht="13.8">
      <c r="BZ60" s="124"/>
    </row>
    <row r="61" spans="78:78" ht="13.8">
      <c r="BZ61" s="124"/>
    </row>
    <row r="62" spans="78:78" ht="13.8">
      <c r="BZ62" s="124"/>
    </row>
  </sheetData>
  <sheetProtection algorithmName="SHA-512" hashValue="B4OGEAjgNRF5AY7EWm2qHCCQsqHN0GwUX9qkzJ61efi7K0MoiqbsptMdt0MUfU51ltdswoRZS+P8vQiDL5cpnw==" saltValue="hfdrwEH8sN6zzQHt/I72nA==" spinCount="100000" sheet="1" objects="1" scenarios="1"/>
  <mergeCells count="4">
    <mergeCell ref="A4:A30"/>
    <mergeCell ref="A3:B3"/>
    <mergeCell ref="A33:B33"/>
    <mergeCell ref="A34:B34"/>
  </mergeCells>
  <hyperlinks>
    <hyperlink ref="A1" location="'0'!A1" display="'0'!A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0</vt:lpstr>
      <vt:lpstr>1</vt:lpstr>
      <vt:lpstr>2</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2015-11-04T14:38:41Z</cp:lastPrinted>
  <dcterms:created xsi:type="dcterms:W3CDTF">2008-08-15T07:59:50Z</dcterms:created>
  <dcterms:modified xsi:type="dcterms:W3CDTF">2025-05-14T06:29:06Z</dcterms:modified>
</cp:coreProperties>
</file>