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 tabRatio="692"/>
  </bookViews>
  <sheets>
    <sheet name="0" sheetId="54" r:id="rId1"/>
    <sheet name="1" sheetId="89" r:id="rId2"/>
    <sheet name="2" sheetId="90" r:id="rId3"/>
    <sheet name="3" sheetId="91" r:id="rId4"/>
    <sheet name="4" sheetId="92" r:id="rId5"/>
  </sheets>
  <calcPr calcId="162913"/>
</workbook>
</file>

<file path=xl/calcChain.xml><?xml version="1.0" encoding="utf-8"?>
<calcChain xmlns="http://schemas.openxmlformats.org/spreadsheetml/2006/main">
  <c r="I9" i="54" l="1"/>
  <c r="I11" i="54"/>
  <c r="I10" i="54"/>
  <c r="A1" i="91" l="1"/>
  <c r="A3" i="92" l="1"/>
  <c r="I12" i="54"/>
  <c r="I20" i="54"/>
  <c r="A1" i="92"/>
  <c r="A3" i="91" l="1"/>
  <c r="A3" i="90"/>
  <c r="A1" i="90"/>
  <c r="A3" i="89"/>
  <c r="I8" i="54"/>
  <c r="A1" i="89"/>
  <c r="I17" i="54" l="1"/>
  <c r="I7" i="54"/>
  <c r="I19" i="54"/>
  <c r="I18" i="54"/>
  <c r="I16" i="54"/>
  <c r="I15" i="54"/>
  <c r="F15" i="54"/>
  <c r="B5" i="54"/>
</calcChain>
</file>

<file path=xl/sharedStrings.xml><?xml version="1.0" encoding="utf-8"?>
<sst xmlns="http://schemas.openxmlformats.org/spreadsheetml/2006/main" count="16" uniqueCount="6">
  <si>
    <t>УКР</t>
  </si>
  <si>
    <t>ENG</t>
  </si>
  <si>
    <t>01.2018</t>
  </si>
  <si>
    <t>02.2018</t>
  </si>
  <si>
    <t>* Дані наведено без урахування тимчасово окупованих російською федерацією територій та частини територій, на яких ведуться (велися) бойові дії. / Data exclude the territories which are temporarily occupied by the russian federation and part of territories where the military actions are/were conducted.</t>
  </si>
  <si>
    <r>
      <rPr>
        <sz val="8"/>
        <color indexed="8"/>
        <rFont val="Verdana"/>
        <family val="2"/>
        <charset val="204"/>
      </rPr>
      <t>Включає дані щодо роздрібного товарообороту підприємств (юридичних осіб та фізичних осіб-підприємців), основним видом економічної діяльності яких є роздрібна торгівля.</t>
    </r>
    <r>
      <rPr>
        <vertAlign val="superscript"/>
        <sz val="8"/>
        <color indexed="8"/>
        <rFont val="Verdana"/>
        <family val="2"/>
        <charset val="204"/>
      </rPr>
      <t xml:space="preserve"> </t>
    </r>
    <r>
      <rPr>
        <sz val="8"/>
        <color indexed="8"/>
        <rFont val="Verdana"/>
        <family val="2"/>
        <charset val="204"/>
      </rPr>
      <t xml:space="preserve">/ </t>
    </r>
    <r>
      <rPr>
        <i/>
        <sz val="8"/>
        <color indexed="8"/>
        <rFont val="Verdana"/>
        <family val="2"/>
        <charset val="204"/>
      </rPr>
      <t>Including retail trade turnover data of enterprises (legal entities and individuals (entrepreneurs)) whose main economic activity is retail trade.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</si>
</sst>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8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i/>
      <sz val="8"/>
      <color indexed="8"/>
      <name val="Verdana"/>
      <family val="2"/>
      <charset val="204"/>
    </font>
    <font>
      <vertAlign val="superscript"/>
      <sz val="8"/>
      <color theme="1"/>
      <name val="Verdana"/>
      <family val="2"/>
      <charset val="204"/>
    </font>
    <font>
      <vertAlign val="superscript"/>
      <sz val="8"/>
      <color indexed="8"/>
      <name val="Verdan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 style="double">
        <color rgb="FF005B2B"/>
      </bottom>
      <diagonal/>
    </border>
    <border>
      <left/>
      <right style="thick">
        <color rgb="FF005B2B"/>
      </right>
      <top/>
      <bottom style="double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2">
    <xf numFmtId="0" fontId="0" fillId="0" borderId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179" fontId="51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0" fontId="33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33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3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33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3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183" fontId="51" fillId="0" borderId="0" applyFont="0" applyFill="0" applyBorder="0" applyAlignment="0" applyProtection="0"/>
    <xf numFmtId="0" fontId="34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34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34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34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34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34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4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4" fillId="0" borderId="1">
      <protection hidden="1"/>
    </xf>
    <xf numFmtId="0" fontId="55" fillId="22" borderId="1" applyNumberFormat="0" applyFont="0" applyBorder="0" applyAlignment="0" applyProtection="0">
      <protection hidden="1"/>
    </xf>
    <xf numFmtId="0" fontId="56" fillId="0" borderId="1">
      <protection hidden="1"/>
    </xf>
    <xf numFmtId="0" fontId="45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37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9" fillId="0" borderId="3" applyNumberFormat="0" applyFont="0" applyFill="0" applyAlignment="0" applyProtection="0"/>
    <xf numFmtId="0" fontId="42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1" fontId="61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25" borderId="5">
      <alignment horizontal="center" vertical="center"/>
    </xf>
    <xf numFmtId="1" fontId="61" fillId="24" borderId="5">
      <alignment horizontal="right" vertical="center"/>
    </xf>
    <xf numFmtId="0" fontId="52" fillId="24" borderId="0"/>
    <xf numFmtId="0" fontId="52" fillId="24" borderId="0"/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1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184" fontId="67" fillId="0" borderId="0"/>
    <xf numFmtId="38" fontId="5" fillId="0" borderId="0" applyFont="0" applyFill="0" applyBorder="0" applyAlignment="0" applyProtection="0"/>
    <xf numFmtId="185" fontId="68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3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68" fontId="68" fillId="0" borderId="0" applyFont="0" applyFill="0" applyBorder="0" applyAlignment="0" applyProtection="0"/>
    <xf numFmtId="178" fontId="69" fillId="0" borderId="0">
      <alignment horizontal="right" vertical="top"/>
    </xf>
    <xf numFmtId="3" fontId="70" fillId="0" borderId="0" applyFont="0" applyFill="0" applyBorder="0" applyAlignment="0" applyProtection="0"/>
    <xf numFmtId="0" fontId="71" fillId="0" borderId="0"/>
    <xf numFmtId="3" fontId="52" fillId="0" borderId="0" applyFill="0" applyBorder="0" applyAlignment="0" applyProtection="0"/>
    <xf numFmtId="0" fontId="72" fillId="0" borderId="0"/>
    <xf numFmtId="0" fontId="72" fillId="0" borderId="0"/>
    <xf numFmtId="172" fontId="5" fillId="0" borderId="0" applyFont="0" applyFill="0" applyBorder="0" applyAlignment="0" applyProtection="0"/>
    <xf numFmtId="186" fontId="70" fillId="0" borderId="0" applyFont="0" applyFill="0" applyBorder="0" applyAlignment="0" applyProtection="0"/>
    <xf numFmtId="175" fontId="6" fillId="0" borderId="0">
      <protection locked="0"/>
    </xf>
    <xf numFmtId="0" fontId="59" fillId="0" borderId="0" applyFont="0" applyFill="0" applyBorder="0" applyAlignment="0" applyProtection="0"/>
    <xf numFmtId="187" fontId="7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6" fillId="0" borderId="0">
      <protection locked="0"/>
    </xf>
    <xf numFmtId="0" fontId="78" fillId="0" borderId="0"/>
    <xf numFmtId="0" fontId="76" fillId="0" borderId="0">
      <protection locked="0"/>
    </xf>
    <xf numFmtId="0" fontId="79" fillId="0" borderId="0"/>
    <xf numFmtId="0" fontId="76" fillId="0" borderId="0">
      <protection locked="0"/>
    </xf>
    <xf numFmtId="0" fontId="79" fillId="0" borderId="0"/>
    <xf numFmtId="0" fontId="77" fillId="0" borderId="0">
      <protection locked="0"/>
    </xf>
    <xf numFmtId="0" fontId="79" fillId="0" borderId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175" fontId="6" fillId="0" borderId="0">
      <protection locked="0"/>
    </xf>
    <xf numFmtId="0" fontId="79" fillId="0" borderId="0"/>
    <xf numFmtId="0" fontId="80" fillId="0" borderId="0"/>
    <xf numFmtId="0" fontId="79" fillId="0" borderId="0"/>
    <xf numFmtId="0" fontId="71" fillId="0" borderId="0"/>
    <xf numFmtId="0" fontId="49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38" fontId="82" fillId="25" borderId="0" applyNumberFormat="0" applyBorder="0" applyAlignment="0" applyProtection="0"/>
    <xf numFmtId="0" fontId="38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39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40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0" fontId="35" fillId="7" borderId="2" applyNumberFormat="0" applyAlignment="0" applyProtection="0"/>
    <xf numFmtId="10" fontId="82" fillId="24" borderId="5" applyNumberFormat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0" fillId="0" borderId="0"/>
    <xf numFmtId="0" fontId="79" fillId="0" borderId="12"/>
    <xf numFmtId="0" fontId="47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2" fillId="0" borderId="1">
      <alignment horizontal="left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92" fontId="59" fillId="0" borderId="0" applyFont="0" applyFill="0" applyBorder="0" applyAlignment="0" applyProtection="0"/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93" fontId="59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0" fontId="94" fillId="0" borderId="0"/>
    <xf numFmtId="0" fontId="44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6" fillId="0" borderId="0"/>
    <xf numFmtId="0" fontId="19" fillId="0" borderId="0"/>
    <xf numFmtId="0" fontId="1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52" fillId="0" borderId="0"/>
    <xf numFmtId="0" fontId="51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196" fontId="68" fillId="0" borderId="0" applyFill="0" applyBorder="0" applyAlignment="0" applyProtection="0">
      <alignment horizontal="right"/>
    </xf>
    <xf numFmtId="0" fontId="75" fillId="0" borderId="0"/>
    <xf numFmtId="177" fontId="19" fillId="0" borderId="0"/>
    <xf numFmtId="0" fontId="97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8" fillId="0" borderId="0"/>
    <xf numFmtId="173" fontId="9" fillId="0" borderId="0" applyFont="0" applyFill="0" applyBorder="0" applyAlignment="0" applyProtection="0"/>
    <xf numFmtId="0" fontId="36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197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0" fontId="71" fillId="0" borderId="0"/>
    <xf numFmtId="10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1" fillId="0" borderId="0" applyFont="0" applyFill="0" applyBorder="0" applyAlignment="0" applyProtection="0"/>
    <xf numFmtId="201" fontId="51" fillId="0" borderId="0" applyFont="0" applyFill="0" applyBorder="0" applyAlignment="0" applyProtection="0"/>
    <xf numFmtId="2" fontId="59" fillId="0" borderId="0" applyFont="0" applyFill="0" applyBorder="0" applyAlignment="0" applyProtection="0"/>
    <xf numFmtId="202" fontId="68" fillId="0" borderId="0" applyFill="0" applyBorder="0" applyAlignment="0">
      <alignment horizontal="centerContinuous"/>
    </xf>
    <xf numFmtId="0" fontId="51" fillId="0" borderId="0"/>
    <xf numFmtId="0" fontId="100" fillId="0" borderId="1" applyNumberFormat="0" applyFill="0" applyBorder="0" applyAlignment="0" applyProtection="0">
      <protection hidden="1"/>
    </xf>
    <xf numFmtId="171" fontId="101" fillId="0" borderId="0"/>
    <xf numFmtId="0" fontId="102" fillId="0" borderId="0"/>
    <xf numFmtId="0" fontId="52" fillId="0" borderId="0" applyNumberFormat="0"/>
    <xf numFmtId="0" fontId="4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1" fillId="22" borderId="1"/>
    <xf numFmtId="175" fontId="6" fillId="0" borderId="16">
      <protection locked="0"/>
    </xf>
    <xf numFmtId="0" fontId="104" fillId="0" borderId="17" applyNumberFormat="0" applyFill="0" applyAlignment="0" applyProtection="0"/>
    <xf numFmtId="0" fontId="76" fillId="0" borderId="16">
      <protection locked="0"/>
    </xf>
    <xf numFmtId="0" fontId="94" fillId="0" borderId="0"/>
    <xf numFmtId="0" fontId="4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1" fontId="108" fillId="0" borderId="0">
      <alignment horizontal="right"/>
    </xf>
    <xf numFmtId="0" fontId="34" fillId="27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28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13" borderId="2" applyNumberFormat="0" applyAlignment="0" applyProtection="0"/>
    <xf numFmtId="0" fontId="36" fillId="29" borderId="15" applyNumberFormat="0" applyAlignment="0" applyProtection="0"/>
    <xf numFmtId="0" fontId="114" fillId="29" borderId="2" applyNumberFormat="0" applyAlignment="0" applyProtection="0"/>
    <xf numFmtId="0" fontId="109" fillId="0" borderId="0" applyProtection="0"/>
    <xf numFmtId="176" fontId="25" fillId="0" borderId="0" applyFont="0" applyFill="0" applyBorder="0" applyAlignment="0" applyProtection="0"/>
    <xf numFmtId="0" fontId="49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5" fillId="0" borderId="19" applyNumberFormat="0" applyFill="0" applyAlignment="0" applyProtection="0"/>
    <xf numFmtId="0" fontId="116" fillId="0" borderId="20" applyNumberFormat="0" applyFill="0" applyAlignment="0" applyProtection="0"/>
    <xf numFmtId="0" fontId="117" fillId="0" borderId="21" applyNumberFormat="0" applyFill="0" applyAlignment="0" applyProtection="0"/>
    <xf numFmtId="0" fontId="117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24" fillId="0" borderId="0">
      <alignment wrapText="1"/>
    </xf>
    <xf numFmtId="0" fontId="47" fillId="0" borderId="13" applyNumberFormat="0" applyFill="0" applyAlignment="0" applyProtection="0"/>
    <xf numFmtId="0" fontId="41" fillId="0" borderId="22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3" fillId="0" borderId="0"/>
    <xf numFmtId="0" fontId="24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3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41" fillId="0" borderId="17" applyNumberFormat="0" applyFill="0" applyAlignment="0" applyProtection="0"/>
    <xf numFmtId="0" fontId="45" fillId="5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113" fillId="10" borderId="14" applyNumberFormat="0" applyFont="0" applyAlignment="0" applyProtection="0"/>
    <xf numFmtId="0" fontId="33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6" fillId="22" borderId="15" applyNumberFormat="0" applyAlignment="0" applyProtection="0"/>
    <xf numFmtId="0" fontId="48" fillId="0" borderId="23" applyNumberFormat="0" applyFill="0" applyAlignment="0" applyProtection="0"/>
    <xf numFmtId="0" fontId="44" fillId="13" borderId="0" applyNumberFormat="0" applyBorder="0" applyAlignment="0" applyProtection="0"/>
    <xf numFmtId="0" fontId="30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2" fontId="109" fillId="0" borderId="0" applyProtection="0"/>
    <xf numFmtId="170" fontId="33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9" fillId="6" borderId="0" applyNumberFormat="0" applyBorder="0" applyAlignment="0" applyProtection="0"/>
    <xf numFmtId="49" fontId="23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81" fontId="51" fillId="0" borderId="0" applyFont="0" applyFill="0" applyBorder="0" applyAlignment="0" applyProtection="0"/>
    <xf numFmtId="181" fontId="68" fillId="0" borderId="0" applyFont="0" applyFill="0" applyBorder="0" applyAlignment="0" applyProtection="0"/>
    <xf numFmtId="182" fontId="51" fillId="0" borderId="0" applyFont="0" applyFill="0" applyBorder="0" applyAlignment="0" applyProtection="0"/>
    <xf numFmtId="182" fontId="68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2" fontId="76" fillId="0" borderId="0">
      <protection locked="0"/>
    </xf>
    <xf numFmtId="2" fontId="77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58" fillId="22" borderId="2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0" fontId="60" fillId="23" borderId="4" applyNumberFormat="0" applyAlignment="0" applyProtection="0"/>
    <xf numFmtId="205" fontId="52" fillId="0" borderId="0"/>
    <xf numFmtId="0" fontId="123" fillId="24" borderId="5">
      <alignment horizontal="right" vertical="center"/>
    </xf>
    <xf numFmtId="0" fontId="62" fillId="24" borderId="5">
      <alignment horizontal="right" vertical="center"/>
    </xf>
    <xf numFmtId="0" fontId="52" fillId="24" borderId="6"/>
    <xf numFmtId="0" fontId="61" fillId="32" borderId="5">
      <alignment horizontal="center" vertical="center"/>
    </xf>
    <xf numFmtId="0" fontId="123" fillId="24" borderId="5">
      <alignment horizontal="right" vertical="center"/>
    </xf>
    <xf numFmtId="0" fontId="63" fillId="24" borderId="5">
      <alignment horizontal="left" vertical="center"/>
    </xf>
    <xf numFmtId="0" fontId="63" fillId="24" borderId="7">
      <alignment vertical="center"/>
    </xf>
    <xf numFmtId="0" fontId="64" fillId="24" borderId="8">
      <alignment vertical="center"/>
    </xf>
    <xf numFmtId="0" fontId="63" fillId="24" borderId="5"/>
    <xf numFmtId="0" fontId="62" fillId="24" borderId="5">
      <alignment horizontal="right" vertical="center"/>
    </xf>
    <xf numFmtId="0" fontId="65" fillId="26" borderId="5">
      <alignment horizontal="left" vertical="center"/>
    </xf>
    <xf numFmtId="0" fontId="65" fillId="26" borderId="5">
      <alignment horizontal="left" vertical="center"/>
    </xf>
    <xf numFmtId="0" fontId="124" fillId="24" borderId="5">
      <alignment horizontal="left" vertical="center"/>
    </xf>
    <xf numFmtId="0" fontId="66" fillId="24" borderId="6"/>
    <xf numFmtId="0" fontId="61" fillId="25" borderId="5">
      <alignment horizontal="left" vertical="center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49" fontId="125" fillId="0" borderId="5">
      <alignment horizontal="center" vertical="center"/>
      <protection locked="0"/>
    </xf>
    <xf numFmtId="173" fontId="2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2" fontId="76" fillId="0" borderId="0">
      <protection locked="0"/>
    </xf>
    <xf numFmtId="0" fontId="52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6" fillId="0" borderId="0"/>
    <xf numFmtId="206" fontId="52" fillId="0" borderId="0" applyFont="0" applyFill="0" applyBorder="0" applyAlignment="0" applyProtection="0"/>
    <xf numFmtId="177" fontId="80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78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9" fillId="0" borderId="0"/>
    <xf numFmtId="174" fontId="52" fillId="0" borderId="0" applyFont="0" applyFill="0" applyBorder="0" applyAlignment="0" applyProtection="0"/>
    <xf numFmtId="0" fontId="75" fillId="0" borderId="0"/>
    <xf numFmtId="0" fontId="76" fillId="0" borderId="0">
      <protection locked="0"/>
    </xf>
    <xf numFmtId="207" fontId="76" fillId="0" borderId="0">
      <protection locked="0"/>
    </xf>
    <xf numFmtId="2" fontId="52" fillId="0" borderId="0" applyFont="0" applyFill="0" applyBorder="0" applyAlignment="0" applyProtection="0"/>
    <xf numFmtId="0" fontId="79" fillId="0" borderId="0"/>
    <xf numFmtId="0" fontId="80" fillId="0" borderId="0"/>
    <xf numFmtId="0" fontId="79" fillId="0" borderId="0"/>
    <xf numFmtId="207" fontId="76" fillId="0" borderId="0">
      <protection locked="0"/>
    </xf>
    <xf numFmtId="208" fontId="127" fillId="0" borderId="0" applyAlignment="0">
      <alignment wrapText="1"/>
    </xf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11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209" fontId="128" fillId="0" borderId="0">
      <protection locked="0"/>
    </xf>
    <xf numFmtId="209" fontId="128" fillId="0" borderId="0"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174" fontId="51" fillId="0" borderId="0" applyFont="0" applyFill="0" applyBorder="0" applyAlignment="0" applyProtection="0"/>
    <xf numFmtId="174" fontId="68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68" fillId="0" borderId="0" applyFont="0" applyFill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2" fillId="0" borderId="0"/>
    <xf numFmtId="0" fontId="79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5" fillId="24" borderId="26">
      <alignment horizontal="left" vertical="center"/>
      <protection locked="0"/>
    </xf>
    <xf numFmtId="49" fontId="135" fillId="24" borderId="26">
      <alignment horizontal="left" vertical="center"/>
    </xf>
    <xf numFmtId="4" fontId="135" fillId="24" borderId="26">
      <alignment horizontal="right" vertical="center"/>
      <protection locked="0"/>
    </xf>
    <xf numFmtId="4" fontId="135" fillId="24" borderId="26">
      <alignment horizontal="right" vertical="center"/>
    </xf>
    <xf numFmtId="4" fontId="136" fillId="24" borderId="26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  <protection locked="0"/>
    </xf>
    <xf numFmtId="49" fontId="125" fillId="24" borderId="5">
      <alignment horizontal="left" vertical="center"/>
    </xf>
    <xf numFmtId="49" fontId="125" fillId="24" borderId="5">
      <alignment horizontal="left" vertical="center"/>
    </xf>
    <xf numFmtId="49" fontId="136" fillId="24" borderId="5">
      <alignment horizontal="left" vertical="center"/>
      <protection locked="0"/>
    </xf>
    <xf numFmtId="49" fontId="136" fillId="24" borderId="5">
      <alignment horizontal="left" vertical="center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  <protection locked="0"/>
    </xf>
    <xf numFmtId="4" fontId="125" fillId="24" borderId="5">
      <alignment horizontal="right" vertical="center"/>
    </xf>
    <xf numFmtId="4" fontId="125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40" fillId="24" borderId="5">
      <alignment horizontal="left" vertical="center"/>
      <protection locked="0"/>
    </xf>
    <xf numFmtId="49" fontId="14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40" fillId="24" borderId="5">
      <alignment horizontal="right" vertical="center"/>
      <protection locked="0"/>
    </xf>
    <xf numFmtId="4" fontId="140" fillId="24" borderId="5">
      <alignment horizontal="right" vertical="center"/>
    </xf>
    <xf numFmtId="4" fontId="142" fillId="24" borderId="5">
      <alignment horizontal="right" vertical="center"/>
      <protection locked="0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9" fontId="144" fillId="0" borderId="5">
      <alignment horizontal="left" vertical="center"/>
      <protection locked="0"/>
    </xf>
    <xf numFmtId="49" fontId="144" fillId="0" borderId="5">
      <alignment horizontal="left" vertical="center"/>
    </xf>
    <xf numFmtId="4" fontId="143" fillId="0" borderId="5">
      <alignment horizontal="right" vertical="center"/>
      <protection locked="0"/>
    </xf>
    <xf numFmtId="4" fontId="143" fillId="0" borderId="5">
      <alignment horizontal="right" vertical="center"/>
    </xf>
    <xf numFmtId="4" fontId="144" fillId="0" borderId="5">
      <alignment horizontal="right" vertical="center"/>
      <protection locked="0"/>
    </xf>
    <xf numFmtId="49" fontId="145" fillId="0" borderId="5">
      <alignment horizontal="left" vertical="center"/>
      <protection locked="0"/>
    </xf>
    <xf numFmtId="49" fontId="145" fillId="0" borderId="5">
      <alignment horizontal="left" vertical="center"/>
    </xf>
    <xf numFmtId="49" fontId="146" fillId="0" borderId="5">
      <alignment horizontal="left" vertical="center"/>
      <protection locked="0"/>
    </xf>
    <xf numFmtId="49" fontId="146" fillId="0" borderId="5">
      <alignment horizontal="left" vertical="center"/>
    </xf>
    <xf numFmtId="4" fontId="145" fillId="0" borderId="5">
      <alignment horizontal="right" vertical="center"/>
      <protection locked="0"/>
    </xf>
    <xf numFmtId="4" fontId="145" fillId="0" borderId="5">
      <alignment horizontal="right" vertical="center"/>
    </xf>
    <xf numFmtId="49" fontId="143" fillId="0" borderId="5">
      <alignment horizontal="left" vertical="center"/>
      <protection locked="0"/>
    </xf>
    <xf numFmtId="49" fontId="144" fillId="0" borderId="5">
      <alignment horizontal="left" vertical="center"/>
      <protection locked="0"/>
    </xf>
    <xf numFmtId="4" fontId="143" fillId="0" borderId="5">
      <alignment horizontal="right" vertical="center"/>
      <protection locked="0"/>
    </xf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1" fontId="68" fillId="0" borderId="0" applyNumberFormat="0" applyAlignment="0">
      <alignment horizontal="center"/>
    </xf>
    <xf numFmtId="210" fontId="147" fillId="0" borderId="0" applyNumberFormat="0">
      <alignment horizontal="centerContinuous"/>
    </xf>
    <xf numFmtId="185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211" fontId="75" fillId="0" borderId="0" applyFont="0" applyFill="0" applyBorder="0" applyAlignment="0" applyProtection="0"/>
    <xf numFmtId="212" fontId="75" fillId="0" borderId="0" applyFont="0" applyFill="0" applyBorder="0" applyAlignment="0" applyProtection="0"/>
    <xf numFmtId="213" fontId="76" fillId="0" borderId="0">
      <protection locked="0"/>
    </xf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214" fontId="76" fillId="0" borderId="0">
      <protection locked="0"/>
    </xf>
    <xf numFmtId="215" fontId="76" fillId="0" borderId="0">
      <protection locked="0"/>
    </xf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95" fillId="13" borderId="0" applyNumberFormat="0" applyBorder="0" applyAlignment="0" applyProtection="0"/>
    <xf numFmtId="0" fontId="148" fillId="0" borderId="0"/>
    <xf numFmtId="0" fontId="19" fillId="0" borderId="0"/>
    <xf numFmtId="0" fontId="149" fillId="0" borderId="0"/>
    <xf numFmtId="0" fontId="19" fillId="0" borderId="0"/>
    <xf numFmtId="0" fontId="80" fillId="0" borderId="0"/>
    <xf numFmtId="0" fontId="80" fillId="0" borderId="0"/>
    <xf numFmtId="0" fontId="29" fillId="0" borderId="0"/>
    <xf numFmtId="0" fontId="29" fillId="0" borderId="0"/>
    <xf numFmtId="0" fontId="68" fillId="0" borderId="0"/>
    <xf numFmtId="0" fontId="108" fillId="0" borderId="0"/>
    <xf numFmtId="0" fontId="52" fillId="0" borderId="0"/>
    <xf numFmtId="0" fontId="29" fillId="0" borderId="0"/>
    <xf numFmtId="0" fontId="3" fillId="0" borderId="0"/>
    <xf numFmtId="0" fontId="68" fillId="0" borderId="0"/>
    <xf numFmtId="0" fontId="68" fillId="0" borderId="0"/>
    <xf numFmtId="0" fontId="52" fillId="0" borderId="0"/>
    <xf numFmtId="0" fontId="15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 applyBorder="0"/>
    <xf numFmtId="0" fontId="52" fillId="0" borderId="0"/>
    <xf numFmtId="0" fontId="52" fillId="0" borderId="0"/>
    <xf numFmtId="0" fontId="68" fillId="0" borderId="0"/>
    <xf numFmtId="0" fontId="68" fillId="0" borderId="0"/>
    <xf numFmtId="0" fontId="11" fillId="0" borderId="0"/>
    <xf numFmtId="0" fontId="68" fillId="0" borderId="0"/>
    <xf numFmtId="0" fontId="151" fillId="0" borderId="0"/>
    <xf numFmtId="0" fontId="52" fillId="0" borderId="0"/>
    <xf numFmtId="0" fontId="68" fillId="0" borderId="0" applyBorder="0"/>
    <xf numFmtId="0" fontId="11" fillId="0" borderId="0"/>
    <xf numFmtId="0" fontId="29" fillId="0" borderId="0"/>
    <xf numFmtId="0" fontId="29" fillId="0" borderId="0"/>
    <xf numFmtId="216" fontId="152" fillId="0" borderId="0"/>
    <xf numFmtId="0" fontId="68" fillId="0" borderId="0"/>
    <xf numFmtId="0" fontId="33" fillId="0" borderId="0"/>
    <xf numFmtId="0" fontId="153" fillId="0" borderId="0"/>
    <xf numFmtId="0" fontId="153" fillId="0" borderId="0"/>
    <xf numFmtId="0" fontId="153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0" fillId="32" borderId="5">
      <alignment horizontal="right" vertical="center"/>
      <protection locked="0"/>
    </xf>
    <xf numFmtId="4" fontId="120" fillId="30" borderId="5">
      <alignment horizontal="right" vertical="center"/>
      <protection locked="0"/>
    </xf>
    <xf numFmtId="4" fontId="120" fillId="25" borderId="5">
      <alignment horizontal="right" vertical="center"/>
      <protection locked="0"/>
    </xf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0" fontId="99" fillId="22" borderId="15" applyNumberFormat="0" applyAlignment="0" applyProtection="0"/>
    <xf numFmtId="9" fontId="6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199" fontId="68" fillId="0" borderId="0" applyFont="0" applyFill="0" applyBorder="0" applyAlignment="0" applyProtection="0"/>
    <xf numFmtId="217" fontId="76" fillId="0" borderId="0">
      <protection locked="0"/>
    </xf>
    <xf numFmtId="218" fontId="76" fillId="0" borderId="0">
      <protection locked="0"/>
    </xf>
    <xf numFmtId="219" fontId="52" fillId="0" borderId="0" applyFont="0" applyFill="0" applyBorder="0" applyAlignment="0" applyProtection="0"/>
    <xf numFmtId="217" fontId="76" fillId="0" borderId="0">
      <protection locked="0"/>
    </xf>
    <xf numFmtId="202" fontId="68" fillId="0" borderId="0" applyFill="0" applyBorder="0" applyAlignment="0">
      <alignment horizontal="centerContinuous"/>
    </xf>
    <xf numFmtId="218" fontId="76" fillId="0" borderId="0">
      <protection locked="0"/>
    </xf>
    <xf numFmtId="220" fontId="76" fillId="0" borderId="0">
      <protection locked="0"/>
    </xf>
    <xf numFmtId="49" fontId="125" fillId="0" borderId="5">
      <alignment horizontal="left" vertical="center" wrapText="1"/>
      <protection locked="0"/>
    </xf>
    <xf numFmtId="49" fontId="125" fillId="0" borderId="5">
      <alignment horizontal="left" vertical="center" wrapText="1"/>
      <protection locked="0"/>
    </xf>
    <xf numFmtId="4" fontId="154" fillId="33" borderId="27" applyNumberFormat="0" applyProtection="0">
      <alignment vertical="center"/>
    </xf>
    <xf numFmtId="4" fontId="155" fillId="33" borderId="27" applyNumberFormat="0" applyProtection="0">
      <alignment vertical="center"/>
    </xf>
    <xf numFmtId="4" fontId="156" fillId="0" borderId="0" applyNumberFormat="0" applyProtection="0">
      <alignment horizontal="left" vertical="center" indent="1"/>
    </xf>
    <xf numFmtId="4" fontId="157" fillId="34" borderId="27" applyNumberFormat="0" applyProtection="0">
      <alignment horizontal="left" vertical="center" indent="1"/>
    </xf>
    <xf numFmtId="4" fontId="158" fillId="35" borderId="27" applyNumberFormat="0" applyProtection="0">
      <alignment vertical="center"/>
    </xf>
    <xf numFmtId="4" fontId="159" fillId="32" borderId="27" applyNumberFormat="0" applyProtection="0">
      <alignment vertical="center"/>
    </xf>
    <xf numFmtId="4" fontId="158" fillId="36" borderId="27" applyNumberFormat="0" applyProtection="0">
      <alignment vertical="center"/>
    </xf>
    <xf numFmtId="4" fontId="160" fillId="35" borderId="27" applyNumberFormat="0" applyProtection="0">
      <alignment vertical="center"/>
    </xf>
    <xf numFmtId="4" fontId="161" fillId="37" borderId="27" applyNumberFormat="0" applyProtection="0">
      <alignment horizontal="left" vertical="center" indent="1"/>
    </xf>
    <xf numFmtId="4" fontId="161" fillId="30" borderId="27" applyNumberFormat="0" applyProtection="0">
      <alignment horizontal="left" vertical="center" indent="1"/>
    </xf>
    <xf numFmtId="4" fontId="162" fillId="34" borderId="27" applyNumberFormat="0" applyProtection="0">
      <alignment horizontal="left" vertical="center" indent="1"/>
    </xf>
    <xf numFmtId="4" fontId="163" fillId="31" borderId="27" applyNumberFormat="0" applyProtection="0">
      <alignment vertical="center"/>
    </xf>
    <xf numFmtId="4" fontId="164" fillId="24" borderId="27" applyNumberFormat="0" applyProtection="0">
      <alignment horizontal="left" vertical="center" indent="1"/>
    </xf>
    <xf numFmtId="4" fontId="165" fillId="30" borderId="27" applyNumberFormat="0" applyProtection="0">
      <alignment horizontal="left" vertical="center" indent="1"/>
    </xf>
    <xf numFmtId="4" fontId="166" fillId="34" borderId="27" applyNumberFormat="0" applyProtection="0">
      <alignment horizontal="left" vertical="center" indent="1"/>
    </xf>
    <xf numFmtId="4" fontId="167" fillId="24" borderId="27" applyNumberFormat="0" applyProtection="0">
      <alignment vertical="center"/>
    </xf>
    <xf numFmtId="4" fontId="168" fillId="24" borderId="27" applyNumberFormat="0" applyProtection="0">
      <alignment vertical="center"/>
    </xf>
    <xf numFmtId="4" fontId="161" fillId="30" borderId="27" applyNumberFormat="0" applyProtection="0">
      <alignment horizontal="left" vertical="center" indent="1"/>
    </xf>
    <xf numFmtId="4" fontId="169" fillId="24" borderId="27" applyNumberFormat="0" applyProtection="0">
      <alignment vertical="center"/>
    </xf>
    <xf numFmtId="4" fontId="170" fillId="24" borderId="27" applyNumberFormat="0" applyProtection="0">
      <alignment vertical="center"/>
    </xf>
    <xf numFmtId="4" fontId="82" fillId="0" borderId="0" applyNumberFormat="0" applyProtection="0">
      <alignment horizontal="left" vertical="center" indent="1"/>
    </xf>
    <xf numFmtId="4" fontId="171" fillId="24" borderId="27" applyNumberFormat="0" applyProtection="0">
      <alignment vertical="center"/>
    </xf>
    <xf numFmtId="4" fontId="172" fillId="24" borderId="27" applyNumberFormat="0" applyProtection="0">
      <alignment vertical="center"/>
    </xf>
    <xf numFmtId="4" fontId="161" fillId="38" borderId="27" applyNumberFormat="0" applyProtection="0">
      <alignment horizontal="left" vertical="center" indent="1"/>
    </xf>
    <xf numFmtId="4" fontId="173" fillId="31" borderId="27" applyNumberFormat="0" applyProtection="0">
      <alignment horizontal="left" indent="1"/>
    </xf>
    <xf numFmtId="4" fontId="174" fillId="24" borderId="27" applyNumberFormat="0" applyProtection="0">
      <alignment vertical="center"/>
    </xf>
    <xf numFmtId="38" fontId="75" fillId="0" borderId="24"/>
    <xf numFmtId="221" fontId="52" fillId="0" borderId="0">
      <protection locked="0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175" fillId="0" borderId="0" applyNumberFormat="0" applyFill="0" applyBorder="0" applyAlignment="0" applyProtection="0"/>
    <xf numFmtId="0" fontId="52" fillId="0" borderId="0" applyNumberFormat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128" fillId="0" borderId="0">
      <protection locked="0"/>
    </xf>
    <xf numFmtId="2" fontId="128" fillId="0" borderId="0">
      <protection locked="0"/>
    </xf>
    <xf numFmtId="218" fontId="76" fillId="0" borderId="0">
      <protection locked="0"/>
    </xf>
    <xf numFmtId="220" fontId="76" fillId="0" borderId="0">
      <protection locked="0"/>
    </xf>
    <xf numFmtId="0" fontId="75" fillId="0" borderId="0"/>
    <xf numFmtId="4" fontId="5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76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7" fillId="0" borderId="0" applyNumberFormat="0" applyFont="0" applyFill="0" applyBorder="0" applyAlignment="0" applyProtection="0">
      <alignment vertical="top"/>
    </xf>
    <xf numFmtId="0" fontId="176" fillId="0" borderId="0" applyNumberFormat="0" applyFont="0" applyFill="0" applyBorder="0" applyAlignment="0" applyProtection="0"/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176" fillId="0" borderId="0" applyNumberFormat="0" applyFont="0" applyFill="0" applyBorder="0" applyAlignment="0" applyProtection="0">
      <alignment horizontal="left" vertical="top"/>
    </xf>
    <xf numFmtId="0" fontId="68" fillId="0" borderId="0"/>
    <xf numFmtId="0" fontId="178" fillId="0" borderId="0">
      <alignment horizontal="left" wrapText="1"/>
    </xf>
    <xf numFmtId="0" fontId="179" fillId="0" borderId="18" applyNumberFormat="0" applyFont="0" applyFill="0" applyBorder="0" applyAlignment="0" applyProtection="0">
      <alignment horizontal="center" wrapText="1"/>
    </xf>
    <xf numFmtId="222" fontId="51" fillId="0" borderId="0" applyNumberFormat="0" applyFont="0" applyFill="0" applyBorder="0" applyAlignment="0" applyProtection="0">
      <alignment horizontal="right"/>
    </xf>
    <xf numFmtId="0" fontId="179" fillId="0" borderId="0" applyNumberFormat="0" applyFont="0" applyFill="0" applyBorder="0" applyAlignment="0" applyProtection="0">
      <alignment horizontal="left" indent="1"/>
    </xf>
    <xf numFmtId="223" fontId="179" fillId="0" borderId="0" applyNumberFormat="0" applyFont="0" applyFill="0" applyBorder="0" applyAlignment="0" applyProtection="0"/>
    <xf numFmtId="0" fontId="68" fillId="0" borderId="18" applyNumberFormat="0" applyFont="0" applyFill="0" applyAlignment="0" applyProtection="0">
      <alignment horizontal="center"/>
    </xf>
    <xf numFmtId="0" fontId="68" fillId="0" borderId="0" applyNumberFormat="0" applyFont="0" applyFill="0" applyBorder="0" applyAlignment="0" applyProtection="0">
      <alignment horizontal="left" wrapText="1" indent="1"/>
    </xf>
    <xf numFmtId="0" fontId="179" fillId="0" borderId="0" applyNumberFormat="0" applyFont="0" applyFill="0" applyBorder="0" applyAlignment="0" applyProtection="0">
      <alignment horizontal="left" indent="1"/>
    </xf>
    <xf numFmtId="0" fontId="68" fillId="0" borderId="0" applyNumberFormat="0" applyFont="0" applyFill="0" applyBorder="0" applyAlignment="0" applyProtection="0">
      <alignment horizontal="left" wrapText="1" indent="2"/>
    </xf>
    <xf numFmtId="224" fontId="68" fillId="0" borderId="0">
      <alignment horizontal="right"/>
    </xf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7" borderId="2" applyNumberFormat="0" applyAlignment="0" applyProtection="0"/>
    <xf numFmtId="0" fontId="35" fillId="7" borderId="2" applyNumberFormat="0" applyAlignment="0" applyProtection="0"/>
    <xf numFmtId="216" fontId="35" fillId="7" borderId="2" applyNumberFormat="0" applyAlignment="0" applyProtection="0"/>
    <xf numFmtId="0" fontId="36" fillId="22" borderId="15" applyNumberFormat="0" applyAlignment="0" applyProtection="0"/>
    <xf numFmtId="0" fontId="36" fillId="22" borderId="15" applyNumberFormat="0" applyAlignment="0" applyProtection="0"/>
    <xf numFmtId="0" fontId="37" fillId="22" borderId="2" applyNumberFormat="0" applyAlignment="0" applyProtection="0"/>
    <xf numFmtId="0" fontId="37" fillId="22" borderId="2" applyNumberFormat="0" applyAlignment="0" applyProtection="0"/>
    <xf numFmtId="0" fontId="109" fillId="0" borderId="0" applyProtection="0"/>
    <xf numFmtId="195" fontId="24" fillId="0" borderId="0" applyFont="0" applyFill="0" applyBorder="0" applyAlignment="0" applyProtection="0"/>
    <xf numFmtId="0" fontId="49" fillId="4" borderId="0" applyNumberFormat="0" applyBorder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0" fillId="0" borderId="0" applyProtection="0"/>
    <xf numFmtId="0" fontId="111" fillId="0" borderId="0" applyProtection="0"/>
    <xf numFmtId="0" fontId="47" fillId="0" borderId="13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9" fillId="0" borderId="16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2" fillId="23" borderId="4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7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50" fillId="0" borderId="0"/>
    <xf numFmtId="0" fontId="24" fillId="0" borderId="0"/>
    <xf numFmtId="0" fontId="50" fillId="0" borderId="0"/>
    <xf numFmtId="0" fontId="50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51" fillId="0" borderId="0"/>
    <xf numFmtId="216" fontId="151" fillId="0" borderId="0"/>
    <xf numFmtId="216" fontId="151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3" fillId="0" borderId="0"/>
    <xf numFmtId="0" fontId="24" fillId="0" borderId="0"/>
    <xf numFmtId="0" fontId="41" fillId="0" borderId="17" applyNumberFormat="0" applyFill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22" borderId="15" applyNumberFormat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4" fillId="13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09" fillId="0" borderId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85" fontId="180" fillId="0" borderId="0" applyFont="0" applyFill="0" applyBorder="0" applyAlignment="0" applyProtection="0"/>
    <xf numFmtId="173" fontId="180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68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20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226" fontId="181" fillId="24" borderId="25" applyFill="0" applyBorder="0">
      <alignment horizontal="center" vertical="center" wrapText="1"/>
      <protection locked="0"/>
    </xf>
    <xf numFmtId="208" fontId="182" fillId="0" borderId="0">
      <alignment wrapText="1"/>
    </xf>
    <xf numFmtId="208" fontId="127" fillId="0" borderId="0">
      <alignment wrapText="1"/>
    </xf>
    <xf numFmtId="0" fontId="184" fillId="0" borderId="0" applyNumberFormat="0" applyFill="0" applyBorder="0" applyAlignment="0" applyProtection="0"/>
    <xf numFmtId="0" fontId="198" fillId="0" borderId="0"/>
    <xf numFmtId="0" fontId="198" fillId="0" borderId="0"/>
  </cellStyleXfs>
  <cellXfs count="108">
    <xf numFmtId="0" fontId="0" fillId="0" borderId="0" xfId="0"/>
    <xf numFmtId="0" fontId="11" fillId="0" borderId="0" xfId="787"/>
    <xf numFmtId="0" fontId="11" fillId="0" borderId="0" xfId="787" applyFont="1"/>
    <xf numFmtId="0" fontId="28" fillId="0" borderId="0" xfId="787" applyFont="1"/>
    <xf numFmtId="0" fontId="11" fillId="0" borderId="0" xfId="787" applyFill="1" applyBorder="1"/>
    <xf numFmtId="0" fontId="11" fillId="0" borderId="0" xfId="787" applyFont="1" applyFill="1" applyBorder="1"/>
    <xf numFmtId="0" fontId="28" fillId="0" borderId="0" xfId="787" applyFont="1" applyFill="1" applyBorder="1"/>
    <xf numFmtId="0" fontId="11" fillId="0" borderId="0" xfId="787" applyFont="1" applyAlignment="1">
      <alignment horizontal="center"/>
    </xf>
    <xf numFmtId="0" fontId="187" fillId="0" borderId="0" xfId="1819" applyFont="1" applyBorder="1" applyAlignment="1"/>
    <xf numFmtId="0" fontId="0" fillId="0" borderId="0" xfId="0" applyFill="1" applyBorder="1"/>
    <xf numFmtId="0" fontId="0" fillId="0" borderId="0" xfId="0" applyFill="1"/>
    <xf numFmtId="0" fontId="196" fillId="0" borderId="0" xfId="787" applyFont="1"/>
    <xf numFmtId="0" fontId="11" fillId="0" borderId="0" xfId="787" applyAlignment="1">
      <alignment vertical="center"/>
    </xf>
    <xf numFmtId="0" fontId="11" fillId="0" borderId="0" xfId="787" applyFill="1" applyBorder="1" applyAlignment="1">
      <alignment vertical="center"/>
    </xf>
    <xf numFmtId="174" fontId="190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88" fillId="0" borderId="0" xfId="1819" applyFont="1" applyBorder="1" applyAlignment="1">
      <alignment vertical="center"/>
    </xf>
    <xf numFmtId="0" fontId="197" fillId="0" borderId="0" xfId="787" applyFont="1"/>
    <xf numFmtId="0" fontId="197" fillId="0" borderId="0" xfId="0" applyFont="1"/>
    <xf numFmtId="0" fontId="11" fillId="0" borderId="0" xfId="787" applyFill="1" applyBorder="1" applyProtection="1">
      <protection locked="0" hidden="1"/>
    </xf>
    <xf numFmtId="0" fontId="112" fillId="0" borderId="0" xfId="787" applyFont="1" applyFill="1" applyBorder="1" applyAlignment="1" applyProtection="1">
      <alignment vertical="center"/>
      <protection locked="0" hidden="1"/>
    </xf>
    <xf numFmtId="0" fontId="15" fillId="0" borderId="0" xfId="787" applyFont="1" applyFill="1" applyBorder="1" applyAlignment="1" applyProtection="1">
      <alignment vertical="center"/>
      <protection locked="0" hidden="1"/>
    </xf>
    <xf numFmtId="0" fontId="31" fillId="0" borderId="0" xfId="787" applyFont="1" applyFill="1" applyBorder="1" applyAlignment="1" applyProtection="1">
      <alignment vertical="center"/>
      <protection locked="0" hidden="1"/>
    </xf>
    <xf numFmtId="0" fontId="3" fillId="0" borderId="0" xfId="787" applyFont="1" applyFill="1" applyBorder="1" applyAlignment="1" applyProtection="1">
      <alignment vertical="center"/>
      <protection locked="0" hidden="1"/>
    </xf>
    <xf numFmtId="0" fontId="20" fillId="0" borderId="0" xfId="787" applyFont="1" applyFill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191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8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6" fillId="0" borderId="0" xfId="788" applyFont="1" applyFill="1" applyBorder="1" applyAlignment="1" applyProtection="1">
      <alignment horizontal="center"/>
      <protection locked="0" hidden="1"/>
    </xf>
    <xf numFmtId="0" fontId="16" fillId="0" borderId="31" xfId="788" applyFont="1" applyFill="1" applyBorder="1" applyAlignment="1" applyProtection="1">
      <alignment vertical="center"/>
      <protection locked="0" hidden="1"/>
    </xf>
    <xf numFmtId="0" fontId="15" fillId="40" borderId="33" xfId="1819" applyFont="1" applyFill="1" applyBorder="1" applyAlignment="1" applyProtection="1">
      <alignment vertical="center"/>
      <protection locked="0" hidden="1"/>
    </xf>
    <xf numFmtId="0" fontId="190" fillId="40" borderId="37" xfId="1819" applyFont="1" applyFill="1" applyBorder="1" applyAlignment="1" applyProtection="1">
      <alignment vertical="center"/>
      <protection locked="0" hidden="1"/>
    </xf>
    <xf numFmtId="0" fontId="193" fillId="0" borderId="0" xfId="0" applyFont="1" applyFill="1" applyBorder="1" applyAlignment="1" applyProtection="1">
      <alignment vertical="center" wrapText="1"/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185" fillId="40" borderId="37" xfId="1819" applyFont="1" applyFill="1" applyBorder="1" applyAlignment="1" applyProtection="1">
      <alignment horizontal="left" vertical="center"/>
      <protection locked="0" hidden="1"/>
    </xf>
    <xf numFmtId="177" fontId="26" fillId="0" borderId="0" xfId="607" applyNumberFormat="1" applyFont="1" applyFill="1" applyBorder="1" applyAlignment="1" applyProtection="1">
      <alignment horizontal="left" indent="1"/>
      <protection locked="0" hidden="1"/>
    </xf>
    <xf numFmtId="177" fontId="32" fillId="0" borderId="0" xfId="607" applyNumberFormat="1" applyFont="1" applyFill="1" applyBorder="1" applyAlignment="1" applyProtection="1">
      <alignment horizontal="left" indent="2"/>
      <protection locked="0" hidden="1"/>
    </xf>
    <xf numFmtId="0" fontId="192" fillId="0" borderId="0" xfId="0" applyFont="1" applyFill="1" applyBorder="1" applyAlignment="1" applyProtection="1">
      <alignment horizontal="center" vertical="center" wrapText="1"/>
      <protection locked="0" hidden="1"/>
    </xf>
    <xf numFmtId="0" fontId="15" fillId="40" borderId="38" xfId="1819" applyFont="1" applyFill="1" applyBorder="1" applyAlignment="1" applyProtection="1">
      <alignment horizontal="left" vertical="center"/>
      <protection locked="0" hidden="1"/>
    </xf>
    <xf numFmtId="0" fontId="185" fillId="40" borderId="39" xfId="1819" applyFont="1" applyFill="1" applyBorder="1" applyAlignment="1" applyProtection="1">
      <alignment horizontal="left" vertical="center"/>
      <protection locked="0" hidden="1"/>
    </xf>
    <xf numFmtId="0" fontId="185" fillId="0" borderId="0" xfId="1819" applyFont="1" applyFill="1" applyBorder="1" applyAlignment="1" applyProtection="1">
      <alignment horizontal="left" vertical="center"/>
      <protection locked="0" hidden="1"/>
    </xf>
    <xf numFmtId="177" fontId="27" fillId="0" borderId="0" xfId="607" applyNumberFormat="1" applyFont="1" applyFill="1" applyBorder="1" applyAlignment="1" applyProtection="1">
      <alignment horizontal="left" indent="3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40" borderId="34" xfId="1819" applyFont="1" applyFill="1" applyBorder="1" applyAlignment="1" applyProtection="1">
      <alignment horizontal="left" vertical="center"/>
      <protection locked="0" hidden="1"/>
    </xf>
    <xf numFmtId="0" fontId="185" fillId="40" borderId="36" xfId="1819" applyFont="1" applyFill="1" applyBorder="1" applyAlignment="1" applyProtection="1">
      <alignment horizontal="left" vertical="center"/>
      <protection locked="0" hidden="1"/>
    </xf>
    <xf numFmtId="177" fontId="32" fillId="0" borderId="0" xfId="607" applyNumberFormat="1" applyFont="1" applyFill="1" applyBorder="1" applyAlignment="1" applyProtection="1">
      <alignment horizontal="left" indent="4"/>
      <protection locked="0" hidden="1"/>
    </xf>
    <xf numFmtId="0" fontId="184" fillId="0" borderId="0" xfId="1819" applyFill="1" applyBorder="1" applyAlignment="1" applyProtection="1">
      <alignment horizontal="center" vertical="center" wrapText="1"/>
      <protection locked="0" hidden="1"/>
    </xf>
    <xf numFmtId="0" fontId="190" fillId="0" borderId="0" xfId="1819" applyFont="1" applyFill="1" applyBorder="1" applyAlignment="1" applyProtection="1">
      <alignment horizontal="left" vertical="center"/>
      <protection locked="0" hidden="1"/>
    </xf>
    <xf numFmtId="0" fontId="183" fillId="0" borderId="0" xfId="0" applyFont="1" applyFill="1" applyBorder="1" applyAlignment="1" applyProtection="1">
      <alignment vertical="center" wrapText="1"/>
      <protection locked="0" hidden="1"/>
    </xf>
    <xf numFmtId="171" fontId="121" fillId="0" borderId="0" xfId="0" applyNumberFormat="1" applyFont="1" applyFill="1" applyBorder="1" applyAlignment="1" applyProtection="1">
      <protection locked="0" hidden="1"/>
    </xf>
    <xf numFmtId="0" fontId="186" fillId="0" borderId="0" xfId="0" applyFont="1" applyFill="1" applyBorder="1" applyAlignment="1" applyProtection="1">
      <alignment vertical="center"/>
      <protection locked="0" hidden="1"/>
    </xf>
    <xf numFmtId="177" fontId="122" fillId="0" borderId="0" xfId="607" applyNumberFormat="1" applyFont="1" applyFill="1" applyBorder="1" applyAlignment="1" applyProtection="1">
      <alignment horizontal="left" indent="5"/>
      <protection locked="0" hidden="1"/>
    </xf>
    <xf numFmtId="171" fontId="21" fillId="0" borderId="33" xfId="0" applyNumberFormat="1" applyFont="1" applyFill="1" applyBorder="1" applyAlignment="1" applyProtection="1">
      <protection locked="0" hidden="1"/>
    </xf>
    <xf numFmtId="0" fontId="15" fillId="0" borderId="28" xfId="0" applyFont="1" applyBorder="1" applyAlignment="1" applyProtection="1">
      <alignment horizontal="center"/>
      <protection locked="0" hidden="1"/>
    </xf>
    <xf numFmtId="0" fontId="15" fillId="0" borderId="33" xfId="1819" applyFont="1" applyFill="1" applyBorder="1" applyAlignment="1" applyProtection="1">
      <alignment vertical="center"/>
      <protection locked="0" hidden="1"/>
    </xf>
    <xf numFmtId="0" fontId="190" fillId="0" borderId="37" xfId="1819" applyFont="1" applyFill="1" applyBorder="1" applyAlignment="1" applyProtection="1">
      <alignment vertical="center"/>
      <protection locked="0" hidden="1"/>
    </xf>
    <xf numFmtId="0" fontId="15" fillId="0" borderId="30" xfId="0" applyFont="1" applyBorder="1" applyAlignment="1" applyProtection="1">
      <alignment horizontal="center"/>
      <protection locked="0" hidden="1"/>
    </xf>
    <xf numFmtId="0" fontId="15" fillId="0" borderId="38" xfId="1819" applyFont="1" applyFill="1" applyBorder="1" applyAlignment="1" applyProtection="1">
      <alignment horizontal="left" vertical="center"/>
      <protection locked="0" hidden="1"/>
    </xf>
    <xf numFmtId="0" fontId="185" fillId="0" borderId="39" xfId="1819" applyFont="1" applyFill="1" applyBorder="1" applyAlignment="1" applyProtection="1">
      <alignment horizontal="left" vertical="center"/>
      <protection locked="0" hidden="1"/>
    </xf>
    <xf numFmtId="0" fontId="22" fillId="0" borderId="0" xfId="787" applyFont="1" applyFill="1" applyBorder="1" applyProtection="1">
      <protection locked="0" hidden="1"/>
    </xf>
    <xf numFmtId="0" fontId="185" fillId="0" borderId="0" xfId="1819" applyFont="1" applyFill="1" applyBorder="1" applyAlignment="1" applyProtection="1">
      <alignment horizontal="center" vertical="center"/>
      <protection locked="0" hidden="1"/>
    </xf>
    <xf numFmtId="1" fontId="27" fillId="0" borderId="0" xfId="607" applyNumberFormat="1" applyFont="1" applyFill="1" applyBorder="1" applyAlignment="1" applyProtection="1">
      <alignment horizontal="left" indent="1"/>
      <protection locked="0" hidden="1"/>
    </xf>
    <xf numFmtId="0" fontId="15" fillId="0" borderId="34" xfId="1819" applyFont="1" applyFill="1" applyBorder="1" applyAlignment="1" applyProtection="1">
      <alignment horizontal="left" vertical="center"/>
      <protection locked="0" hidden="1"/>
    </xf>
    <xf numFmtId="0" fontId="185" fillId="0" borderId="36" xfId="1819" applyFont="1" applyFill="1" applyBorder="1" applyAlignment="1" applyProtection="1">
      <alignment horizontal="left" vertical="center"/>
      <protection locked="0" hidden="1"/>
    </xf>
    <xf numFmtId="227" fontId="186" fillId="0" borderId="5" xfId="0" applyNumberFormat="1" applyFont="1" applyBorder="1" applyAlignment="1">
      <alignment horizontal="center" vertical="center"/>
    </xf>
    <xf numFmtId="227" fontId="186" fillId="0" borderId="40" xfId="0" applyNumberFormat="1" applyFont="1" applyBorder="1" applyAlignment="1">
      <alignment horizontal="center" vertical="center"/>
    </xf>
    <xf numFmtId="0" fontId="0" fillId="0" borderId="0" xfId="0" applyBorder="1"/>
    <xf numFmtId="171" fontId="0" fillId="0" borderId="0" xfId="0" applyNumberFormat="1" applyBorder="1"/>
    <xf numFmtId="171" fontId="0" fillId="0" borderId="0" xfId="0" applyNumberFormat="1" applyFill="1" applyBorder="1"/>
    <xf numFmtId="0" fontId="3" fillId="41" borderId="0" xfId="0" applyFont="1" applyFill="1" applyBorder="1" applyAlignment="1">
      <alignment wrapText="1"/>
    </xf>
    <xf numFmtId="0" fontId="202" fillId="0" borderId="0" xfId="0" applyFont="1" applyBorder="1" applyAlignment="1">
      <alignment horizontal="right" wrapText="1"/>
    </xf>
    <xf numFmtId="171" fontId="200" fillId="0" borderId="0" xfId="0" applyNumberFormat="1" applyFont="1" applyFill="1" applyBorder="1" applyAlignment="1">
      <alignment horizontal="right" wrapText="1"/>
    </xf>
    <xf numFmtId="171" fontId="199" fillId="0" borderId="0" xfId="0" applyNumberFormat="1" applyFont="1" applyFill="1" applyBorder="1" applyAlignment="1">
      <alignment horizontal="right" wrapText="1"/>
    </xf>
    <xf numFmtId="227" fontId="186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201" fillId="0" borderId="0" xfId="0" applyFont="1" applyFill="1" applyBorder="1" applyAlignment="1">
      <alignment horizontal="right" vertical="center" wrapText="1"/>
    </xf>
    <xf numFmtId="174" fontId="190" fillId="0" borderId="0" xfId="0" applyNumberFormat="1" applyFont="1" applyFill="1" applyBorder="1" applyAlignment="1">
      <alignment horizontal="right" vertical="center" wrapText="1"/>
    </xf>
    <xf numFmtId="171" fontId="203" fillId="0" borderId="0" xfId="0" applyNumberFormat="1" applyFont="1" applyFill="1" applyBorder="1"/>
    <xf numFmtId="0" fontId="184" fillId="40" borderId="29" xfId="1819" applyFill="1" applyBorder="1" applyAlignment="1" applyProtection="1">
      <alignment horizontal="center" vertical="center" wrapText="1"/>
      <protection locked="0" hidden="1"/>
    </xf>
    <xf numFmtId="0" fontId="184" fillId="40" borderId="30" xfId="1819" applyFill="1" applyBorder="1" applyAlignment="1" applyProtection="1">
      <alignment horizontal="center" vertical="center" wrapText="1"/>
      <protection locked="0" hidden="1"/>
    </xf>
    <xf numFmtId="0" fontId="184" fillId="40" borderId="28" xfId="1819" applyFill="1" applyBorder="1" applyAlignment="1" applyProtection="1">
      <alignment horizontal="center" vertical="center" wrapText="1"/>
      <protection locked="0" hidden="1"/>
    </xf>
    <xf numFmtId="0" fontId="206" fillId="0" borderId="0" xfId="0" applyFont="1" applyAlignment="1">
      <alignment wrapText="1"/>
    </xf>
    <xf numFmtId="0" fontId="194" fillId="0" borderId="33" xfId="1819" applyFont="1" applyFill="1" applyBorder="1" applyAlignment="1" applyProtection="1">
      <alignment horizontal="center" vertical="center"/>
      <protection locked="0" hidden="1"/>
    </xf>
    <xf numFmtId="0" fontId="194" fillId="0" borderId="37" xfId="1819" applyFont="1" applyFill="1" applyBorder="1" applyAlignment="1" applyProtection="1">
      <alignment horizontal="center" vertical="center"/>
      <protection locked="0" hidden="1"/>
    </xf>
    <xf numFmtId="0" fontId="195" fillId="40" borderId="28" xfId="0" applyFont="1" applyFill="1" applyBorder="1" applyAlignment="1" applyProtection="1">
      <alignment horizontal="center" vertical="center" wrapText="1"/>
      <protection locked="0" hidden="1"/>
    </xf>
    <xf numFmtId="0" fontId="195" fillId="40" borderId="29" xfId="0" applyFont="1" applyFill="1" applyBorder="1" applyAlignment="1" applyProtection="1">
      <alignment horizontal="center" vertical="center" wrapText="1"/>
      <protection locked="0" hidden="1"/>
    </xf>
    <xf numFmtId="0" fontId="195" fillId="40" borderId="30" xfId="0" applyFont="1" applyFill="1" applyBorder="1" applyAlignment="1" applyProtection="1">
      <alignment horizontal="center" vertical="center" wrapText="1"/>
      <protection locked="0" hidden="1"/>
    </xf>
    <xf numFmtId="0" fontId="194" fillId="40" borderId="33" xfId="1819" applyFont="1" applyFill="1" applyBorder="1" applyAlignment="1" applyProtection="1">
      <alignment horizontal="center" vertical="center"/>
      <protection locked="0" hidden="1"/>
    </xf>
    <xf numFmtId="0" fontId="194" fillId="40" borderId="37" xfId="1819" applyFont="1" applyFill="1" applyBorder="1" applyAlignment="1" applyProtection="1">
      <alignment horizontal="center" vertical="center"/>
      <protection locked="0" hidden="1"/>
    </xf>
    <xf numFmtId="0" fontId="194" fillId="0" borderId="0" xfId="1819" applyFont="1" applyFill="1" applyBorder="1" applyAlignment="1" applyProtection="1">
      <alignment horizontal="center" vertical="center"/>
      <protection locked="0" hidden="1"/>
    </xf>
    <xf numFmtId="0" fontId="193" fillId="0" borderId="28" xfId="0" applyFont="1" applyFill="1" applyBorder="1" applyAlignment="1" applyProtection="1">
      <alignment horizontal="center" vertical="center" wrapText="1"/>
      <protection locked="0" hidden="1"/>
    </xf>
    <xf numFmtId="0" fontId="193" fillId="0" borderId="29" xfId="0" applyFont="1" applyFill="1" applyBorder="1" applyAlignment="1" applyProtection="1">
      <alignment horizontal="center" vertical="center" wrapText="1"/>
      <protection locked="0" hidden="1"/>
    </xf>
    <xf numFmtId="0" fontId="193" fillId="0" borderId="30" xfId="0" applyFont="1" applyFill="1" applyBorder="1" applyAlignment="1" applyProtection="1">
      <alignment horizontal="center" vertical="center" wrapText="1"/>
      <protection locked="0" hidden="1"/>
    </xf>
    <xf numFmtId="0" fontId="193" fillId="40" borderId="29" xfId="0" applyFont="1" applyFill="1" applyBorder="1" applyAlignment="1" applyProtection="1">
      <alignment horizontal="center" vertical="center" wrapText="1"/>
      <protection locked="0" hidden="1"/>
    </xf>
    <xf numFmtId="0" fontId="193" fillId="40" borderId="3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87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 applyProtection="1">
      <alignment horizontal="center"/>
      <protection locked="0" hidden="1"/>
    </xf>
    <xf numFmtId="0" fontId="194" fillId="40" borderId="32" xfId="1819" applyFont="1" applyFill="1" applyBorder="1" applyAlignment="1" applyProtection="1">
      <alignment horizontal="center" vertical="center"/>
      <protection locked="0" hidden="1"/>
    </xf>
    <xf numFmtId="0" fontId="194" fillId="40" borderId="35" xfId="1819" applyFont="1" applyFill="1" applyBorder="1" applyAlignment="1" applyProtection="1">
      <alignment horizontal="center" vertical="center"/>
      <protection locked="0" hidden="1"/>
    </xf>
    <xf numFmtId="0" fontId="194" fillId="0" borderId="32" xfId="1819" applyFont="1" applyFill="1" applyBorder="1" applyAlignment="1" applyProtection="1">
      <alignment horizontal="center" vertical="center"/>
      <protection locked="0" hidden="1"/>
    </xf>
    <xf numFmtId="0" fontId="194" fillId="0" borderId="35" xfId="1819" applyFont="1" applyFill="1" applyBorder="1" applyAlignment="1" applyProtection="1">
      <alignment horizontal="center" vertical="center"/>
      <protection locked="0" hidden="1"/>
    </xf>
    <xf numFmtId="0" fontId="189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4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wrapText="1"/>
      <protection hidden="1"/>
    </xf>
  </cellXfs>
  <cellStyles count="1822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2 2" xfId="1821"/>
    <cellStyle name="Звичайний 3" xfId="1820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8</xdr:row>
      <xdr:rowOff>190500</xdr:rowOff>
    </xdr:from>
    <xdr:to>
      <xdr:col>6</xdr:col>
      <xdr:colOff>350520</xdr:colOff>
      <xdr:row>9</xdr:row>
      <xdr:rowOff>9526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160645" y="1935480"/>
          <a:ext cx="1613535" cy="4762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1623060</xdr:colOff>
      <xdr:row>9</xdr:row>
      <xdr:rowOff>38100</xdr:rowOff>
    </xdr:from>
    <xdr:to>
      <xdr:col>4</xdr:col>
      <xdr:colOff>373380</xdr:colOff>
      <xdr:row>15</xdr:row>
      <xdr:rowOff>60960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43500" y="2011680"/>
          <a:ext cx="381000" cy="144018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15</xdr:row>
      <xdr:rowOff>200025</xdr:rowOff>
    </xdr:from>
    <xdr:to>
      <xdr:col>7</xdr:col>
      <xdr:colOff>9525</xdr:colOff>
      <xdr:row>15</xdr:row>
      <xdr:rowOff>200026</xdr:rowOff>
    </xdr:to>
    <xdr:cxnSp macro="">
      <xdr:nvCxnSpPr>
        <xdr:cNvPr id="27" name="Пряма зі стрілкою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6433185" y="4276725"/>
          <a:ext cx="396240" cy="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1000125</xdr:colOff>
      <xdr:row>7</xdr:row>
      <xdr:rowOff>0</xdr:rowOff>
    </xdr:from>
    <xdr:to>
      <xdr:col>1</xdr:col>
      <xdr:colOff>1000125</xdr:colOff>
      <xdr:row>9</xdr:row>
      <xdr:rowOff>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602105" y="1525905"/>
          <a:ext cx="0" cy="1133475"/>
        </a:xfrm>
        <a:prstGeom prst="line">
          <a:avLst/>
        </a:prstGeom>
        <a:ln w="25400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990600</xdr:colOff>
      <xdr:row>9</xdr:row>
      <xdr:rowOff>0</xdr:rowOff>
    </xdr:from>
    <xdr:to>
      <xdr:col>3</xdr:col>
      <xdr:colOff>9525</xdr:colOff>
      <xdr:row>9</xdr:row>
      <xdr:rowOff>0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592580" y="2659380"/>
          <a:ext cx="1937385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K21"/>
  <sheetViews>
    <sheetView showGridLines="0" tabSelected="1" showOutlineSymbols="0" zoomScaleNormal="100" zoomScaleSheetLayoutView="130" workbookViewId="0">
      <selection activeCell="H8" sqref="H8"/>
    </sheetView>
  </sheetViews>
  <sheetFormatPr defaultColWidth="9.33203125" defaultRowHeight="13.2"/>
  <cols>
    <col min="1" max="1" width="8.77734375" style="1" customWidth="1"/>
    <col min="2" max="2" width="36.77734375" style="19" customWidth="1"/>
    <col min="3" max="3" width="5.77734375" style="19" customWidth="1"/>
    <col min="4" max="4" width="23.77734375" style="19" customWidth="1"/>
    <col min="5" max="5" width="5.77734375" style="19" customWidth="1"/>
    <col min="6" max="6" width="12.77734375" style="19" customWidth="1"/>
    <col min="7" max="8" width="5.77734375" style="19" customWidth="1"/>
    <col min="9" max="10" width="35.77734375" style="19" customWidth="1"/>
    <col min="11" max="11" width="9.33203125" style="4"/>
    <col min="12" max="16384" width="9.33203125" style="1"/>
  </cols>
  <sheetData>
    <row r="1" spans="1:11" ht="14.1" customHeight="1">
      <c r="A1" s="7">
        <v>1</v>
      </c>
    </row>
    <row r="2" spans="1:11" s="12" customFormat="1" ht="14.1" customHeight="1">
      <c r="B2" s="20"/>
      <c r="C2" s="20"/>
      <c r="D2" s="21"/>
      <c r="E2" s="22"/>
      <c r="F2" s="23"/>
      <c r="G2" s="22"/>
      <c r="H2" s="22"/>
      <c r="I2" s="23"/>
      <c r="J2" s="21"/>
      <c r="K2" s="13"/>
    </row>
    <row r="3" spans="1:11" ht="18" customHeight="1">
      <c r="A3" s="17" t="s">
        <v>0</v>
      </c>
      <c r="B3" s="24"/>
      <c r="C3" s="24"/>
      <c r="D3" s="24"/>
      <c r="E3" s="24"/>
      <c r="F3" s="24"/>
      <c r="G3" s="24"/>
    </row>
    <row r="4" spans="1:11" customFormat="1" ht="18" customHeight="1" thickBot="1">
      <c r="A4" s="18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8" customHeight="1" thickTop="1">
      <c r="A5" s="11"/>
      <c r="B5" s="85" t="str">
        <f>IF($A$1=1,"ВНУТРІШНЯ ТОРГІВЛЯ","DOMESTIC TRADE")</f>
        <v>ВНУТРІШНЯ ТОРГІВЛЯ</v>
      </c>
      <c r="C5" s="26"/>
      <c r="D5" s="96"/>
      <c r="E5" s="97"/>
      <c r="F5" s="97"/>
      <c r="G5" s="97"/>
      <c r="H5" s="27"/>
      <c r="I5" s="97"/>
      <c r="J5" s="97"/>
    </row>
    <row r="6" spans="1:11" ht="18" customHeight="1" thickBot="1">
      <c r="B6" s="86"/>
      <c r="C6" s="26"/>
      <c r="D6" s="96"/>
      <c r="E6" s="28"/>
      <c r="F6" s="28"/>
      <c r="G6" s="28"/>
      <c r="H6" s="27"/>
      <c r="I6" s="28"/>
      <c r="J6" s="28"/>
    </row>
    <row r="7" spans="1:11" ht="20.100000000000001" customHeight="1" thickTop="1" thickBot="1">
      <c r="B7" s="87"/>
      <c r="C7" s="26"/>
      <c r="D7" s="96"/>
      <c r="E7" s="29"/>
      <c r="F7" s="29"/>
      <c r="G7" s="29"/>
      <c r="H7" s="30"/>
      <c r="I7" s="98" t="str">
        <f>IF($A$1=1,"Роздрібний товарооборот підприємств","Retail turnover of the enterprises")</f>
        <v>Роздрібний товарооборот підприємств</v>
      </c>
      <c r="J7" s="99"/>
    </row>
    <row r="8" spans="1:11" ht="18" customHeight="1" thickTop="1">
      <c r="B8" s="37"/>
      <c r="C8" s="37"/>
      <c r="D8" s="94"/>
      <c r="E8" s="34"/>
      <c r="F8" s="33"/>
      <c r="G8" s="34"/>
      <c r="H8" s="79">
        <v>1</v>
      </c>
      <c r="I8" s="31" t="str">
        <f>IF($A$1=1,"млн. грн. (кумулятивно)","mln. UAH (cumulative)")</f>
        <v>млн. грн. (кумулятивно)</v>
      </c>
      <c r="J8" s="35"/>
    </row>
    <row r="9" spans="1:11" ht="18" customHeight="1" thickBot="1">
      <c r="B9" s="37"/>
      <c r="C9" s="37"/>
      <c r="D9" s="94"/>
      <c r="E9" s="34"/>
      <c r="F9" s="38"/>
      <c r="G9" s="34"/>
      <c r="H9" s="80">
        <v>2</v>
      </c>
      <c r="I9" s="39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9" s="40"/>
    </row>
    <row r="10" spans="1:11" ht="20.100000000000001" customHeight="1" thickTop="1" thickBot="1">
      <c r="B10" s="37"/>
      <c r="C10" s="37"/>
      <c r="D10" s="94"/>
      <c r="E10" s="34"/>
      <c r="F10" s="29"/>
      <c r="G10" s="34"/>
      <c r="H10" s="41"/>
      <c r="I10" s="88" t="str">
        <f>IF($A$1=1,"Оборот роздрібної торгівлі","Turnover of retail trade")</f>
        <v>Оборот роздрібної торгівлі</v>
      </c>
      <c r="J10" s="89"/>
    </row>
    <row r="11" spans="1:11" s="2" customFormat="1" ht="18" customHeight="1" thickTop="1">
      <c r="B11" s="42"/>
      <c r="C11" s="42"/>
      <c r="D11" s="94"/>
      <c r="E11" s="43"/>
      <c r="F11" s="43"/>
      <c r="G11" s="43"/>
      <c r="H11" s="81">
        <v>3</v>
      </c>
      <c r="I11" s="31" t="str">
        <f>IF($A$1=1,"млн. грн. (кумулятивно)","mln. UAH (cumulative)")</f>
        <v>млн. грн. (кумулятивно)</v>
      </c>
      <c r="J11" s="32"/>
    </row>
    <row r="12" spans="1:11" s="2" customFormat="1" ht="18" customHeight="1" thickBot="1">
      <c r="B12" s="42"/>
      <c r="C12" s="42"/>
      <c r="D12" s="95"/>
      <c r="E12" s="43"/>
      <c r="F12" s="43"/>
      <c r="G12" s="43"/>
      <c r="H12" s="80">
        <v>4</v>
      </c>
      <c r="I12" s="44" t="str">
        <f>IF($A$1=1,"у % до відповідного періоду попереднього року","% to соrresponding period of previous year")</f>
        <v>у % до відповідного періоду попереднього року</v>
      </c>
      <c r="J12" s="45"/>
      <c r="K12" s="5"/>
    </row>
    <row r="13" spans="1:11" s="2" customFormat="1" ht="18" customHeight="1" thickTop="1">
      <c r="B13" s="46"/>
      <c r="C13" s="46"/>
      <c r="D13" s="33"/>
      <c r="E13" s="43"/>
      <c r="F13" s="43"/>
      <c r="G13" s="43"/>
      <c r="H13" s="47"/>
      <c r="I13" s="48"/>
      <c r="J13" s="41"/>
      <c r="K13" s="5"/>
    </row>
    <row r="14" spans="1:11" s="3" customFormat="1" ht="18" customHeight="1" thickBot="1">
      <c r="B14" s="46"/>
      <c r="C14" s="46"/>
      <c r="D14" s="49"/>
      <c r="E14" s="50"/>
      <c r="F14" s="29"/>
      <c r="G14" s="43"/>
      <c r="H14" s="51"/>
      <c r="I14" s="90"/>
      <c r="J14" s="90"/>
      <c r="K14" s="6"/>
    </row>
    <row r="15" spans="1:11" s="3" customFormat="1" ht="20.100000000000001" customHeight="1" thickTop="1" thickBot="1">
      <c r="B15" s="52"/>
      <c r="C15" s="52"/>
      <c r="D15" s="49"/>
      <c r="E15" s="50"/>
      <c r="F15" s="91" t="str">
        <f>IF($A$1=1,"Рік","Year")</f>
        <v>Рік</v>
      </c>
      <c r="G15" s="53"/>
      <c r="H15" s="30"/>
      <c r="I15" s="100" t="str">
        <f>IF($A$1=1,"Роздрібний товарооборот підприємств","Retail turnover of the enterprises")</f>
        <v>Роздрібний товарооборот підприємств</v>
      </c>
      <c r="J15" s="101"/>
      <c r="K15" s="6"/>
    </row>
    <row r="16" spans="1:11" s="3" customFormat="1" ht="18" customHeight="1" thickTop="1">
      <c r="B16" s="52"/>
      <c r="C16" s="52"/>
      <c r="D16" s="49"/>
      <c r="E16" s="50"/>
      <c r="F16" s="92"/>
      <c r="G16" s="53"/>
      <c r="H16" s="54">
        <v>1</v>
      </c>
      <c r="I16" s="55" t="str">
        <f>IF($A$1=1,"млн. грн.","mln. UAH")</f>
        <v>млн. грн.</v>
      </c>
      <c r="J16" s="56"/>
      <c r="K16" s="6"/>
    </row>
    <row r="17" spans="1:11" s="3" customFormat="1" ht="18" customHeight="1" thickBot="1">
      <c r="B17" s="52"/>
      <c r="C17" s="52"/>
      <c r="D17" s="49"/>
      <c r="E17" s="50"/>
      <c r="F17" s="93"/>
      <c r="G17" s="53"/>
      <c r="H17" s="57">
        <v>2</v>
      </c>
      <c r="I17" s="58" t="str">
        <f>IF($A$1=1,"у % до попереднього року","% to previous year")</f>
        <v>у % до попереднього року</v>
      </c>
      <c r="J17" s="59"/>
      <c r="K17" s="6"/>
    </row>
    <row r="18" spans="1:11" ht="20.100000000000001" customHeight="1" thickTop="1" thickBot="1">
      <c r="B18" s="42"/>
      <c r="C18" s="42"/>
      <c r="D18" s="60"/>
      <c r="E18" s="60"/>
      <c r="F18" s="33"/>
      <c r="G18" s="50"/>
      <c r="H18" s="61"/>
      <c r="I18" s="83" t="str">
        <f>IF($A$1=1,"Оборот роздрібної торгівлі (кумулятивно) ","Turnover of retail trade (cumulative)")</f>
        <v xml:space="preserve">Оборот роздрібної торгівлі (кумулятивно) </v>
      </c>
      <c r="J18" s="84"/>
    </row>
    <row r="19" spans="1:11" ht="18" customHeight="1" thickTop="1">
      <c r="A19" s="2"/>
      <c r="B19" s="36"/>
      <c r="C19" s="36"/>
      <c r="F19" s="50"/>
      <c r="G19" s="50"/>
      <c r="H19" s="54">
        <v>3</v>
      </c>
      <c r="I19" s="55" t="str">
        <f>IF($A$1=1,"млн. грн.","mln. UAH")</f>
        <v>млн. грн.</v>
      </c>
      <c r="J19" s="56"/>
    </row>
    <row r="20" spans="1:11" ht="18" customHeight="1" thickBot="1">
      <c r="B20" s="62"/>
      <c r="C20" s="62"/>
      <c r="F20" s="60"/>
      <c r="G20" s="60"/>
      <c r="H20" s="57">
        <v>4</v>
      </c>
      <c r="I20" s="63" t="str">
        <f>IF($A$1=1,"у % до попереднього року","% to previous year")</f>
        <v>у % до попереднього року</v>
      </c>
      <c r="J20" s="64"/>
    </row>
    <row r="21" spans="1:11" ht="18" customHeight="1" thickTop="1">
      <c r="B21" s="62"/>
      <c r="C21" s="62"/>
    </row>
  </sheetData>
  <mergeCells count="11">
    <mergeCell ref="I18:J18"/>
    <mergeCell ref="B5:B7"/>
    <mergeCell ref="I10:J10"/>
    <mergeCell ref="I14:J14"/>
    <mergeCell ref="F15:F17"/>
    <mergeCell ref="D8:D12"/>
    <mergeCell ref="D5:D7"/>
    <mergeCell ref="E5:G5"/>
    <mergeCell ref="I5:J5"/>
    <mergeCell ref="I7:J7"/>
    <mergeCell ref="I15:J15"/>
  </mergeCells>
  <phoneticPr fontId="18" type="noConversion"/>
  <hyperlinks>
    <hyperlink ref="H8" location="'1'!A1" display="'1'!A1"/>
    <hyperlink ref="H9" location="'2'!A1" display="'2'!A1"/>
    <hyperlink ref="H11" location="'3'!A1" display="'3'!A1"/>
    <hyperlink ref="H12" location="'4'!A1" display="'4'!A1"/>
  </hyperlinks>
  <printOptions horizontalCentered="1" verticalCentered="1"/>
  <pageMargins left="0.98425196850393704" right="0.59055118110236227" top="0.78740157480314965" bottom="0.78740157480314965" header="0.15748031496062992" footer="0.19685039370078741"/>
  <pageSetup paperSize="9" scale="80" orientation="landscape" horizontalDpi="4294967294" r:id="rId1"/>
  <headerFooter alignWithMargins="0"/>
  <ignoredErrors>
    <ignoredError sqref="I7 I8:J8 I15:J20 F15 B5 I12:J12 J10 J11 J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K13"/>
  <sheetViews>
    <sheetView showGridLines="0" showRowColHeaders="0" zoomScale="96" zoomScaleNormal="96" workbookViewId="0">
      <pane xSplit="2" ySplit="3" topLeftCell="CA4" activePane="bottomRight" state="frozen"/>
      <selection activeCell="FL3" sqref="FL3"/>
      <selection pane="topRight" activeCell="FL3" sqref="FL3"/>
      <selection pane="bottomLeft" activeCell="FL3" sqref="FL3"/>
      <selection pane="bottomRight" activeCell="CK3" sqref="CK3"/>
    </sheetView>
  </sheetViews>
  <sheetFormatPr defaultRowHeight="13.2"/>
  <cols>
    <col min="1" max="1" width="9" customWidth="1"/>
    <col min="2" max="2" width="45.77734375" customWidth="1"/>
    <col min="3" max="19" width="12.77734375" style="10" customWidth="1"/>
    <col min="20" max="23" width="12.77734375" customWidth="1"/>
    <col min="24" max="28" width="10.77734375" customWidth="1"/>
    <col min="29" max="29" width="12.77734375" customWidth="1"/>
    <col min="30" max="30" width="12.77734375" style="67" customWidth="1"/>
    <col min="31" max="31" width="12.77734375" customWidth="1"/>
    <col min="32" max="48" width="10.77734375" customWidth="1"/>
    <col min="49" max="51" width="12.77734375" customWidth="1"/>
    <col min="52" max="71" width="10.77734375" customWidth="1"/>
    <col min="72" max="75" width="11.88671875" customWidth="1"/>
    <col min="76" max="76" width="10.77734375" customWidth="1"/>
    <col min="77" max="86" width="12.77734375" customWidth="1"/>
    <col min="87" max="87" width="12.77734375" style="67" customWidth="1"/>
    <col min="88" max="91" width="12.77734375" customWidth="1"/>
  </cols>
  <sheetData>
    <row r="1" spans="1:89" ht="14.25" customHeight="1">
      <c r="A1" s="16" t="str">
        <f>IF('0'!A1=1,"до змісту","to title")</f>
        <v>до змісту</v>
      </c>
      <c r="B1" s="8"/>
    </row>
    <row r="2" spans="1:89" ht="15.75" customHeight="1">
      <c r="A2" s="102"/>
      <c r="B2" s="102"/>
      <c r="C2" s="74" t="s">
        <v>2</v>
      </c>
      <c r="D2" s="74" t="s">
        <v>3</v>
      </c>
      <c r="E2" s="74">
        <v>43160</v>
      </c>
      <c r="F2" s="74">
        <v>43191</v>
      </c>
      <c r="G2" s="74">
        <v>43221</v>
      </c>
      <c r="H2" s="74">
        <v>43252</v>
      </c>
      <c r="I2" s="74">
        <v>43282</v>
      </c>
      <c r="J2" s="74">
        <v>43313</v>
      </c>
      <c r="K2" s="74">
        <v>43344</v>
      </c>
      <c r="L2" s="74">
        <v>43374</v>
      </c>
      <c r="M2" s="74">
        <v>43405</v>
      </c>
      <c r="N2" s="74">
        <v>43435</v>
      </c>
      <c r="O2" s="74">
        <v>43466</v>
      </c>
      <c r="P2" s="74">
        <v>43497</v>
      </c>
      <c r="Q2" s="74">
        <v>43525</v>
      </c>
      <c r="R2" s="74">
        <v>43556</v>
      </c>
      <c r="S2" s="74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  <c r="CI2" s="65">
        <v>45658</v>
      </c>
      <c r="CJ2" s="65">
        <v>45689</v>
      </c>
      <c r="CK2" s="65">
        <v>45717</v>
      </c>
    </row>
    <row r="3" spans="1:89" s="15" customFormat="1" ht="45" customHeight="1">
      <c r="A3" s="103" t="str">
        <f>IF('0'!$A$1=1,"Роздрібний товарооборот підприємств, млн. грн. (кумулятивно)*","Retail turnover of the enterprises, mln. UAH (cumulative)*")</f>
        <v>Роздрібний товарооборот підприємств, млн. грн. (кумулятивно)*</v>
      </c>
      <c r="B3" s="103"/>
      <c r="C3" s="14">
        <v>48486.8</v>
      </c>
      <c r="D3" s="14">
        <v>94832.1</v>
      </c>
      <c r="E3" s="14">
        <v>147455.1</v>
      </c>
      <c r="F3" s="14">
        <v>199238.8</v>
      </c>
      <c r="G3" s="14">
        <v>252194.7</v>
      </c>
      <c r="H3" s="14">
        <v>304499</v>
      </c>
      <c r="I3" s="14">
        <v>360891.6</v>
      </c>
      <c r="J3" s="14">
        <v>420233.2</v>
      </c>
      <c r="K3" s="14">
        <v>477812.8</v>
      </c>
      <c r="L3" s="14">
        <v>536584.4</v>
      </c>
      <c r="M3" s="14">
        <v>596504.4</v>
      </c>
      <c r="N3" s="14">
        <v>668369.6</v>
      </c>
      <c r="O3" s="14">
        <v>57279.1</v>
      </c>
      <c r="P3" s="14">
        <v>112309.2</v>
      </c>
      <c r="Q3" s="14">
        <v>175570.8</v>
      </c>
      <c r="R3" s="14">
        <v>237018.5</v>
      </c>
      <c r="S3" s="14">
        <v>300036.5</v>
      </c>
      <c r="T3" s="14">
        <v>365219.3</v>
      </c>
      <c r="U3" s="14">
        <v>432623.9</v>
      </c>
      <c r="V3" s="14">
        <v>502084.4</v>
      </c>
      <c r="W3" s="14">
        <v>569875.1</v>
      </c>
      <c r="X3" s="14">
        <v>638837.30000000005</v>
      </c>
      <c r="Y3" s="14">
        <v>709654.5</v>
      </c>
      <c r="Z3" s="14">
        <v>793479.2</v>
      </c>
      <c r="AA3" s="14">
        <v>65298.8</v>
      </c>
      <c r="AB3" s="14">
        <v>130131.3</v>
      </c>
      <c r="AC3" s="14">
        <v>200359.7</v>
      </c>
      <c r="AD3" s="14">
        <v>257622.9</v>
      </c>
      <c r="AE3" s="14">
        <v>322361.59999999998</v>
      </c>
      <c r="AF3" s="14">
        <v>391350.8</v>
      </c>
      <c r="AG3" s="14">
        <v>465704.9</v>
      </c>
      <c r="AH3" s="14">
        <v>540944.69999999995</v>
      </c>
      <c r="AI3" s="14">
        <v>615915.19999999995</v>
      </c>
      <c r="AJ3" s="14">
        <v>693838.7</v>
      </c>
      <c r="AK3" s="14">
        <v>772767.1</v>
      </c>
      <c r="AL3" s="14">
        <v>868283.3</v>
      </c>
      <c r="AM3" s="14">
        <v>70702.399999999994</v>
      </c>
      <c r="AN3" s="14">
        <v>143231.4</v>
      </c>
      <c r="AO3" s="14">
        <v>226344.2</v>
      </c>
      <c r="AP3" s="14">
        <v>307523.3</v>
      </c>
      <c r="AQ3" s="14">
        <v>392899.8</v>
      </c>
      <c r="AR3" s="14">
        <v>478054.9</v>
      </c>
      <c r="AS3" s="14">
        <v>568525.6</v>
      </c>
      <c r="AT3" s="14">
        <v>659824.6</v>
      </c>
      <c r="AU3" s="14">
        <v>749434.3</v>
      </c>
      <c r="AV3" s="14">
        <v>841024.4</v>
      </c>
      <c r="AW3" s="14">
        <v>933539.5</v>
      </c>
      <c r="AX3" s="14">
        <v>1044516.5</v>
      </c>
      <c r="AY3" s="14">
        <v>89958.1</v>
      </c>
      <c r="AZ3" s="14">
        <v>175765.3</v>
      </c>
      <c r="BA3" s="14">
        <v>232326.5</v>
      </c>
      <c r="BB3" s="14">
        <v>291604.90000000002</v>
      </c>
      <c r="BC3" s="14">
        <v>361221.2</v>
      </c>
      <c r="BD3" s="14">
        <v>434468.8</v>
      </c>
      <c r="BE3" s="14">
        <v>516439.9</v>
      </c>
      <c r="BF3" s="14">
        <v>600368.80000000005</v>
      </c>
      <c r="BG3" s="14">
        <v>688355.7</v>
      </c>
      <c r="BH3" s="14">
        <v>776631.79999999993</v>
      </c>
      <c r="BI3" s="14">
        <v>866472.6</v>
      </c>
      <c r="BJ3" s="14">
        <v>971141.6</v>
      </c>
      <c r="BK3" s="14">
        <v>87027.199999999997</v>
      </c>
      <c r="BL3" s="14">
        <v>172304.6</v>
      </c>
      <c r="BM3" s="14">
        <v>271191.3</v>
      </c>
      <c r="BN3" s="14">
        <v>368787.1</v>
      </c>
      <c r="BO3" s="14">
        <v>469706.3</v>
      </c>
      <c r="BP3" s="14">
        <v>570459.9</v>
      </c>
      <c r="BQ3" s="14">
        <v>674673.3</v>
      </c>
      <c r="BR3" s="14">
        <v>784473.59999999998</v>
      </c>
      <c r="BS3" s="14">
        <v>893204.8</v>
      </c>
      <c r="BT3" s="14">
        <v>1005382.7</v>
      </c>
      <c r="BU3" s="14">
        <v>1120033.6000000001</v>
      </c>
      <c r="BV3" s="14">
        <v>1248028.3</v>
      </c>
      <c r="BW3" s="14">
        <v>108736.5</v>
      </c>
      <c r="BX3" s="14">
        <v>218257.6</v>
      </c>
      <c r="BY3" s="14">
        <v>339866.1</v>
      </c>
      <c r="BZ3" s="14">
        <v>457387.1</v>
      </c>
      <c r="CA3" s="14">
        <v>577949.69999999995</v>
      </c>
      <c r="CB3" s="14">
        <v>698386.7</v>
      </c>
      <c r="CC3" s="14">
        <v>827621.2</v>
      </c>
      <c r="CD3" s="14">
        <v>960836.7</v>
      </c>
      <c r="CE3" s="14">
        <v>1089144.1000000001</v>
      </c>
      <c r="CF3" s="14">
        <v>1221471.5</v>
      </c>
      <c r="CG3" s="14">
        <v>1356456</v>
      </c>
      <c r="CH3" s="14">
        <v>1512026.1</v>
      </c>
      <c r="CI3" s="14">
        <v>128458.4</v>
      </c>
      <c r="CJ3" s="14">
        <v>256008.8</v>
      </c>
      <c r="CK3" s="14">
        <v>400756.7</v>
      </c>
    </row>
    <row r="4" spans="1:89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Z4" s="9"/>
      <c r="AA4" s="78"/>
      <c r="AB4" s="78"/>
      <c r="AC4" s="9"/>
      <c r="CI4" s="9"/>
    </row>
    <row r="5" spans="1:89" ht="49.8" customHeight="1">
      <c r="A5" s="104" t="s">
        <v>4</v>
      </c>
      <c r="B5" s="105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Q5" s="77"/>
      <c r="T5" s="77"/>
      <c r="U5" s="10"/>
      <c r="V5" s="10"/>
      <c r="W5" s="77"/>
      <c r="X5" s="10"/>
      <c r="Y5" s="10"/>
      <c r="Z5" s="9"/>
      <c r="AA5" s="9"/>
      <c r="AB5" s="67"/>
      <c r="AC5" s="67"/>
    </row>
    <row r="6" spans="1:89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89" ht="55.2" customHeight="1">
      <c r="A7" s="104" t="s">
        <v>5</v>
      </c>
      <c r="B7" s="105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73"/>
      <c r="O7" s="9"/>
    </row>
    <row r="8" spans="1:89" ht="66.599999999999994" customHeight="1">
      <c r="C8" s="9"/>
      <c r="D8" s="9"/>
      <c r="E8" s="9"/>
      <c r="F8" s="9"/>
      <c r="G8" s="9"/>
      <c r="H8" s="76"/>
      <c r="I8" s="75"/>
      <c r="J8" s="9"/>
      <c r="K8" s="9"/>
      <c r="L8" s="9"/>
      <c r="M8" s="9"/>
      <c r="N8" s="9"/>
      <c r="O8" s="9"/>
    </row>
    <row r="9" spans="1:89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89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89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89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89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K10"/>
  <sheetViews>
    <sheetView showGridLines="0" showRowColHeaders="0" workbookViewId="0">
      <pane xSplit="2" ySplit="3" topLeftCell="BY4" activePane="bottomRight" state="frozen"/>
      <selection activeCell="FL3" sqref="FL3"/>
      <selection pane="topRight" activeCell="FL3" sqref="FL3"/>
      <selection pane="bottomLeft" activeCell="FL3" sqref="FL3"/>
      <selection pane="bottomRight" activeCell="CK3" sqref="CK3"/>
    </sheetView>
  </sheetViews>
  <sheetFormatPr defaultRowHeight="13.2"/>
  <cols>
    <col min="1" max="1" width="9" customWidth="1"/>
    <col min="2" max="2" width="45.77734375" customWidth="1"/>
    <col min="3" max="49" width="10.77734375" customWidth="1"/>
    <col min="71" max="76" width="8.77734375" customWidth="1"/>
    <col min="78" max="90" width="10.77734375" customWidth="1"/>
  </cols>
  <sheetData>
    <row r="1" spans="1:89" ht="14.25" customHeight="1">
      <c r="A1" s="16" t="str">
        <f>IF('0'!A1=1,"до змісту","to title")</f>
        <v>до змісту</v>
      </c>
      <c r="B1" s="8"/>
    </row>
    <row r="2" spans="1:89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  <c r="CI2" s="65">
        <v>45658</v>
      </c>
      <c r="CJ2" s="65">
        <v>45689</v>
      </c>
      <c r="CK2" s="65">
        <v>45717</v>
      </c>
    </row>
    <row r="3" spans="1:89" s="15" customFormat="1" ht="45" customHeight="1">
      <c r="A3" s="103" t="str">
        <f>IF('0'!$A$1=1,"Роздрібний товарооборот підприємств, у % до відповідного періоду попереднього року (кумулятивно)*","Retail turnover of the enterprises, % to соrresponding period of previous year  (cumulative)*")</f>
        <v>Роздрібний товарооборот підприємств, у % до відповідного періоду попереднього року (кумулятивно)*</v>
      </c>
      <c r="B3" s="103"/>
      <c r="C3" s="14">
        <v>107.3</v>
      </c>
      <c r="D3" s="14">
        <v>105.4</v>
      </c>
      <c r="E3" s="14">
        <v>105.3</v>
      </c>
      <c r="F3" s="14">
        <v>104.4</v>
      </c>
      <c r="G3" s="14">
        <v>104.6</v>
      </c>
      <c r="H3" s="14">
        <v>104.4</v>
      </c>
      <c r="I3" s="14">
        <v>105.1</v>
      </c>
      <c r="J3" s="14">
        <v>105.7</v>
      </c>
      <c r="K3" s="14">
        <v>106.1</v>
      </c>
      <c r="L3" s="14">
        <v>105.9</v>
      </c>
      <c r="M3" s="14">
        <v>106</v>
      </c>
      <c r="N3" s="14">
        <v>105.8</v>
      </c>
      <c r="O3" s="14">
        <v>110</v>
      </c>
      <c r="P3" s="14">
        <v>110.5</v>
      </c>
      <c r="Q3" s="14">
        <v>111.3</v>
      </c>
      <c r="R3" s="14">
        <v>111.2</v>
      </c>
      <c r="S3" s="14">
        <v>110.9</v>
      </c>
      <c r="T3" s="14">
        <v>111.8</v>
      </c>
      <c r="U3" s="14">
        <v>111.6</v>
      </c>
      <c r="V3" s="14">
        <v>111.1</v>
      </c>
      <c r="W3" s="14">
        <v>111.2</v>
      </c>
      <c r="X3" s="14">
        <v>111.2</v>
      </c>
      <c r="Y3" s="14">
        <v>111.3</v>
      </c>
      <c r="Z3" s="14">
        <v>111.4</v>
      </c>
      <c r="AA3" s="14">
        <v>111.2</v>
      </c>
      <c r="AB3" s="14">
        <v>113.5</v>
      </c>
      <c r="AC3" s="14">
        <v>111.8</v>
      </c>
      <c r="AD3" s="14">
        <v>106.6</v>
      </c>
      <c r="AE3" s="14">
        <v>105.4</v>
      </c>
      <c r="AF3" s="14">
        <v>105.1</v>
      </c>
      <c r="AG3" s="14">
        <v>105.5</v>
      </c>
      <c r="AH3" s="14">
        <v>105.6</v>
      </c>
      <c r="AI3" s="14">
        <v>106.1</v>
      </c>
      <c r="AJ3" s="14">
        <v>106.7</v>
      </c>
      <c r="AK3" s="14">
        <v>106.9</v>
      </c>
      <c r="AL3" s="14">
        <v>107.2</v>
      </c>
      <c r="AM3" s="14">
        <v>103.1</v>
      </c>
      <c r="AN3" s="14">
        <v>103.9</v>
      </c>
      <c r="AO3" s="14">
        <v>106</v>
      </c>
      <c r="AP3" s="14">
        <v>111.8</v>
      </c>
      <c r="AQ3" s="14">
        <v>113.8</v>
      </c>
      <c r="AR3" s="14">
        <v>113.8</v>
      </c>
      <c r="AS3" s="14">
        <v>113.6</v>
      </c>
      <c r="AT3" s="14">
        <v>113.3</v>
      </c>
      <c r="AU3" s="14">
        <v>112.7</v>
      </c>
      <c r="AV3" s="14">
        <v>112</v>
      </c>
      <c r="AW3" s="14">
        <v>111.4</v>
      </c>
      <c r="AX3" s="14">
        <v>110.9</v>
      </c>
      <c r="AY3" s="14">
        <v>115.2</v>
      </c>
      <c r="AZ3" s="14">
        <v>110.8</v>
      </c>
      <c r="BA3" s="14">
        <v>91.6</v>
      </c>
      <c r="BB3" s="14">
        <v>83.5</v>
      </c>
      <c r="BC3" s="14">
        <v>79.900000000000006</v>
      </c>
      <c r="BD3" s="14">
        <v>77.900000000000006</v>
      </c>
      <c r="BE3" s="14">
        <v>77</v>
      </c>
      <c r="BF3" s="14">
        <v>76.3</v>
      </c>
      <c r="BG3" s="14">
        <v>76.400000000000006</v>
      </c>
      <c r="BH3" s="14">
        <v>76</v>
      </c>
      <c r="BI3" s="14">
        <v>75.8</v>
      </c>
      <c r="BJ3" s="14">
        <v>75.5</v>
      </c>
      <c r="BK3" s="14">
        <v>74.400000000000006</v>
      </c>
      <c r="BL3" s="14">
        <v>75.900000000000006</v>
      </c>
      <c r="BM3" s="14">
        <v>91</v>
      </c>
      <c r="BN3" s="14">
        <v>99.8</v>
      </c>
      <c r="BO3" s="14">
        <v>104.2</v>
      </c>
      <c r="BP3" s="14">
        <v>106.9</v>
      </c>
      <c r="BQ3" s="14">
        <v>108.1</v>
      </c>
      <c r="BR3" s="14">
        <v>109.8</v>
      </c>
      <c r="BS3" s="14">
        <v>110.6</v>
      </c>
      <c r="BT3" s="14">
        <v>111.8</v>
      </c>
      <c r="BU3" s="14">
        <v>112.9</v>
      </c>
      <c r="BV3" s="14">
        <v>113.4</v>
      </c>
      <c r="BW3" s="14">
        <v>121.1</v>
      </c>
      <c r="BX3" s="14">
        <v>123.1</v>
      </c>
      <c r="BY3" s="14">
        <v>122.6</v>
      </c>
      <c r="BZ3" s="14">
        <v>121.5</v>
      </c>
      <c r="CA3" s="14">
        <v>120.8</v>
      </c>
      <c r="CB3" s="14">
        <v>120.2</v>
      </c>
      <c r="CC3" s="14">
        <v>120.3</v>
      </c>
      <c r="CD3" s="14">
        <v>119.5</v>
      </c>
      <c r="CE3" s="14">
        <v>118.4</v>
      </c>
      <c r="CF3" s="14">
        <v>117.4</v>
      </c>
      <c r="CG3" s="14">
        <v>116.3</v>
      </c>
      <c r="CH3" s="14">
        <v>115.6</v>
      </c>
      <c r="CI3" s="14">
        <v>105.9</v>
      </c>
      <c r="CJ3" s="14">
        <v>104.7</v>
      </c>
      <c r="CK3" s="14">
        <v>104.8</v>
      </c>
    </row>
    <row r="4" spans="1:89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89" ht="68.25" customHeight="1">
      <c r="A5" s="104" t="s">
        <v>4</v>
      </c>
      <c r="B5" s="10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89"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89" ht="54.75" customHeight="1">
      <c r="A7" s="106" t="s">
        <v>5</v>
      </c>
      <c r="B7" s="106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89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89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89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</sheetData>
  <sheetProtection password="CF16" sheet="1" objects="1" scenarios="1"/>
  <mergeCells count="4">
    <mergeCell ref="A2:B2"/>
    <mergeCell ref="A3:B3"/>
    <mergeCell ref="A5:B5"/>
    <mergeCell ref="A7:B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K8"/>
  <sheetViews>
    <sheetView showGridLines="0" showRowColHeaders="0" workbookViewId="0">
      <pane xSplit="2" ySplit="3" topLeftCell="BY4" activePane="bottomRight" state="frozen"/>
      <selection activeCell="FL3" sqref="FL3"/>
      <selection pane="topRight" activeCell="FL3" sqref="FL3"/>
      <selection pane="bottomLeft" activeCell="FL3" sqref="FL3"/>
      <selection pane="bottomRight" activeCell="CK3" sqref="CK3"/>
    </sheetView>
  </sheetViews>
  <sheetFormatPr defaultColWidth="9.33203125" defaultRowHeight="13.2"/>
  <cols>
    <col min="1" max="1" width="9" customWidth="1"/>
    <col min="2" max="2" width="45.77734375" customWidth="1"/>
    <col min="3" max="24" width="12.77734375" customWidth="1"/>
    <col min="25" max="25" width="10.77734375" customWidth="1"/>
    <col min="26" max="26" width="12.77734375" customWidth="1"/>
    <col min="27" max="34" width="10.77734375" customWidth="1"/>
    <col min="35" max="35" width="10.77734375" style="67" customWidth="1"/>
    <col min="36" max="36" width="10.77734375" customWidth="1"/>
    <col min="37" max="38" width="12.77734375" customWidth="1"/>
    <col min="39" max="40" width="10.77734375" customWidth="1"/>
    <col min="41" max="51" width="12.77734375" customWidth="1"/>
    <col min="52" max="63" width="10.77734375" customWidth="1"/>
    <col min="65" max="65" width="12.77734375" customWidth="1"/>
    <col min="66" max="74" width="10.77734375" customWidth="1"/>
    <col min="78" max="89" width="10.77734375" customWidth="1"/>
  </cols>
  <sheetData>
    <row r="1" spans="1:89" ht="14.25" customHeight="1">
      <c r="A1" s="16" t="str">
        <f>IF('0'!A1=1,"до змісту","to title")</f>
        <v>до змісту</v>
      </c>
      <c r="B1" s="8"/>
    </row>
    <row r="2" spans="1:89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5">
        <v>43497</v>
      </c>
      <c r="Q2" s="65">
        <v>43525</v>
      </c>
      <c r="R2" s="65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  <c r="CI2" s="65">
        <v>45658</v>
      </c>
      <c r="CJ2" s="65">
        <v>45689</v>
      </c>
      <c r="CK2" s="65">
        <v>45717</v>
      </c>
    </row>
    <row r="3" spans="1:89" s="15" customFormat="1" ht="45" customHeight="1">
      <c r="A3" s="103" t="str">
        <f>IF('0'!$A$1=1,"Оборот роздрібної торгівлі (кумулятивно), млн. грн.*","Turnover of retail trade (cumulative), mln. UAH*")</f>
        <v>Оборот роздрібної торгівлі (кумулятивно), млн. грн.*</v>
      </c>
      <c r="B3" s="103"/>
      <c r="C3" s="14">
        <v>67462.7</v>
      </c>
      <c r="D3" s="14">
        <v>131681.60000000001</v>
      </c>
      <c r="E3" s="14">
        <v>205261.2</v>
      </c>
      <c r="F3" s="14">
        <v>276493.2</v>
      </c>
      <c r="G3" s="14">
        <v>350744</v>
      </c>
      <c r="H3" s="14">
        <v>424129.6</v>
      </c>
      <c r="I3" s="14">
        <v>502086.5</v>
      </c>
      <c r="J3" s="14">
        <v>585078.69999999995</v>
      </c>
      <c r="K3" s="14">
        <v>665372.9</v>
      </c>
      <c r="L3" s="14">
        <v>746853.7</v>
      </c>
      <c r="M3" s="14">
        <v>830518.3</v>
      </c>
      <c r="N3" s="14">
        <v>930629.2</v>
      </c>
      <c r="O3" s="14">
        <v>79206</v>
      </c>
      <c r="P3" s="14">
        <v>155205.9</v>
      </c>
      <c r="Q3" s="14">
        <v>241624.8</v>
      </c>
      <c r="R3" s="14">
        <v>327375.59999999998</v>
      </c>
      <c r="S3" s="14">
        <v>413824.8</v>
      </c>
      <c r="T3" s="14">
        <v>503064.6</v>
      </c>
      <c r="U3" s="14">
        <v>596826</v>
      </c>
      <c r="V3" s="14">
        <v>692550.9</v>
      </c>
      <c r="W3" s="14">
        <v>785716</v>
      </c>
      <c r="X3" s="14">
        <v>881191.8</v>
      </c>
      <c r="Y3" s="14">
        <v>978791.1</v>
      </c>
      <c r="Z3" s="14">
        <v>1094045.8</v>
      </c>
      <c r="AA3" s="14">
        <v>91184.8</v>
      </c>
      <c r="AB3" s="14">
        <v>181558.7</v>
      </c>
      <c r="AC3" s="14">
        <v>277108</v>
      </c>
      <c r="AD3" s="14">
        <v>349900.79999999999</v>
      </c>
      <c r="AE3" s="14">
        <v>439011.8</v>
      </c>
      <c r="AF3" s="14">
        <v>536686.4</v>
      </c>
      <c r="AG3" s="14">
        <v>641995.5</v>
      </c>
      <c r="AH3" s="14">
        <v>746742.3</v>
      </c>
      <c r="AI3" s="14">
        <v>849844</v>
      </c>
      <c r="AJ3" s="14">
        <v>960003.8</v>
      </c>
      <c r="AK3" s="14">
        <v>1069659.2</v>
      </c>
      <c r="AL3" s="14">
        <v>1201624</v>
      </c>
      <c r="AM3" s="14">
        <v>97534.1</v>
      </c>
      <c r="AN3" s="14">
        <v>197709.5</v>
      </c>
      <c r="AO3" s="14">
        <v>312612.3</v>
      </c>
      <c r="AP3" s="14">
        <v>421549.3</v>
      </c>
      <c r="AQ3" s="14">
        <v>539228.30000000005</v>
      </c>
      <c r="AR3" s="14">
        <v>658991</v>
      </c>
      <c r="AS3" s="14">
        <v>783607</v>
      </c>
      <c r="AT3" s="14">
        <v>910108.4</v>
      </c>
      <c r="AU3" s="14">
        <v>1034846</v>
      </c>
      <c r="AV3" s="14">
        <v>1160910.2</v>
      </c>
      <c r="AW3" s="14">
        <v>1289884.7</v>
      </c>
      <c r="AX3" s="14">
        <v>1443832.9</v>
      </c>
      <c r="AY3" s="14">
        <v>128532</v>
      </c>
      <c r="AZ3" s="14">
        <v>251723.6</v>
      </c>
      <c r="BA3" s="14">
        <v>335586.4</v>
      </c>
      <c r="BB3" s="14">
        <v>422311.3</v>
      </c>
      <c r="BC3" s="14">
        <v>522612.5</v>
      </c>
      <c r="BD3" s="14">
        <v>627715</v>
      </c>
      <c r="BE3" s="14">
        <v>745293.4</v>
      </c>
      <c r="BF3" s="14">
        <v>865619.4</v>
      </c>
      <c r="BG3" s="14">
        <v>991419.6</v>
      </c>
      <c r="BH3" s="14">
        <v>1117863.2</v>
      </c>
      <c r="BI3" s="14">
        <v>1246629</v>
      </c>
      <c r="BJ3" s="14">
        <v>1396268.8</v>
      </c>
      <c r="BK3" s="14">
        <v>129613.2</v>
      </c>
      <c r="BL3" s="14">
        <v>256514.2</v>
      </c>
      <c r="BM3" s="14">
        <v>403434.8</v>
      </c>
      <c r="BN3" s="14">
        <v>548189.30000000005</v>
      </c>
      <c r="BO3" s="14">
        <v>697787.7</v>
      </c>
      <c r="BP3" s="14">
        <v>847404.7</v>
      </c>
      <c r="BQ3" s="14">
        <v>1002333.2</v>
      </c>
      <c r="BR3" s="14">
        <v>1165887.2</v>
      </c>
      <c r="BS3" s="14">
        <v>1327633.3999999999</v>
      </c>
      <c r="BT3" s="14">
        <v>1494459.3</v>
      </c>
      <c r="BU3" s="14">
        <v>1665141.2</v>
      </c>
      <c r="BV3" s="14">
        <v>1855384.1</v>
      </c>
      <c r="BW3" s="14">
        <v>156608.20000000001</v>
      </c>
      <c r="BX3" s="14">
        <v>314057.59999999998</v>
      </c>
      <c r="BY3" s="14">
        <v>488683.5</v>
      </c>
      <c r="BZ3" s="14">
        <v>657343.80000000005</v>
      </c>
      <c r="CA3" s="14">
        <v>830430.8</v>
      </c>
      <c r="CB3" s="14">
        <v>1003431.7</v>
      </c>
      <c r="CC3" s="14">
        <v>1189281.8</v>
      </c>
      <c r="CD3" s="14">
        <v>1380861.6</v>
      </c>
      <c r="CE3" s="14">
        <v>1565076.4</v>
      </c>
      <c r="CF3" s="14">
        <v>1755005.6</v>
      </c>
      <c r="CG3" s="14">
        <v>1948789.9</v>
      </c>
      <c r="CH3" s="14">
        <v>2171984</v>
      </c>
      <c r="CI3" s="14">
        <v>185345.6</v>
      </c>
      <c r="CJ3" s="14">
        <v>369308.4</v>
      </c>
      <c r="CK3" s="14">
        <v>577931.9</v>
      </c>
    </row>
    <row r="4" spans="1:89" s="10" customForma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9"/>
      <c r="AI4" s="9"/>
    </row>
    <row r="5" spans="1:89" ht="68.25" customHeight="1">
      <c r="A5" s="104" t="s">
        <v>4</v>
      </c>
      <c r="B5" s="105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Q5" s="10"/>
    </row>
    <row r="6" spans="1:89" ht="58.2" customHeight="1">
      <c r="C6" s="67"/>
      <c r="D6" s="67"/>
      <c r="E6" s="67"/>
      <c r="F6" s="67"/>
      <c r="G6" s="67"/>
      <c r="H6" s="67"/>
      <c r="I6" s="70"/>
      <c r="J6" s="67"/>
      <c r="K6" s="67"/>
      <c r="L6" s="67"/>
      <c r="M6" s="67"/>
      <c r="N6" s="67"/>
      <c r="O6" s="67"/>
    </row>
    <row r="7" spans="1:89">
      <c r="C7" s="67"/>
      <c r="D7" s="67"/>
      <c r="E7" s="67"/>
      <c r="F7" s="67"/>
      <c r="G7" s="67"/>
      <c r="H7" s="67"/>
      <c r="I7" s="67"/>
      <c r="J7" s="67"/>
      <c r="K7" s="67"/>
      <c r="L7" s="71"/>
      <c r="M7" s="67"/>
      <c r="N7" s="67"/>
      <c r="O7" s="67"/>
    </row>
    <row r="8" spans="1:89">
      <c r="C8" s="67"/>
      <c r="D8" s="67"/>
      <c r="E8" s="67"/>
      <c r="F8" s="70"/>
      <c r="G8" s="67"/>
      <c r="H8" s="67"/>
      <c r="I8" s="67"/>
      <c r="J8" s="67"/>
      <c r="K8" s="67"/>
      <c r="L8" s="67"/>
      <c r="M8" s="67"/>
      <c r="N8" s="67"/>
      <c r="O8" s="67"/>
    </row>
  </sheetData>
  <sheetProtection password="CF16" sheet="1" objects="1" scenarios="1"/>
  <mergeCells count="3">
    <mergeCell ref="A2:B2"/>
    <mergeCell ref="A3:B3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K9"/>
  <sheetViews>
    <sheetView showGridLines="0" showRowColHeaders="0" workbookViewId="0">
      <pane xSplit="2" ySplit="3" topLeftCell="BX4" activePane="bottomRight" state="frozen"/>
      <selection activeCell="FL3" sqref="FL3"/>
      <selection pane="topRight" activeCell="FL3" sqref="FL3"/>
      <selection pane="bottomLeft" activeCell="FL3" sqref="FL3"/>
      <selection pane="bottomRight" activeCell="CK3" sqref="CK3"/>
    </sheetView>
  </sheetViews>
  <sheetFormatPr defaultRowHeight="13.2"/>
  <cols>
    <col min="1" max="1" width="9" customWidth="1"/>
    <col min="2" max="2" width="45.77734375" customWidth="1"/>
    <col min="3" max="16" width="10.77734375" customWidth="1"/>
    <col min="17" max="17" width="10.77734375" style="67" customWidth="1"/>
    <col min="18" max="68" width="10.77734375" customWidth="1"/>
    <col min="69" max="80" width="8.77734375" customWidth="1"/>
    <col min="81" max="83" width="10.77734375" customWidth="1"/>
    <col min="87" max="90" width="10.77734375" customWidth="1"/>
  </cols>
  <sheetData>
    <row r="1" spans="1:89" ht="14.25" customHeight="1">
      <c r="A1" s="16" t="str">
        <f>IF('0'!A1=1,"до змісту","to title")</f>
        <v>до змісту</v>
      </c>
      <c r="B1" s="8"/>
    </row>
    <row r="2" spans="1:89" ht="15.75" customHeight="1">
      <c r="A2" s="102"/>
      <c r="B2" s="102"/>
      <c r="C2" s="65" t="s">
        <v>2</v>
      </c>
      <c r="D2" s="65" t="s">
        <v>3</v>
      </c>
      <c r="E2" s="65">
        <v>43160</v>
      </c>
      <c r="F2" s="65">
        <v>43191</v>
      </c>
      <c r="G2" s="65">
        <v>43221</v>
      </c>
      <c r="H2" s="65">
        <v>43252</v>
      </c>
      <c r="I2" s="65">
        <v>43282</v>
      </c>
      <c r="J2" s="65">
        <v>43313</v>
      </c>
      <c r="K2" s="65">
        <v>43344</v>
      </c>
      <c r="L2" s="65">
        <v>43374</v>
      </c>
      <c r="M2" s="65">
        <v>43405</v>
      </c>
      <c r="N2" s="65">
        <v>43435</v>
      </c>
      <c r="O2" s="65">
        <v>43466</v>
      </c>
      <c r="P2" s="66">
        <v>43497</v>
      </c>
      <c r="Q2" s="65">
        <v>43525</v>
      </c>
      <c r="R2" s="66">
        <v>43556</v>
      </c>
      <c r="S2" s="65">
        <v>43586</v>
      </c>
      <c r="T2" s="65">
        <v>43617</v>
      </c>
      <c r="U2" s="65">
        <v>43647</v>
      </c>
      <c r="V2" s="65">
        <v>43678</v>
      </c>
      <c r="W2" s="65">
        <v>43709</v>
      </c>
      <c r="X2" s="65">
        <v>43739</v>
      </c>
      <c r="Y2" s="65">
        <v>43770</v>
      </c>
      <c r="Z2" s="65">
        <v>43800</v>
      </c>
      <c r="AA2" s="65">
        <v>43831</v>
      </c>
      <c r="AB2" s="65">
        <v>43862</v>
      </c>
      <c r="AC2" s="65">
        <v>43891</v>
      </c>
      <c r="AD2" s="65">
        <v>43922</v>
      </c>
      <c r="AE2" s="65">
        <v>43952</v>
      </c>
      <c r="AF2" s="65">
        <v>43983</v>
      </c>
      <c r="AG2" s="65">
        <v>44013</v>
      </c>
      <c r="AH2" s="65">
        <v>44044</v>
      </c>
      <c r="AI2" s="65">
        <v>44075</v>
      </c>
      <c r="AJ2" s="65">
        <v>44105</v>
      </c>
      <c r="AK2" s="65">
        <v>44136</v>
      </c>
      <c r="AL2" s="65">
        <v>44166</v>
      </c>
      <c r="AM2" s="65">
        <v>44197</v>
      </c>
      <c r="AN2" s="65">
        <v>44228</v>
      </c>
      <c r="AO2" s="65">
        <v>44256</v>
      </c>
      <c r="AP2" s="65">
        <v>44287</v>
      </c>
      <c r="AQ2" s="65">
        <v>44317</v>
      </c>
      <c r="AR2" s="65">
        <v>44348</v>
      </c>
      <c r="AS2" s="65">
        <v>44378</v>
      </c>
      <c r="AT2" s="65">
        <v>44409</v>
      </c>
      <c r="AU2" s="65">
        <v>44440</v>
      </c>
      <c r="AV2" s="65">
        <v>44470</v>
      </c>
      <c r="AW2" s="65">
        <v>44501</v>
      </c>
      <c r="AX2" s="65">
        <v>44531</v>
      </c>
      <c r="AY2" s="65">
        <v>44562</v>
      </c>
      <c r="AZ2" s="65">
        <v>44593</v>
      </c>
      <c r="BA2" s="65">
        <v>44621</v>
      </c>
      <c r="BB2" s="65">
        <v>44652</v>
      </c>
      <c r="BC2" s="65">
        <v>44682</v>
      </c>
      <c r="BD2" s="65">
        <v>44713</v>
      </c>
      <c r="BE2" s="65">
        <v>44743</v>
      </c>
      <c r="BF2" s="65">
        <v>44774</v>
      </c>
      <c r="BG2" s="65">
        <v>44805</v>
      </c>
      <c r="BH2" s="65">
        <v>44835</v>
      </c>
      <c r="BI2" s="65">
        <v>44866</v>
      </c>
      <c r="BJ2" s="65">
        <v>44896</v>
      </c>
      <c r="BK2" s="65">
        <v>44927</v>
      </c>
      <c r="BL2" s="65">
        <v>44958</v>
      </c>
      <c r="BM2" s="65">
        <v>44986</v>
      </c>
      <c r="BN2" s="65">
        <v>45017</v>
      </c>
      <c r="BO2" s="65">
        <v>45047</v>
      </c>
      <c r="BP2" s="65">
        <v>45078</v>
      </c>
      <c r="BQ2" s="65">
        <v>45108</v>
      </c>
      <c r="BR2" s="65">
        <v>45139</v>
      </c>
      <c r="BS2" s="65">
        <v>45170</v>
      </c>
      <c r="BT2" s="65">
        <v>45200</v>
      </c>
      <c r="BU2" s="65">
        <v>45231</v>
      </c>
      <c r="BV2" s="65">
        <v>45261</v>
      </c>
      <c r="BW2" s="65">
        <v>45292</v>
      </c>
      <c r="BX2" s="65">
        <v>45323</v>
      </c>
      <c r="BY2" s="65">
        <v>45352</v>
      </c>
      <c r="BZ2" s="65">
        <v>45383</v>
      </c>
      <c r="CA2" s="65">
        <v>45413</v>
      </c>
      <c r="CB2" s="65">
        <v>45444</v>
      </c>
      <c r="CC2" s="65">
        <v>45474</v>
      </c>
      <c r="CD2" s="65">
        <v>45505</v>
      </c>
      <c r="CE2" s="65">
        <v>45536</v>
      </c>
      <c r="CF2" s="65">
        <v>45566</v>
      </c>
      <c r="CG2" s="65">
        <v>45597</v>
      </c>
      <c r="CH2" s="65">
        <v>45627</v>
      </c>
      <c r="CI2" s="65">
        <v>45658</v>
      </c>
      <c r="CJ2" s="65">
        <v>45689</v>
      </c>
      <c r="CK2" s="65">
        <v>45717</v>
      </c>
    </row>
    <row r="3" spans="1:89" s="15" customFormat="1" ht="45" customHeight="1">
      <c r="A3" s="103" t="str">
        <f>IF('0'!$A$1=1,"Оборот роздрібної торгівлі (кумулятивно), у % до відповідного періоду попереднього року*","Turnover of retail trade (cumulative), % to соrresponding period of previous year*")</f>
        <v>Оборот роздрібної торгівлі (кумулятивно), у % до відповідного періоду попереднього року*</v>
      </c>
      <c r="B3" s="103"/>
      <c r="C3" s="14">
        <v>107.5</v>
      </c>
      <c r="D3" s="14">
        <v>105.4</v>
      </c>
      <c r="E3" s="14">
        <v>106.2</v>
      </c>
      <c r="F3" s="14">
        <v>104.4</v>
      </c>
      <c r="G3" s="14">
        <v>105</v>
      </c>
      <c r="H3" s="14">
        <v>105.1</v>
      </c>
      <c r="I3" s="14">
        <v>105.2</v>
      </c>
      <c r="J3" s="14">
        <v>106.1</v>
      </c>
      <c r="K3" s="14">
        <v>106.5</v>
      </c>
      <c r="L3" s="14">
        <v>106.3</v>
      </c>
      <c r="M3" s="14">
        <v>106.3</v>
      </c>
      <c r="N3" s="14">
        <v>106.2</v>
      </c>
      <c r="O3" s="14">
        <v>109.3</v>
      </c>
      <c r="P3" s="14">
        <v>109.8</v>
      </c>
      <c r="Q3" s="14">
        <v>109.9</v>
      </c>
      <c r="R3" s="14">
        <v>110.4</v>
      </c>
      <c r="S3" s="14">
        <v>109.8</v>
      </c>
      <c r="T3" s="14">
        <v>110.5</v>
      </c>
      <c r="U3" s="14">
        <v>110.5</v>
      </c>
      <c r="V3" s="14">
        <v>110.1</v>
      </c>
      <c r="W3" s="14">
        <v>110</v>
      </c>
      <c r="X3" s="14">
        <v>110.1</v>
      </c>
      <c r="Y3" s="14">
        <v>110.2</v>
      </c>
      <c r="Z3" s="14">
        <v>110.3</v>
      </c>
      <c r="AA3" s="14">
        <v>112.5</v>
      </c>
      <c r="AB3" s="14">
        <v>114.8</v>
      </c>
      <c r="AC3" s="14">
        <v>112.3</v>
      </c>
      <c r="AD3" s="14">
        <v>104.9</v>
      </c>
      <c r="AE3" s="14">
        <v>104.1</v>
      </c>
      <c r="AF3" s="14">
        <v>104.6</v>
      </c>
      <c r="AG3" s="14">
        <v>105.5</v>
      </c>
      <c r="AH3" s="14">
        <v>105.7</v>
      </c>
      <c r="AI3" s="14">
        <v>106.1</v>
      </c>
      <c r="AJ3" s="14">
        <v>107</v>
      </c>
      <c r="AK3" s="14">
        <v>107.2</v>
      </c>
      <c r="AL3" s="14">
        <v>107.6</v>
      </c>
      <c r="AM3" s="14">
        <v>101.9</v>
      </c>
      <c r="AN3" s="14">
        <v>102.8</v>
      </c>
      <c r="AO3" s="14">
        <v>105.8</v>
      </c>
      <c r="AP3" s="14">
        <v>112.8</v>
      </c>
      <c r="AQ3" s="14">
        <v>114.7</v>
      </c>
      <c r="AR3" s="14">
        <v>114.4</v>
      </c>
      <c r="AS3" s="14">
        <v>113.5</v>
      </c>
      <c r="AT3" s="14">
        <v>113.2</v>
      </c>
      <c r="AU3" s="14">
        <v>112.7</v>
      </c>
      <c r="AV3" s="14">
        <v>111.8</v>
      </c>
      <c r="AW3" s="14">
        <v>111.2</v>
      </c>
      <c r="AX3" s="14">
        <v>110.7</v>
      </c>
      <c r="AY3" s="14">
        <v>119.3</v>
      </c>
      <c r="AZ3" s="14">
        <v>114.9</v>
      </c>
      <c r="BA3" s="14">
        <v>96.2</v>
      </c>
      <c r="BB3" s="14">
        <v>88.8</v>
      </c>
      <c r="BC3" s="14">
        <v>84.9</v>
      </c>
      <c r="BD3" s="14">
        <v>82.2</v>
      </c>
      <c r="BE3" s="14">
        <v>81</v>
      </c>
      <c r="BF3" s="14">
        <v>80.099999999999994</v>
      </c>
      <c r="BG3" s="14">
        <v>79.8</v>
      </c>
      <c r="BH3" s="14">
        <v>79.5</v>
      </c>
      <c r="BI3" s="14">
        <v>79.099999999999994</v>
      </c>
      <c r="BJ3" s="14">
        <v>78.599999999999994</v>
      </c>
      <c r="BK3" s="14">
        <v>77.400000000000006</v>
      </c>
      <c r="BL3" s="14">
        <v>78.7</v>
      </c>
      <c r="BM3" s="14">
        <v>93.6</v>
      </c>
      <c r="BN3" s="14">
        <v>102.3</v>
      </c>
      <c r="BO3" s="14">
        <v>106.8</v>
      </c>
      <c r="BP3" s="14">
        <v>109.8</v>
      </c>
      <c r="BQ3" s="14">
        <v>111.1</v>
      </c>
      <c r="BR3" s="14">
        <v>113.1</v>
      </c>
      <c r="BS3" s="14">
        <v>114</v>
      </c>
      <c r="BT3" s="14">
        <v>115.3</v>
      </c>
      <c r="BU3" s="14">
        <v>116.5</v>
      </c>
      <c r="BV3" s="14">
        <v>117</v>
      </c>
      <c r="BW3" s="14">
        <v>116.8</v>
      </c>
      <c r="BX3" s="14">
        <v>118.7</v>
      </c>
      <c r="BY3" s="14">
        <v>118.1</v>
      </c>
      <c r="BZ3" s="14">
        <v>117.3</v>
      </c>
      <c r="CA3" s="14">
        <v>116.6</v>
      </c>
      <c r="CB3" s="14">
        <v>116</v>
      </c>
      <c r="CC3" s="14">
        <v>116.1</v>
      </c>
      <c r="CD3" s="14">
        <v>115.4</v>
      </c>
      <c r="CE3" s="14">
        <v>114.3</v>
      </c>
      <c r="CF3" s="14">
        <v>113.3</v>
      </c>
      <c r="CG3" s="14">
        <v>112.2</v>
      </c>
      <c r="CH3" s="14">
        <v>111.5</v>
      </c>
      <c r="CI3" s="14">
        <v>105.9</v>
      </c>
      <c r="CJ3" s="14">
        <v>105</v>
      </c>
      <c r="CK3" s="14">
        <v>105.1</v>
      </c>
    </row>
    <row r="4" spans="1:89" s="10" customForma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Q4" s="9"/>
    </row>
    <row r="5" spans="1:89" ht="68.25" customHeight="1">
      <c r="A5" s="104" t="s">
        <v>4</v>
      </c>
      <c r="B5" s="10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9"/>
      <c r="P5" s="67"/>
    </row>
    <row r="6" spans="1:89" ht="72.599999999999994" customHeight="1">
      <c r="A6" s="104"/>
      <c r="B6" s="105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89" ht="53.25" customHeight="1">
      <c r="A7" s="107"/>
      <c r="B7" s="10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7"/>
      <c r="P7" s="67"/>
    </row>
    <row r="8" spans="1:89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89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</sheetData>
  <sheetProtection password="CF16" sheet="1" objects="1" scenarios="1"/>
  <mergeCells count="5">
    <mergeCell ref="A2:B2"/>
    <mergeCell ref="A3:B3"/>
    <mergeCell ref="A6:B6"/>
    <mergeCell ref="A7:B7"/>
    <mergeCell ref="A5:B5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2023-12-27T13:04:13Z</cp:lastPrinted>
  <dcterms:created xsi:type="dcterms:W3CDTF">2008-08-15T07:59:50Z</dcterms:created>
  <dcterms:modified xsi:type="dcterms:W3CDTF">2025-06-10T12:11:44Z</dcterms:modified>
</cp:coreProperties>
</file>