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830" activeTab="1"/>
  </bookViews>
  <sheets>
    <sheet name="Зміст" sheetId="22" r:id="rId1"/>
    <sheet name="на звітну дату" sheetId="28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3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G182" i="24" l="1"/>
  <c r="F182" i="24"/>
  <c r="J182" i="24"/>
  <c r="C182" i="24"/>
  <c r="P182" i="4"/>
  <c r="N182" i="4" s="1"/>
  <c r="E182" i="4"/>
  <c r="J182" i="4"/>
  <c r="H182" i="4" s="1"/>
  <c r="G182" i="4"/>
  <c r="F182" i="4"/>
  <c r="C182" i="4"/>
  <c r="E182" i="23"/>
  <c r="D182" i="23"/>
  <c r="C182" i="23"/>
  <c r="E182" i="5"/>
  <c r="D182" i="5"/>
  <c r="C182" i="5"/>
  <c r="H182" i="24" l="1"/>
  <c r="P182" i="24"/>
  <c r="N182" i="24" s="1"/>
  <c r="E182" i="24"/>
  <c r="D182" i="4"/>
  <c r="P181" i="24"/>
  <c r="N181" i="24" s="1"/>
  <c r="J181" i="24"/>
  <c r="G181" i="24"/>
  <c r="E181" i="24"/>
  <c r="C181" i="24"/>
  <c r="P181" i="4"/>
  <c r="F181" i="4"/>
  <c r="J181" i="4"/>
  <c r="G181" i="4"/>
  <c r="C181" i="4"/>
  <c r="D181" i="23"/>
  <c r="E181" i="23"/>
  <c r="C181" i="23"/>
  <c r="E181" i="5"/>
  <c r="D181" i="5"/>
  <c r="C181" i="5"/>
  <c r="D182" i="24" l="1"/>
  <c r="H181" i="24"/>
  <c r="D181" i="24"/>
  <c r="F181" i="24"/>
  <c r="N181" i="4"/>
  <c r="H181" i="4"/>
  <c r="D181" i="4"/>
  <c r="E181" i="4"/>
  <c r="P180" i="24" l="1"/>
  <c r="N180" i="24" s="1"/>
  <c r="F180" i="24"/>
  <c r="G180" i="24"/>
  <c r="E180" i="24"/>
  <c r="C180" i="24"/>
  <c r="P180" i="4"/>
  <c r="N180" i="4" s="1"/>
  <c r="G180" i="4"/>
  <c r="J180" i="4"/>
  <c r="H180" i="4" s="1"/>
  <c r="F180" i="4"/>
  <c r="E180" i="4"/>
  <c r="C180" i="4"/>
  <c r="E180" i="23"/>
  <c r="D180" i="23"/>
  <c r="C180" i="23"/>
  <c r="E180" i="5"/>
  <c r="D180" i="5"/>
  <c r="C180" i="5"/>
  <c r="J180" i="24" l="1"/>
  <c r="D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H180" i="24" l="1"/>
  <c r="D180" i="24"/>
  <c r="D179" i="24"/>
  <c r="H179" i="24"/>
  <c r="F179" i="24"/>
  <c r="H179" i="4"/>
  <c r="D179" i="4"/>
  <c r="F179" i="4"/>
  <c r="P178" i="24"/>
  <c r="N178" i="24" s="1"/>
  <c r="J178" i="24"/>
  <c r="H178" i="24" s="1"/>
  <c r="G178" i="24"/>
  <c r="F178" i="24"/>
  <c r="E178" i="24"/>
  <c r="C178" i="24"/>
  <c r="P178" i="4"/>
  <c r="N178" i="4" s="1"/>
  <c r="F178" i="4"/>
  <c r="J178" i="4"/>
  <c r="G178" i="4"/>
  <c r="C178" i="4"/>
  <c r="E178" i="23"/>
  <c r="D178" i="23"/>
  <c r="C178" i="23"/>
  <c r="E178" i="5"/>
  <c r="D178" i="5"/>
  <c r="C178" i="5"/>
  <c r="D178" i="24" l="1"/>
  <c r="H178" i="4"/>
  <c r="D178" i="4"/>
  <c r="E178" i="4"/>
  <c r="P177" i="24"/>
  <c r="N177" i="24" s="1"/>
  <c r="E177" i="24"/>
  <c r="J177" i="24"/>
  <c r="H177" i="24" s="1"/>
  <c r="G177" i="24"/>
  <c r="C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F177" i="24" l="1"/>
  <c r="D177" i="24"/>
  <c r="H177" i="4"/>
  <c r="D177" i="4"/>
  <c r="F177" i="4"/>
  <c r="E176" i="24"/>
  <c r="C176" i="24"/>
  <c r="F176" i="4"/>
  <c r="E176" i="4"/>
  <c r="G176" i="4"/>
  <c r="E176" i="23"/>
  <c r="D176" i="23"/>
  <c r="C176" i="23"/>
  <c r="C176" i="5"/>
  <c r="E176" i="5"/>
  <c r="C176" i="4" l="1"/>
  <c r="G176" i="24"/>
  <c r="P176" i="24"/>
  <c r="N176" i="24" s="1"/>
  <c r="P176" i="4"/>
  <c r="N176" i="4" s="1"/>
  <c r="D176" i="5"/>
  <c r="J176" i="24"/>
  <c r="H176" i="24" s="1"/>
  <c r="F176" i="24"/>
  <c r="J176" i="4"/>
  <c r="F175" i="24"/>
  <c r="E175" i="24"/>
  <c r="C175" i="24"/>
  <c r="G175" i="4"/>
  <c r="F175" i="4"/>
  <c r="E175" i="4"/>
  <c r="C175" i="4"/>
  <c r="C175" i="23"/>
  <c r="E175" i="5"/>
  <c r="D175" i="5"/>
  <c r="C175" i="5"/>
  <c r="E175" i="23" l="1"/>
  <c r="P175" i="24"/>
  <c r="N175" i="24" s="1"/>
  <c r="G175" i="24"/>
  <c r="J175" i="4"/>
  <c r="H175" i="4" s="1"/>
  <c r="D176" i="24"/>
  <c r="D175" i="23"/>
  <c r="P175" i="4"/>
  <c r="N175" i="4" s="1"/>
  <c r="D176" i="4"/>
  <c r="H176" i="4"/>
  <c r="J175" i="24"/>
  <c r="E174" i="24"/>
  <c r="C174" i="24"/>
  <c r="G174" i="24"/>
  <c r="G174" i="4"/>
  <c r="C174" i="4"/>
  <c r="F174" i="4"/>
  <c r="C174" i="23"/>
  <c r="E174" i="23"/>
  <c r="D174" i="23"/>
  <c r="E174" i="5"/>
  <c r="D174" i="5"/>
  <c r="C174" i="5"/>
  <c r="D175" i="4" l="1"/>
  <c r="J174" i="4"/>
  <c r="H174" i="4" s="1"/>
  <c r="P174" i="4"/>
  <c r="N174" i="4" s="1"/>
  <c r="P174" i="24"/>
  <c r="N174" i="24" s="1"/>
  <c r="J174" i="24"/>
  <c r="H174" i="24" s="1"/>
  <c r="H175" i="24"/>
  <c r="D175" i="24"/>
  <c r="F174" i="24"/>
  <c r="E174" i="4"/>
  <c r="E173" i="24"/>
  <c r="C173" i="24"/>
  <c r="F173" i="4"/>
  <c r="C173" i="4"/>
  <c r="C173" i="23"/>
  <c r="E173" i="23"/>
  <c r="D173" i="23"/>
  <c r="C173" i="5"/>
  <c r="E173" i="5"/>
  <c r="D173" i="5"/>
  <c r="P173" i="24" l="1"/>
  <c r="N173" i="24" s="1"/>
  <c r="D174" i="24"/>
  <c r="G173" i="4"/>
  <c r="P173" i="4"/>
  <c r="N173" i="4" s="1"/>
  <c r="D174" i="4"/>
  <c r="E173" i="4"/>
  <c r="J173" i="24"/>
  <c r="H173" i="24" s="1"/>
  <c r="J173" i="4"/>
  <c r="D173" i="4" s="1"/>
  <c r="G173" i="24"/>
  <c r="F173" i="24"/>
  <c r="G172" i="24"/>
  <c r="F172" i="24"/>
  <c r="E172" i="24"/>
  <c r="C172" i="24"/>
  <c r="G172" i="4"/>
  <c r="E172" i="4"/>
  <c r="C172" i="4"/>
  <c r="E172" i="23"/>
  <c r="D172" i="23"/>
  <c r="C172" i="23"/>
  <c r="D172" i="5"/>
  <c r="C172" i="5"/>
  <c r="H173" i="4" l="1"/>
  <c r="D173" i="24"/>
  <c r="P172" i="4"/>
  <c r="N172" i="4" s="1"/>
  <c r="J172" i="4"/>
  <c r="H172" i="4" s="1"/>
  <c r="J172" i="24"/>
  <c r="H172" i="24" s="1"/>
  <c r="P172" i="24"/>
  <c r="N172" i="24" s="1"/>
  <c r="E172" i="5"/>
  <c r="F172" i="4"/>
  <c r="G171" i="24"/>
  <c r="F171" i="24"/>
  <c r="C171" i="24"/>
  <c r="E171" i="4"/>
  <c r="C171" i="4"/>
  <c r="G171" i="4"/>
  <c r="E171" i="23"/>
  <c r="D171" i="23"/>
  <c r="C171" i="23"/>
  <c r="E171" i="5"/>
  <c r="D171" i="5"/>
  <c r="C171" i="5"/>
  <c r="J171" i="24" l="1"/>
  <c r="D172" i="4"/>
  <c r="E171" i="24"/>
  <c r="J171" i="4"/>
  <c r="H171" i="4" s="1"/>
  <c r="H171" i="24"/>
  <c r="P171" i="4"/>
  <c r="N171" i="4" s="1"/>
  <c r="D172" i="24"/>
  <c r="P171" i="24"/>
  <c r="N171" i="24" s="1"/>
  <c r="F171" i="4"/>
  <c r="F170" i="24"/>
  <c r="C170" i="24"/>
  <c r="F170" i="4"/>
  <c r="C170" i="4"/>
  <c r="C170" i="23"/>
  <c r="E170" i="23"/>
  <c r="D170" i="23"/>
  <c r="C170" i="5"/>
  <c r="E170" i="5"/>
  <c r="D170" i="5" l="1"/>
  <c r="P170" i="4"/>
  <c r="N170" i="4" s="1"/>
  <c r="D171" i="4"/>
  <c r="G170" i="4"/>
  <c r="J170" i="24"/>
  <c r="H170" i="24" s="1"/>
  <c r="P170" i="24"/>
  <c r="J170" i="4"/>
  <c r="H170" i="4" s="1"/>
  <c r="D171" i="24"/>
  <c r="G170" i="24"/>
  <c r="E170" i="4"/>
  <c r="E170" i="24"/>
  <c r="G169" i="24"/>
  <c r="F169" i="24"/>
  <c r="E169" i="24"/>
  <c r="C169" i="24"/>
  <c r="E169" i="4"/>
  <c r="C169" i="4"/>
  <c r="E169" i="23"/>
  <c r="D169" i="23"/>
  <c r="C169" i="23"/>
  <c r="E169" i="5"/>
  <c r="D169" i="5"/>
  <c r="C169" i="5"/>
  <c r="G169" i="4" l="1"/>
  <c r="D170" i="4"/>
  <c r="D170" i="24"/>
  <c r="N170" i="24"/>
  <c r="J169" i="4"/>
  <c r="H169" i="4" s="1"/>
  <c r="P169" i="4"/>
  <c r="N169" i="4" s="1"/>
  <c r="P169" i="24"/>
  <c r="N169" i="24" s="1"/>
  <c r="J169" i="24"/>
  <c r="H169" i="24" s="1"/>
  <c r="F169" i="4"/>
  <c r="C168" i="24"/>
  <c r="C168" i="4"/>
  <c r="G168" i="4"/>
  <c r="D168" i="23"/>
  <c r="E168" i="23"/>
  <c r="C168" i="23"/>
  <c r="E168" i="5"/>
  <c r="D168" i="5"/>
  <c r="C168" i="5"/>
  <c r="E168" i="4" l="1"/>
  <c r="D169" i="4"/>
  <c r="P168" i="4"/>
  <c r="N168" i="4" s="1"/>
  <c r="P168" i="24"/>
  <c r="N168" i="24" s="1"/>
  <c r="D169" i="24"/>
  <c r="J168" i="24"/>
  <c r="J168" i="4"/>
  <c r="D168" i="4" s="1"/>
  <c r="E168" i="24"/>
  <c r="G168" i="24"/>
  <c r="H168" i="24"/>
  <c r="F168" i="24"/>
  <c r="F168" i="4"/>
  <c r="F167" i="24"/>
  <c r="C167" i="24"/>
  <c r="C167" i="4"/>
  <c r="G167" i="4"/>
  <c r="F167" i="4"/>
  <c r="E167" i="23"/>
  <c r="D167" i="23"/>
  <c r="C167" i="23"/>
  <c r="D167" i="5"/>
  <c r="C167" i="5"/>
  <c r="H168" i="4" l="1"/>
  <c r="E167" i="4"/>
  <c r="G167" i="24"/>
  <c r="D168" i="24"/>
  <c r="P167" i="24"/>
  <c r="N167" i="24" s="1"/>
  <c r="J167" i="4"/>
  <c r="H167" i="4" s="1"/>
  <c r="J167" i="24"/>
  <c r="P167" i="4"/>
  <c r="N167" i="4" s="1"/>
  <c r="E167" i="5"/>
  <c r="E167" i="24"/>
  <c r="E166" i="24"/>
  <c r="C166" i="24"/>
  <c r="C166" i="4"/>
  <c r="G166" i="4"/>
  <c r="D166" i="23"/>
  <c r="E166" i="23"/>
  <c r="C166" i="23"/>
  <c r="E166" i="5"/>
  <c r="C166" i="5"/>
  <c r="F166" i="4" l="1"/>
  <c r="P166" i="24"/>
  <c r="D167" i="24"/>
  <c r="N166" i="24"/>
  <c r="P166" i="4"/>
  <c r="N166" i="4" s="1"/>
  <c r="H167" i="24"/>
  <c r="D166" i="5"/>
  <c r="J166" i="24"/>
  <c r="D166" i="24" s="1"/>
  <c r="J166" i="4"/>
  <c r="H166" i="4" s="1"/>
  <c r="G166" i="24"/>
  <c r="D167" i="4"/>
  <c r="F166" i="24"/>
  <c r="E166" i="4"/>
  <c r="F165" i="24"/>
  <c r="C165" i="24"/>
  <c r="C165" i="4"/>
  <c r="G165" i="4"/>
  <c r="E165" i="23"/>
  <c r="D165" i="23"/>
  <c r="C165" i="23"/>
  <c r="C165" i="5"/>
  <c r="E165" i="5"/>
  <c r="D165" i="5"/>
  <c r="H166" i="24" l="1"/>
  <c r="J165" i="4"/>
  <c r="H165" i="4" s="1"/>
  <c r="P165" i="24"/>
  <c r="N165" i="24" s="1"/>
  <c r="G165" i="24"/>
  <c r="P165" i="4"/>
  <c r="N165" i="4" s="1"/>
  <c r="J165" i="24"/>
  <c r="H165" i="24" s="1"/>
  <c r="D166" i="4"/>
  <c r="F165" i="4"/>
  <c r="E165" i="24"/>
  <c r="E165" i="4"/>
  <c r="F164" i="24"/>
  <c r="C164" i="24"/>
  <c r="G164" i="4"/>
  <c r="C164" i="4"/>
  <c r="D164" i="23"/>
  <c r="E164" i="23"/>
  <c r="C164" i="23"/>
  <c r="E164" i="5"/>
  <c r="D164" i="5"/>
  <c r="C164" i="5"/>
  <c r="D165" i="4" l="1"/>
  <c r="P164" i="24"/>
  <c r="N164" i="24" s="1"/>
  <c r="J164" i="4"/>
  <c r="H164" i="4" s="1"/>
  <c r="G164" i="24"/>
  <c r="D165" i="24"/>
  <c r="P164" i="4"/>
  <c r="N164" i="4" s="1"/>
  <c r="E164" i="24"/>
  <c r="F164" i="4"/>
  <c r="E164" i="4"/>
  <c r="J164" i="24"/>
  <c r="H164" i="24" s="1"/>
  <c r="E163" i="24"/>
  <c r="G163" i="24"/>
  <c r="E163" i="4"/>
  <c r="C163" i="4"/>
  <c r="E163" i="23"/>
  <c r="D163" i="23"/>
  <c r="C163" i="23"/>
  <c r="E163" i="5"/>
  <c r="D163" i="5"/>
  <c r="C163" i="5"/>
  <c r="P163" i="4" l="1"/>
  <c r="D164" i="4"/>
  <c r="C163" i="24"/>
  <c r="N163" i="4"/>
  <c r="J163" i="24"/>
  <c r="H163" i="24" s="1"/>
  <c r="D164" i="24"/>
  <c r="G163" i="4"/>
  <c r="P163" i="24"/>
  <c r="N163" i="24" s="1"/>
  <c r="J163" i="4"/>
  <c r="H163" i="4" s="1"/>
  <c r="F163" i="24"/>
  <c r="F163" i="4"/>
  <c r="G162" i="24"/>
  <c r="F162" i="24"/>
  <c r="E162" i="24"/>
  <c r="C162" i="24"/>
  <c r="F162" i="4"/>
  <c r="E162" i="4"/>
  <c r="C162" i="4"/>
  <c r="G162" i="4"/>
  <c r="E162" i="23"/>
  <c r="D162" i="23"/>
  <c r="C162" i="23"/>
  <c r="C162" i="5"/>
  <c r="E162" i="5"/>
  <c r="D162" i="5"/>
  <c r="D163" i="4" l="1"/>
  <c r="P162" i="4"/>
  <c r="D163" i="24"/>
  <c r="N162" i="4"/>
  <c r="P162" i="24"/>
  <c r="N162" i="24" s="1"/>
  <c r="J162" i="4"/>
  <c r="H162" i="4" s="1"/>
  <c r="J162" i="24"/>
  <c r="H162" i="24" s="1"/>
  <c r="F161" i="24"/>
  <c r="C161" i="24"/>
  <c r="E161" i="4"/>
  <c r="C161" i="4"/>
  <c r="E161" i="23"/>
  <c r="D161" i="23"/>
  <c r="C161" i="23"/>
  <c r="E161" i="5"/>
  <c r="C161" i="5"/>
  <c r="D161" i="5"/>
  <c r="P161" i="4" l="1"/>
  <c r="N161" i="4" s="1"/>
  <c r="P161" i="24"/>
  <c r="N161" i="24" s="1"/>
  <c r="G161" i="24"/>
  <c r="J161" i="24"/>
  <c r="D162" i="24"/>
  <c r="J161" i="4"/>
  <c r="H161" i="4" s="1"/>
  <c r="G161" i="4"/>
  <c r="D162" i="4"/>
  <c r="E161" i="24"/>
  <c r="F161" i="4"/>
  <c r="G160" i="24"/>
  <c r="F160" i="24"/>
  <c r="C160" i="24"/>
  <c r="F160" i="4"/>
  <c r="C160" i="4"/>
  <c r="E160" i="23"/>
  <c r="C160" i="23"/>
  <c r="D160" i="23"/>
  <c r="D160" i="5"/>
  <c r="C160" i="5"/>
  <c r="E160" i="5"/>
  <c r="D161" i="24" l="1"/>
  <c r="J160" i="4"/>
  <c r="H160" i="4" s="1"/>
  <c r="D161" i="4"/>
  <c r="H161" i="24"/>
  <c r="P160" i="24"/>
  <c r="N160" i="24" s="1"/>
  <c r="E160" i="24"/>
  <c r="P160" i="4"/>
  <c r="J160" i="24"/>
  <c r="G160" i="4"/>
  <c r="E160" i="4"/>
  <c r="G159" i="24"/>
  <c r="C159" i="4"/>
  <c r="G159" i="4"/>
  <c r="E159" i="23"/>
  <c r="E159" i="5"/>
  <c r="D159" i="5"/>
  <c r="C159" i="5"/>
  <c r="D160" i="4" l="1"/>
  <c r="C159" i="23"/>
  <c r="N160" i="4"/>
  <c r="D159" i="23"/>
  <c r="P159" i="4"/>
  <c r="N159" i="4" s="1"/>
  <c r="C159" i="24"/>
  <c r="J159" i="24"/>
  <c r="H159" i="24" s="1"/>
  <c r="D160" i="24"/>
  <c r="E159" i="4"/>
  <c r="H160" i="24"/>
  <c r="P159" i="24"/>
  <c r="N159" i="24" s="1"/>
  <c r="J159" i="4"/>
  <c r="E159" i="24"/>
  <c r="F159" i="24"/>
  <c r="F159" i="4"/>
  <c r="C158" i="24"/>
  <c r="C158" i="4"/>
  <c r="D158" i="23"/>
  <c r="E158" i="23"/>
  <c r="C158" i="23"/>
  <c r="E158" i="5"/>
  <c r="D158" i="5"/>
  <c r="C158" i="5"/>
  <c r="D159" i="4" l="1"/>
  <c r="E158" i="24"/>
  <c r="E158" i="4"/>
  <c r="P158" i="24"/>
  <c r="N158" i="24" s="1"/>
  <c r="G158" i="4"/>
  <c r="P158" i="4"/>
  <c r="N158" i="4" s="1"/>
  <c r="G158" i="24"/>
  <c r="D159" i="24"/>
  <c r="H159" i="4"/>
  <c r="J158" i="4"/>
  <c r="D158" i="4" s="1"/>
  <c r="J158" i="24"/>
  <c r="H158" i="24" s="1"/>
  <c r="F158" i="24"/>
  <c r="F158" i="4"/>
  <c r="E157" i="24"/>
  <c r="C157" i="24"/>
  <c r="G157" i="4"/>
  <c r="C157" i="4"/>
  <c r="D157" i="23"/>
  <c r="E157" i="23"/>
  <c r="C157" i="23"/>
  <c r="D157" i="5"/>
  <c r="C157" i="5"/>
  <c r="E157" i="5" l="1"/>
  <c r="P157" i="4"/>
  <c r="N157" i="4" s="1"/>
  <c r="H158" i="4"/>
  <c r="D158" i="24"/>
  <c r="E157" i="4"/>
  <c r="G157" i="24"/>
  <c r="J157" i="4"/>
  <c r="P157" i="24"/>
  <c r="N157" i="24" s="1"/>
  <c r="J157" i="24"/>
  <c r="H157" i="24" s="1"/>
  <c r="F157" i="24"/>
  <c r="F157" i="4"/>
  <c r="G156" i="24"/>
  <c r="F156" i="24"/>
  <c r="E156" i="24"/>
  <c r="C156" i="24"/>
  <c r="C156" i="4"/>
  <c r="G156" i="4"/>
  <c r="C156" i="23"/>
  <c r="E156" i="23"/>
  <c r="D156" i="23"/>
  <c r="E156" i="5"/>
  <c r="D156" i="5"/>
  <c r="D157" i="4" l="1"/>
  <c r="C156" i="5"/>
  <c r="H157" i="4"/>
  <c r="F156" i="4"/>
  <c r="J156" i="24"/>
  <c r="H156" i="24" s="1"/>
  <c r="D157" i="24"/>
  <c r="E156" i="4"/>
  <c r="P156" i="4"/>
  <c r="N156" i="4" s="1"/>
  <c r="P156" i="24"/>
  <c r="N156" i="24" s="1"/>
  <c r="J156" i="4"/>
  <c r="H156" i="4" s="1"/>
  <c r="E155" i="24"/>
  <c r="C155" i="24"/>
  <c r="E155" i="4"/>
  <c r="C155" i="4"/>
  <c r="D155" i="23"/>
  <c r="C155" i="23"/>
  <c r="E155" i="23"/>
  <c r="D155" i="5"/>
  <c r="C155" i="5"/>
  <c r="E155" i="5" l="1"/>
  <c r="G155" i="4"/>
  <c r="D156" i="24"/>
  <c r="P155" i="4"/>
  <c r="N155" i="4" s="1"/>
  <c r="G155" i="24"/>
  <c r="D156" i="4"/>
  <c r="J155" i="4"/>
  <c r="P155" i="24"/>
  <c r="N155" i="24" s="1"/>
  <c r="J155" i="24"/>
  <c r="H155" i="24" s="1"/>
  <c r="F155" i="24"/>
  <c r="F155" i="4"/>
  <c r="C154" i="24"/>
  <c r="C154" i="4"/>
  <c r="E154" i="23"/>
  <c r="D154" i="23"/>
  <c r="C154" i="23"/>
  <c r="E154" i="5"/>
  <c r="D154" i="5"/>
  <c r="C154" i="5"/>
  <c r="E154" i="24" l="1"/>
  <c r="D155" i="4"/>
  <c r="P154" i="24"/>
  <c r="N154" i="24" s="1"/>
  <c r="D155" i="24"/>
  <c r="G154" i="4"/>
  <c r="P154" i="4"/>
  <c r="N154" i="4" s="1"/>
  <c r="H155" i="4"/>
  <c r="E154" i="4"/>
  <c r="J154" i="24"/>
  <c r="H154" i="24" s="1"/>
  <c r="G154" i="24"/>
  <c r="J154" i="4"/>
  <c r="H154" i="4" s="1"/>
  <c r="F154" i="24"/>
  <c r="F154" i="4"/>
  <c r="G153" i="24"/>
  <c r="F153" i="24"/>
  <c r="E153" i="24"/>
  <c r="C153" i="24"/>
  <c r="F153" i="4"/>
  <c r="E153" i="4"/>
  <c r="G153" i="4"/>
  <c r="C153" i="4"/>
  <c r="C153" i="23"/>
  <c r="D153" i="23"/>
  <c r="E153" i="5"/>
  <c r="D153" i="5"/>
  <c r="C153" i="5"/>
  <c r="E153" i="23" l="1"/>
  <c r="D154" i="24"/>
  <c r="D154" i="4"/>
  <c r="P153" i="4"/>
  <c r="N153" i="4" s="1"/>
  <c r="P153" i="24"/>
  <c r="N153" i="24" s="1"/>
  <c r="J153" i="4"/>
  <c r="H153" i="4" s="1"/>
  <c r="J153" i="24"/>
  <c r="H153" i="24" s="1"/>
  <c r="F152" i="24"/>
  <c r="G152" i="24"/>
  <c r="G152" i="4"/>
  <c r="F152" i="4"/>
  <c r="E152" i="4"/>
  <c r="C152" i="4"/>
  <c r="D152" i="23"/>
  <c r="C152" i="23"/>
  <c r="E152" i="23"/>
  <c r="D152" i="5"/>
  <c r="C152" i="5"/>
  <c r="E152" i="5"/>
  <c r="D153" i="24" l="1"/>
  <c r="P152" i="24"/>
  <c r="N152" i="24" s="1"/>
  <c r="D153" i="4"/>
  <c r="P152" i="4"/>
  <c r="N152" i="4" s="1"/>
  <c r="J152" i="24"/>
  <c r="H152" i="24" s="1"/>
  <c r="J152" i="4"/>
  <c r="H152" i="4" s="1"/>
  <c r="C152" i="24"/>
  <c r="E152" i="24"/>
  <c r="G151" i="24"/>
  <c r="C151" i="24"/>
  <c r="E151" i="4"/>
  <c r="C151" i="4"/>
  <c r="G151" i="4"/>
  <c r="F151" i="4"/>
  <c r="D151" i="23"/>
  <c r="C151" i="23"/>
  <c r="E151" i="23"/>
  <c r="E151" i="5"/>
  <c r="D151" i="5"/>
  <c r="C151" i="5"/>
  <c r="D152" i="24" l="1"/>
  <c r="J151" i="24"/>
  <c r="H151" i="24" s="1"/>
  <c r="E151" i="24"/>
  <c r="F151" i="24"/>
  <c r="P151" i="24"/>
  <c r="N151" i="24" s="1"/>
  <c r="J151" i="4"/>
  <c r="H151" i="4" s="1"/>
  <c r="P151" i="4"/>
  <c r="N151" i="4" s="1"/>
  <c r="D152" i="4"/>
  <c r="F150" i="24"/>
  <c r="E150" i="24"/>
  <c r="C150" i="24"/>
  <c r="G150" i="24"/>
  <c r="G150" i="4"/>
  <c r="E150" i="4"/>
  <c r="C150" i="4"/>
  <c r="F150" i="4"/>
  <c r="C150" i="23"/>
  <c r="E150" i="23"/>
  <c r="E150" i="5"/>
  <c r="C150" i="5"/>
  <c r="D150" i="5"/>
  <c r="D151" i="24" l="1"/>
  <c r="P150" i="24"/>
  <c r="N150" i="24" s="1"/>
  <c r="P150" i="4"/>
  <c r="N150" i="4" s="1"/>
  <c r="D151" i="4"/>
  <c r="J150" i="4"/>
  <c r="H150" i="4" s="1"/>
  <c r="J150" i="24"/>
  <c r="H150" i="24" s="1"/>
  <c r="D150" i="23"/>
  <c r="G149" i="24"/>
  <c r="F149" i="24"/>
  <c r="C149" i="24"/>
  <c r="F149" i="4"/>
  <c r="C149" i="23"/>
  <c r="E149" i="23"/>
  <c r="D149" i="23"/>
  <c r="C149" i="5"/>
  <c r="E149" i="5"/>
  <c r="D149" i="5"/>
  <c r="D150" i="4" l="1"/>
  <c r="C149" i="4"/>
  <c r="P149" i="4"/>
  <c r="N149" i="4" s="1"/>
  <c r="E149" i="4"/>
  <c r="G149" i="4"/>
  <c r="P149" i="24"/>
  <c r="D150" i="24"/>
  <c r="J149" i="4"/>
  <c r="H149" i="4" s="1"/>
  <c r="J149" i="24"/>
  <c r="N149" i="24"/>
  <c r="E149" i="24"/>
  <c r="C148" i="24"/>
  <c r="G148" i="4"/>
  <c r="E148" i="4"/>
  <c r="C148" i="4"/>
  <c r="C148" i="23"/>
  <c r="E148" i="23"/>
  <c r="D148" i="23"/>
  <c r="D148" i="5"/>
  <c r="C148" i="5"/>
  <c r="P148" i="24" l="1"/>
  <c r="N148" i="24" s="1"/>
  <c r="E148" i="24"/>
  <c r="P148" i="4"/>
  <c r="N148" i="4" s="1"/>
  <c r="D149" i="24"/>
  <c r="H149" i="24"/>
  <c r="D149" i="4"/>
  <c r="J148" i="4"/>
  <c r="D148" i="4" s="1"/>
  <c r="G148" i="24"/>
  <c r="E148" i="5"/>
  <c r="J148" i="24"/>
  <c r="F148" i="24"/>
  <c r="F148" i="4"/>
  <c r="G147" i="24"/>
  <c r="E147" i="24"/>
  <c r="C147" i="24"/>
  <c r="F147" i="4"/>
  <c r="E147" i="4"/>
  <c r="C147" i="4"/>
  <c r="C147" i="23"/>
  <c r="E147" i="23"/>
  <c r="D147" i="23"/>
  <c r="D147" i="5"/>
  <c r="C147" i="5"/>
  <c r="E147" i="5"/>
  <c r="D148" i="24" l="1"/>
  <c r="J147" i="4"/>
  <c r="H147" i="4" s="1"/>
  <c r="J147" i="24"/>
  <c r="H147" i="24" s="1"/>
  <c r="P147" i="24"/>
  <c r="N147" i="24" s="1"/>
  <c r="H148" i="4"/>
  <c r="H148" i="24"/>
  <c r="G147" i="4"/>
  <c r="P147" i="4"/>
  <c r="N147" i="4" s="1"/>
  <c r="F147" i="24"/>
  <c r="G146" i="24"/>
  <c r="E146" i="24"/>
  <c r="C146" i="24"/>
  <c r="E146" i="4"/>
  <c r="G146" i="4"/>
  <c r="E146" i="23"/>
  <c r="D146" i="23"/>
  <c r="C146" i="23"/>
  <c r="E146" i="5"/>
  <c r="D146" i="5"/>
  <c r="C146" i="4" l="1"/>
  <c r="C146" i="5"/>
  <c r="D147" i="24"/>
  <c r="P146" i="4"/>
  <c r="N146" i="4" s="1"/>
  <c r="P146" i="24"/>
  <c r="N146" i="24" s="1"/>
  <c r="J146" i="4"/>
  <c r="H146" i="4" s="1"/>
  <c r="J146" i="24"/>
  <c r="H146" i="24" s="1"/>
  <c r="D147" i="4"/>
  <c r="F146" i="24"/>
  <c r="F146" i="4"/>
  <c r="G145" i="24"/>
  <c r="E145" i="24"/>
  <c r="C145" i="24"/>
  <c r="G145" i="4"/>
  <c r="F145" i="4"/>
  <c r="C145" i="4"/>
  <c r="D145" i="23"/>
  <c r="C145" i="23"/>
  <c r="E145" i="23"/>
  <c r="E145" i="5"/>
  <c r="D145" i="5"/>
  <c r="D146" i="4" l="1"/>
  <c r="D146" i="24"/>
  <c r="C145" i="5"/>
  <c r="E145" i="4"/>
  <c r="J145" i="24"/>
  <c r="H145" i="24" s="1"/>
  <c r="J145" i="4"/>
  <c r="H145" i="4" s="1"/>
  <c r="P145" i="4"/>
  <c r="N145" i="4" s="1"/>
  <c r="P145" i="24"/>
  <c r="N145" i="24" s="1"/>
  <c r="F145" i="24"/>
  <c r="G144" i="24"/>
  <c r="F144" i="24"/>
  <c r="E144" i="24"/>
  <c r="C144" i="24"/>
  <c r="F144" i="4"/>
  <c r="E144" i="4"/>
  <c r="C144" i="4"/>
  <c r="G144" i="4"/>
  <c r="E144" i="23"/>
  <c r="C144" i="23"/>
  <c r="E144" i="5"/>
  <c r="D144" i="5"/>
  <c r="C144" i="5"/>
  <c r="D144" i="23" l="1"/>
  <c r="P144" i="4"/>
  <c r="N144" i="4" s="1"/>
  <c r="D145" i="4"/>
  <c r="D145" i="24"/>
  <c r="P144" i="24"/>
  <c r="N144" i="24" s="1"/>
  <c r="J144" i="4"/>
  <c r="H144" i="4" s="1"/>
  <c r="J144" i="24"/>
  <c r="H144" i="24" s="1"/>
  <c r="G143" i="24"/>
  <c r="C143" i="24"/>
  <c r="E143" i="4"/>
  <c r="C143" i="4"/>
  <c r="E143" i="23"/>
  <c r="D143" i="23"/>
  <c r="E143" i="5"/>
  <c r="C143" i="5" l="1"/>
  <c r="D143" i="5"/>
  <c r="C143" i="23"/>
  <c r="G143" i="4"/>
  <c r="P143" i="4"/>
  <c r="N143" i="4" s="1"/>
  <c r="P143" i="24"/>
  <c r="N143" i="24" s="1"/>
  <c r="J143" i="4"/>
  <c r="H143" i="4" s="1"/>
  <c r="D144" i="24"/>
  <c r="E143" i="24"/>
  <c r="J143" i="24"/>
  <c r="D144" i="4"/>
  <c r="F143" i="24"/>
  <c r="F143" i="4"/>
  <c r="G142" i="24"/>
  <c r="F142" i="24"/>
  <c r="E142" i="24"/>
  <c r="C142" i="24"/>
  <c r="F142" i="4"/>
  <c r="E142" i="4"/>
  <c r="C142" i="4"/>
  <c r="E142" i="23"/>
  <c r="D142" i="23"/>
  <c r="C142" i="23"/>
  <c r="D142" i="5"/>
  <c r="C142" i="5"/>
  <c r="E142" i="5"/>
  <c r="G142" i="4" l="1"/>
  <c r="D143" i="24"/>
  <c r="D143" i="4"/>
  <c r="J142" i="4"/>
  <c r="H142" i="4" s="1"/>
  <c r="H143" i="24"/>
  <c r="J142" i="24"/>
  <c r="H142" i="24" s="1"/>
  <c r="P142" i="4"/>
  <c r="N142" i="4" s="1"/>
  <c r="P142" i="24"/>
  <c r="N142" i="24" s="1"/>
  <c r="F141" i="24"/>
  <c r="C141" i="24"/>
  <c r="G141" i="4"/>
  <c r="E141" i="5"/>
  <c r="D141" i="5"/>
  <c r="C141" i="5"/>
  <c r="C141" i="23" l="1"/>
  <c r="C141" i="4"/>
  <c r="E141" i="23"/>
  <c r="J141" i="24"/>
  <c r="H141" i="24" s="1"/>
  <c r="D141" i="23"/>
  <c r="P141" i="4"/>
  <c r="N141" i="4" s="1"/>
  <c r="D142" i="24"/>
  <c r="J141" i="4"/>
  <c r="H141" i="4" s="1"/>
  <c r="F141" i="4"/>
  <c r="G141" i="24"/>
  <c r="D142" i="4"/>
  <c r="P141" i="24"/>
  <c r="E141" i="24"/>
  <c r="E141" i="4"/>
  <c r="G140" i="24"/>
  <c r="E140" i="24"/>
  <c r="C140" i="24"/>
  <c r="G140" i="4"/>
  <c r="E140" i="4"/>
  <c r="C140" i="4"/>
  <c r="E140" i="23"/>
  <c r="D140" i="23"/>
  <c r="D140" i="5"/>
  <c r="C140" i="5" l="1"/>
  <c r="D141" i="24"/>
  <c r="D141" i="4"/>
  <c r="E140" i="5"/>
  <c r="C140" i="23"/>
  <c r="P140" i="4"/>
  <c r="N140" i="4" s="1"/>
  <c r="J140" i="4"/>
  <c r="H140" i="4" s="1"/>
  <c r="P140" i="24"/>
  <c r="N140" i="24" s="1"/>
  <c r="J140" i="24"/>
  <c r="H140" i="24" s="1"/>
  <c r="N141" i="24"/>
  <c r="F140" i="24"/>
  <c r="F140" i="4"/>
  <c r="E139" i="24"/>
  <c r="C139" i="24"/>
  <c r="G139" i="4"/>
  <c r="E139" i="4"/>
  <c r="C139" i="4"/>
  <c r="C139" i="23"/>
  <c r="E139" i="5"/>
  <c r="C139" i="5" l="1"/>
  <c r="E139" i="23"/>
  <c r="D139" i="5"/>
  <c r="D139" i="23"/>
  <c r="D140" i="24"/>
  <c r="P139" i="4"/>
  <c r="N139" i="4" s="1"/>
  <c r="D140" i="4"/>
  <c r="P139" i="24"/>
  <c r="N139" i="24" s="1"/>
  <c r="J139" i="24"/>
  <c r="H139" i="24" s="1"/>
  <c r="J139" i="4"/>
  <c r="H139" i="4" s="1"/>
  <c r="G139" i="24"/>
  <c r="F139" i="24"/>
  <c r="F139" i="4"/>
  <c r="F138" i="24"/>
  <c r="E138" i="24"/>
  <c r="C138" i="4"/>
  <c r="E138" i="23"/>
  <c r="D138" i="23"/>
  <c r="E138" i="5"/>
  <c r="D138" i="5"/>
  <c r="C138" i="5"/>
  <c r="C138" i="23" l="1"/>
  <c r="F138" i="4"/>
  <c r="J138" i="4"/>
  <c r="H138" i="4" s="1"/>
  <c r="J138" i="24"/>
  <c r="H138" i="24" s="1"/>
  <c r="P138" i="4"/>
  <c r="N138" i="4" s="1"/>
  <c r="D139" i="24"/>
  <c r="G138" i="4"/>
  <c r="C138" i="24"/>
  <c r="D139" i="4"/>
  <c r="P138" i="24"/>
  <c r="N138" i="24" s="1"/>
  <c r="G138" i="24"/>
  <c r="E138" i="4"/>
  <c r="G137" i="24"/>
  <c r="E137" i="24"/>
  <c r="C137" i="24"/>
  <c r="E137" i="23"/>
  <c r="D137" i="23"/>
  <c r="E137" i="5"/>
  <c r="D137" i="5"/>
  <c r="E137" i="4" l="1"/>
  <c r="C137" i="4"/>
  <c r="C137" i="23"/>
  <c r="C137" i="5"/>
  <c r="D138" i="24"/>
  <c r="D138" i="4"/>
  <c r="P137" i="24"/>
  <c r="N137" i="24" s="1"/>
  <c r="J137" i="4"/>
  <c r="H137" i="4" s="1"/>
  <c r="G137" i="4"/>
  <c r="P137" i="4"/>
  <c r="N137" i="4" s="1"/>
  <c r="J137" i="24"/>
  <c r="H137" i="24" s="1"/>
  <c r="F137" i="24"/>
  <c r="F137" i="4"/>
  <c r="E136" i="24"/>
  <c r="C136" i="24"/>
  <c r="G136" i="24"/>
  <c r="E136" i="4"/>
  <c r="C136" i="4"/>
  <c r="E136" i="23"/>
  <c r="D136" i="23"/>
  <c r="C136" i="23"/>
  <c r="D136" i="5"/>
  <c r="C136" i="5"/>
  <c r="E136" i="5" l="1"/>
  <c r="D137" i="24"/>
  <c r="G136" i="4"/>
  <c r="D137" i="4"/>
  <c r="P136" i="24"/>
  <c r="N136" i="24" s="1"/>
  <c r="P136" i="4"/>
  <c r="N136" i="4" s="1"/>
  <c r="J136" i="4"/>
  <c r="H136" i="4" s="1"/>
  <c r="J136" i="24"/>
  <c r="F136" i="24"/>
  <c r="F136" i="4"/>
  <c r="C135" i="24"/>
  <c r="G135" i="4"/>
  <c r="E135" i="4"/>
  <c r="C135" i="4"/>
  <c r="D135" i="23"/>
  <c r="E135" i="23"/>
  <c r="D135" i="5"/>
  <c r="C135" i="5"/>
  <c r="E135" i="5" l="1"/>
  <c r="C135" i="23"/>
  <c r="E135" i="24"/>
  <c r="P135" i="4"/>
  <c r="N135" i="4" s="1"/>
  <c r="D136" i="24"/>
  <c r="D136" i="4"/>
  <c r="P135" i="24"/>
  <c r="N135" i="24" s="1"/>
  <c r="H136" i="24"/>
  <c r="J135" i="24"/>
  <c r="J135" i="4"/>
  <c r="G135" i="24"/>
  <c r="F135" i="24"/>
  <c r="F135" i="4"/>
  <c r="E134" i="24"/>
  <c r="C134" i="24"/>
  <c r="G134" i="4"/>
  <c r="C134" i="4"/>
  <c r="E134" i="23"/>
  <c r="D134" i="23"/>
  <c r="C134" i="23"/>
  <c r="C134" i="5"/>
  <c r="E134" i="5"/>
  <c r="D134" i="5" l="1"/>
  <c r="D135" i="4"/>
  <c r="D135" i="24"/>
  <c r="H135" i="24"/>
  <c r="P134" i="4"/>
  <c r="N134" i="4" s="1"/>
  <c r="H135" i="4"/>
  <c r="E134" i="4"/>
  <c r="G134" i="24"/>
  <c r="J134" i="4"/>
  <c r="P134" i="24"/>
  <c r="N134" i="24" s="1"/>
  <c r="J134" i="24"/>
  <c r="H134" i="24" s="1"/>
  <c r="F134" i="24"/>
  <c r="F134" i="4"/>
  <c r="F133" i="24"/>
  <c r="C133" i="24"/>
  <c r="C133" i="4"/>
  <c r="E133" i="23"/>
  <c r="D133" i="23"/>
  <c r="D134" i="4" l="1"/>
  <c r="C133" i="5"/>
  <c r="C133" i="23"/>
  <c r="P133" i="24"/>
  <c r="N133" i="24" s="1"/>
  <c r="P133" i="4"/>
  <c r="N133" i="4" s="1"/>
  <c r="G133" i="24"/>
  <c r="J133" i="24"/>
  <c r="H133" i="24" s="1"/>
  <c r="H134" i="4"/>
  <c r="G133" i="4"/>
  <c r="D134" i="24"/>
  <c r="E133" i="5"/>
  <c r="J133" i="4"/>
  <c r="E133" i="4"/>
  <c r="D133" i="5"/>
  <c r="E133" i="24"/>
  <c r="F133" i="4"/>
  <c r="F132" i="24"/>
  <c r="E132" i="24"/>
  <c r="C132" i="24"/>
  <c r="G132" i="24"/>
  <c r="G132" i="4"/>
  <c r="E132" i="23"/>
  <c r="C132" i="23"/>
  <c r="E132" i="5"/>
  <c r="D132" i="5"/>
  <c r="C132" i="5"/>
  <c r="C132" i="4" l="1"/>
  <c r="D132" i="23"/>
  <c r="E132" i="4"/>
  <c r="D133" i="24"/>
  <c r="D133" i="4"/>
  <c r="P132" i="24"/>
  <c r="N132" i="24" s="1"/>
  <c r="H133" i="4"/>
  <c r="P132" i="4"/>
  <c r="N132" i="4" s="1"/>
  <c r="J132" i="4"/>
  <c r="J132" i="24"/>
  <c r="H132" i="24" s="1"/>
  <c r="F132" i="4"/>
  <c r="G131" i="24"/>
  <c r="E131" i="24"/>
  <c r="C131" i="24"/>
  <c r="F131" i="4"/>
  <c r="E131" i="4"/>
  <c r="C131" i="4"/>
  <c r="E131" i="23"/>
  <c r="C131" i="23"/>
  <c r="C131" i="5"/>
  <c r="D131" i="5" l="1"/>
  <c r="E131" i="5"/>
  <c r="D132" i="4"/>
  <c r="H132" i="4"/>
  <c r="D131" i="23"/>
  <c r="J131" i="4"/>
  <c r="H131" i="4" s="1"/>
  <c r="P131" i="24"/>
  <c r="N131" i="24" s="1"/>
  <c r="G131" i="4"/>
  <c r="D132" i="24"/>
  <c r="P131" i="4"/>
  <c r="N131" i="4" s="1"/>
  <c r="J131" i="24"/>
  <c r="H131" i="24" s="1"/>
  <c r="F131" i="24"/>
  <c r="G130" i="24"/>
  <c r="F130" i="24"/>
  <c r="E130" i="24"/>
  <c r="C130" i="24"/>
  <c r="G130" i="4"/>
  <c r="F130" i="4"/>
  <c r="C130" i="4"/>
  <c r="C130" i="23"/>
  <c r="E130" i="5"/>
  <c r="C130" i="5"/>
  <c r="D130" i="23" l="1"/>
  <c r="D130" i="5"/>
  <c r="E130" i="4"/>
  <c r="P130" i="24"/>
  <c r="N130" i="24" s="1"/>
  <c r="D131" i="24"/>
  <c r="D131" i="4"/>
  <c r="J130" i="24"/>
  <c r="H130" i="24" s="1"/>
  <c r="J130" i="4"/>
  <c r="H130" i="4" s="1"/>
  <c r="P130" i="4"/>
  <c r="N130" i="4" s="1"/>
  <c r="E130" i="23"/>
  <c r="E129" i="24"/>
  <c r="C129" i="24"/>
  <c r="G129" i="24"/>
  <c r="F129" i="24"/>
  <c r="G129" i="4"/>
  <c r="F129" i="4"/>
  <c r="E129" i="4"/>
  <c r="C129" i="4"/>
  <c r="E129" i="23"/>
  <c r="D129" i="23"/>
  <c r="C129" i="23" l="1"/>
  <c r="D129" i="5"/>
  <c r="C129" i="5"/>
  <c r="P129" i="4"/>
  <c r="N129" i="4" s="1"/>
  <c r="D130" i="4"/>
  <c r="D130" i="24"/>
  <c r="P129" i="24"/>
  <c r="N129" i="24" s="1"/>
  <c r="E129" i="5"/>
  <c r="J129" i="4"/>
  <c r="H129" i="4" s="1"/>
  <c r="J129" i="24"/>
  <c r="H129" i="24" s="1"/>
  <c r="G128" i="24"/>
  <c r="E128" i="24"/>
  <c r="C128" i="24"/>
  <c r="E128" i="4"/>
  <c r="C128" i="4"/>
  <c r="C128" i="23"/>
  <c r="E128" i="23"/>
  <c r="E128" i="5"/>
  <c r="D128" i="5"/>
  <c r="C128" i="5" l="1"/>
  <c r="D128" i="23"/>
  <c r="P128" i="4"/>
  <c r="N128" i="4" s="1"/>
  <c r="P128" i="24"/>
  <c r="N128" i="24" s="1"/>
  <c r="G128" i="4"/>
  <c r="J128" i="24"/>
  <c r="H128" i="24" s="1"/>
  <c r="J128" i="4"/>
  <c r="D129" i="4"/>
  <c r="D129" i="24"/>
  <c r="F128" i="24"/>
  <c r="F128" i="4"/>
  <c r="G127" i="24"/>
  <c r="F127" i="24"/>
  <c r="E127" i="24"/>
  <c r="C127" i="24"/>
  <c r="G127" i="4"/>
  <c r="C127" i="4"/>
  <c r="C127" i="23"/>
  <c r="E127" i="5"/>
  <c r="D127" i="5"/>
  <c r="C127" i="5"/>
  <c r="D127" i="23" l="1"/>
  <c r="D128" i="4"/>
  <c r="E127" i="4"/>
  <c r="P127" i="24"/>
  <c r="N127" i="24" s="1"/>
  <c r="D128" i="24"/>
  <c r="P127" i="4"/>
  <c r="N127" i="4" s="1"/>
  <c r="H128" i="4"/>
  <c r="E127" i="23"/>
  <c r="J127" i="24"/>
  <c r="H127" i="24" s="1"/>
  <c r="J127" i="4"/>
  <c r="H127" i="4" s="1"/>
  <c r="F127" i="4"/>
  <c r="G126" i="24"/>
  <c r="E126" i="24"/>
  <c r="C126" i="24"/>
  <c r="G126" i="4"/>
  <c r="E126" i="4"/>
  <c r="C126" i="4"/>
  <c r="E126" i="23"/>
  <c r="D126" i="23"/>
  <c r="E126" i="5"/>
  <c r="D126" i="5"/>
  <c r="C126" i="5"/>
  <c r="C126" i="23" l="1"/>
  <c r="P126" i="4"/>
  <c r="N126" i="4" s="1"/>
  <c r="D127" i="24"/>
  <c r="P126" i="24"/>
  <c r="N126" i="24" s="1"/>
  <c r="D127" i="4"/>
  <c r="J126" i="4"/>
  <c r="H126" i="4" s="1"/>
  <c r="J126" i="24"/>
  <c r="H126" i="24" s="1"/>
  <c r="F126" i="24"/>
  <c r="F126" i="4"/>
  <c r="C125" i="24"/>
  <c r="G125" i="4"/>
  <c r="C125" i="4"/>
  <c r="E125" i="23"/>
  <c r="C125" i="23"/>
  <c r="C125" i="5"/>
  <c r="E125" i="4" l="1"/>
  <c r="E125" i="5"/>
  <c r="E125" i="24"/>
  <c r="D125" i="23"/>
  <c r="P125" i="24"/>
  <c r="N125" i="24" s="1"/>
  <c r="J125" i="4"/>
  <c r="P125" i="4"/>
  <c r="N125" i="4" s="1"/>
  <c r="D125" i="5"/>
  <c r="D126" i="24"/>
  <c r="D126" i="4"/>
  <c r="G125" i="24"/>
  <c r="F125" i="4"/>
  <c r="J125" i="24"/>
  <c r="F125" i="24"/>
  <c r="C124" i="24"/>
  <c r="E124" i="4"/>
  <c r="D125" i="24" l="1"/>
  <c r="D125" i="4"/>
  <c r="H125" i="4"/>
  <c r="H125" i="24"/>
  <c r="C124" i="5"/>
  <c r="D124" i="5"/>
  <c r="G124" i="4"/>
  <c r="E124" i="5"/>
  <c r="J124" i="24"/>
  <c r="H124" i="24" s="1"/>
  <c r="F124" i="24"/>
  <c r="P124" i="4"/>
  <c r="N124" i="4" s="1"/>
  <c r="E124" i="23"/>
  <c r="C124" i="23"/>
  <c r="J124" i="4"/>
  <c r="H124" i="4" s="1"/>
  <c r="D124" i="23"/>
  <c r="G124" i="24"/>
  <c r="P124" i="24"/>
  <c r="C124" i="4"/>
  <c r="E124" i="24"/>
  <c r="F124" i="4"/>
  <c r="D124" i="24" l="1"/>
  <c r="D123" i="5"/>
  <c r="C123" i="23"/>
  <c r="D123" i="23"/>
  <c r="D124" i="4"/>
  <c r="E123" i="23"/>
  <c r="N124" i="24"/>
  <c r="P123" i="4"/>
  <c r="N123" i="4" s="1"/>
  <c r="P123" i="24"/>
  <c r="N123" i="24" s="1"/>
  <c r="C123" i="5"/>
  <c r="E123" i="4"/>
  <c r="E123" i="24"/>
  <c r="G123" i="4"/>
  <c r="E123" i="5"/>
  <c r="G123" i="24"/>
  <c r="C123" i="24"/>
  <c r="C123" i="4"/>
  <c r="J123" i="24"/>
  <c r="H123" i="24" s="1"/>
  <c r="J123" i="4"/>
  <c r="F123" i="24"/>
  <c r="F123" i="4"/>
  <c r="D122" i="5" l="1"/>
  <c r="C122" i="23"/>
  <c r="D123" i="4"/>
  <c r="H123" i="4"/>
  <c r="D123" i="24"/>
  <c r="E122" i="23"/>
  <c r="F122" i="24"/>
  <c r="D122" i="23"/>
  <c r="C122" i="4"/>
  <c r="E122" i="5"/>
  <c r="E122" i="24"/>
  <c r="C122" i="5"/>
  <c r="G122" i="4"/>
  <c r="J122" i="24"/>
  <c r="H122" i="24" s="1"/>
  <c r="F122" i="4"/>
  <c r="C122" i="24"/>
  <c r="G122" i="24"/>
  <c r="J122" i="4"/>
  <c r="H122" i="4" s="1"/>
  <c r="P122" i="4"/>
  <c r="N122" i="4" s="1"/>
  <c r="P122" i="24"/>
  <c r="N122" i="24" s="1"/>
  <c r="E122" i="4"/>
  <c r="D122" i="4" l="1"/>
  <c r="D122" i="24"/>
  <c r="G121" i="4" l="1"/>
  <c r="C121" i="24"/>
  <c r="C121" i="4"/>
  <c r="F121" i="4"/>
  <c r="C121" i="5"/>
  <c r="C121" i="23"/>
  <c r="F121" i="24"/>
  <c r="D121" i="5"/>
  <c r="G121" i="24"/>
  <c r="J121" i="4"/>
  <c r="H121" i="4" s="1"/>
  <c r="D121" i="23"/>
  <c r="P121" i="4"/>
  <c r="J121" i="24"/>
  <c r="H121" i="24" s="1"/>
  <c r="P121" i="24"/>
  <c r="N121" i="24" s="1"/>
  <c r="E121" i="5"/>
  <c r="E121" i="23"/>
  <c r="E121" i="24"/>
  <c r="E121" i="4"/>
  <c r="D121" i="4" l="1"/>
  <c r="N121" i="4"/>
  <c r="D121" i="24"/>
  <c r="C120" i="24"/>
  <c r="D120" i="23" l="1"/>
  <c r="E120" i="4"/>
  <c r="E120" i="23"/>
  <c r="E120" i="24"/>
  <c r="D120" i="5"/>
  <c r="G120" i="24"/>
  <c r="C120" i="5"/>
  <c r="G120" i="4"/>
  <c r="C120" i="4"/>
  <c r="C120" i="23"/>
  <c r="E120" i="5"/>
  <c r="J120" i="24"/>
  <c r="H120" i="24" s="1"/>
  <c r="P120" i="4"/>
  <c r="N120" i="4" s="1"/>
  <c r="P120" i="24"/>
  <c r="N120" i="24" s="1"/>
  <c r="J120" i="4"/>
  <c r="H120" i="4" s="1"/>
  <c r="F120" i="24"/>
  <c r="F120" i="4"/>
  <c r="G119" i="4"/>
  <c r="E119" i="24" l="1"/>
  <c r="E119" i="4"/>
  <c r="G119" i="24"/>
  <c r="C119" i="23"/>
  <c r="D119" i="5"/>
  <c r="E119" i="5"/>
  <c r="C119" i="4"/>
  <c r="D119" i="23"/>
  <c r="E119" i="23"/>
  <c r="C119" i="24"/>
  <c r="C119" i="5"/>
  <c r="D120" i="24"/>
  <c r="P119" i="24"/>
  <c r="N119" i="24" s="1"/>
  <c r="J119" i="4"/>
  <c r="H119" i="4" s="1"/>
  <c r="D120" i="4"/>
  <c r="P119" i="4"/>
  <c r="N119" i="4" s="1"/>
  <c r="J119" i="24"/>
  <c r="H119" i="24" s="1"/>
  <c r="F119" i="24"/>
  <c r="F119" i="4"/>
  <c r="D118" i="23"/>
  <c r="E118" i="5" l="1"/>
  <c r="C118" i="23"/>
  <c r="C118" i="5"/>
  <c r="C118" i="24"/>
  <c r="E118" i="24"/>
  <c r="C118" i="4"/>
  <c r="E118" i="4"/>
  <c r="E118" i="23"/>
  <c r="D118" i="5"/>
  <c r="G118" i="24"/>
  <c r="D119" i="24"/>
  <c r="D119" i="4"/>
  <c r="G118" i="4"/>
  <c r="P118" i="24"/>
  <c r="N118" i="24" s="1"/>
  <c r="P118" i="4"/>
  <c r="N118" i="4" s="1"/>
  <c r="J118" i="4"/>
  <c r="H118" i="4" s="1"/>
  <c r="J118" i="24"/>
  <c r="F118" i="24"/>
  <c r="F118" i="4"/>
  <c r="F117" i="24" l="1"/>
  <c r="E117" i="23"/>
  <c r="C117" i="24"/>
  <c r="C117" i="5"/>
  <c r="E117" i="5"/>
  <c r="D117" i="23"/>
  <c r="C117" i="4"/>
  <c r="D117" i="5"/>
  <c r="C117" i="23"/>
  <c r="D118" i="4"/>
  <c r="D118" i="24"/>
  <c r="H118" i="24"/>
  <c r="E117" i="4"/>
  <c r="G117" i="24"/>
  <c r="P117" i="24"/>
  <c r="N117" i="24" s="1"/>
  <c r="P117" i="4"/>
  <c r="N117" i="4" s="1"/>
  <c r="G117" i="4"/>
  <c r="E117" i="24"/>
  <c r="J117" i="4"/>
  <c r="H117" i="4" s="1"/>
  <c r="J117" i="24"/>
  <c r="F117" i="4"/>
  <c r="C116" i="4" l="1"/>
  <c r="E116" i="23"/>
  <c r="E116" i="5"/>
  <c r="E116" i="4"/>
  <c r="C116" i="24"/>
  <c r="E116" i="24"/>
  <c r="G116" i="4"/>
  <c r="G116" i="24"/>
  <c r="D116" i="23"/>
  <c r="C116" i="23"/>
  <c r="D117" i="24"/>
  <c r="C116" i="5"/>
  <c r="D116" i="5"/>
  <c r="J116" i="24"/>
  <c r="H116" i="24" s="1"/>
  <c r="H117" i="24"/>
  <c r="D117" i="4"/>
  <c r="P116" i="4"/>
  <c r="N116" i="4" s="1"/>
  <c r="P116" i="24"/>
  <c r="N116" i="24" s="1"/>
  <c r="J116" i="4"/>
  <c r="F116" i="24"/>
  <c r="F116" i="4"/>
  <c r="E115" i="23"/>
  <c r="D115" i="23" l="1"/>
  <c r="D115" i="5"/>
  <c r="E115" i="4"/>
  <c r="C115" i="24"/>
  <c r="C115" i="23"/>
  <c r="E115" i="5"/>
  <c r="C115" i="4"/>
  <c r="G115" i="24"/>
  <c r="E115" i="24"/>
  <c r="D116" i="4"/>
  <c r="H116" i="4"/>
  <c r="D116" i="24"/>
  <c r="C115" i="5"/>
  <c r="P115" i="4"/>
  <c r="N115" i="4" s="1"/>
  <c r="P115" i="24"/>
  <c r="N115" i="24" s="1"/>
  <c r="J115" i="4"/>
  <c r="H115" i="4" s="1"/>
  <c r="G115" i="4"/>
  <c r="J115" i="24"/>
  <c r="H115" i="24" s="1"/>
  <c r="F115" i="24"/>
  <c r="F115" i="4"/>
  <c r="D114" i="23" l="1"/>
  <c r="C114" i="5"/>
  <c r="E114" i="4"/>
  <c r="C114" i="24"/>
  <c r="G114" i="24"/>
  <c r="D114" i="5"/>
  <c r="C114" i="23"/>
  <c r="E114" i="24"/>
  <c r="D115" i="4"/>
  <c r="C114" i="4"/>
  <c r="D115" i="24"/>
  <c r="E114" i="23"/>
  <c r="P114" i="24"/>
  <c r="N114" i="24" s="1"/>
  <c r="E114" i="5"/>
  <c r="J114" i="4"/>
  <c r="H114" i="4" s="1"/>
  <c r="G114" i="4"/>
  <c r="P114" i="4"/>
  <c r="N114" i="4" s="1"/>
  <c r="J114" i="24"/>
  <c r="H114" i="24" s="1"/>
  <c r="F114" i="24"/>
  <c r="F114" i="4"/>
  <c r="E113" i="5" l="1"/>
  <c r="D113" i="23"/>
  <c r="C113" i="4"/>
  <c r="E113" i="4"/>
  <c r="C113" i="24"/>
  <c r="G113" i="24"/>
  <c r="C113" i="5"/>
  <c r="E113" i="23"/>
  <c r="E113" i="24"/>
  <c r="C113" i="23"/>
  <c r="G113" i="4"/>
  <c r="D113" i="5"/>
  <c r="D114" i="24"/>
  <c r="J113" i="24"/>
  <c r="H113" i="24" s="1"/>
  <c r="D114" i="4"/>
  <c r="P113" i="4"/>
  <c r="N113" i="4" s="1"/>
  <c r="P113" i="24"/>
  <c r="N113" i="24" s="1"/>
  <c r="J113" i="4"/>
  <c r="H113" i="4" s="1"/>
  <c r="F113" i="24"/>
  <c r="F113" i="4"/>
  <c r="D112" i="5" l="1"/>
  <c r="G112" i="24"/>
  <c r="C112" i="4"/>
  <c r="E112" i="4"/>
  <c r="G112" i="4"/>
  <c r="E112" i="23"/>
  <c r="C112" i="23"/>
  <c r="C112" i="5"/>
  <c r="D112" i="23"/>
  <c r="E112" i="5"/>
  <c r="E112" i="24"/>
  <c r="C112" i="24"/>
  <c r="D113" i="4"/>
  <c r="D113" i="24"/>
  <c r="P112" i="4"/>
  <c r="N112" i="4" s="1"/>
  <c r="P112" i="24"/>
  <c r="N112" i="24" s="1"/>
  <c r="J112" i="4"/>
  <c r="J112" i="24"/>
  <c r="F112" i="24"/>
  <c r="F112" i="4"/>
  <c r="C111" i="24" l="1"/>
  <c r="E111" i="24"/>
  <c r="E111" i="4"/>
  <c r="E111" i="5"/>
  <c r="G111" i="24"/>
  <c r="D111" i="5"/>
  <c r="C111" i="23"/>
  <c r="E111" i="23"/>
  <c r="C111" i="5"/>
  <c r="C111" i="4"/>
  <c r="D111" i="23"/>
  <c r="P111" i="4"/>
  <c r="N111" i="4" s="1"/>
  <c r="D112" i="4"/>
  <c r="H112" i="4"/>
  <c r="D112" i="24"/>
  <c r="H112" i="24"/>
  <c r="P111" i="24"/>
  <c r="N111" i="24" s="1"/>
  <c r="J111" i="4"/>
  <c r="G111" i="4"/>
  <c r="J111" i="24"/>
  <c r="H111" i="24" s="1"/>
  <c r="F111" i="24"/>
  <c r="F111" i="4"/>
  <c r="F110" i="4" l="1"/>
  <c r="E110" i="24"/>
  <c r="C110" i="5"/>
  <c r="E110" i="4"/>
  <c r="G110" i="4"/>
  <c r="C110" i="24"/>
  <c r="D110" i="5"/>
  <c r="E110" i="5"/>
  <c r="D111" i="4"/>
  <c r="C110" i="23"/>
  <c r="H111" i="4"/>
  <c r="E110" i="23"/>
  <c r="P110" i="24"/>
  <c r="N110" i="24" s="1"/>
  <c r="D111" i="24"/>
  <c r="J110" i="24"/>
  <c r="H110" i="24" s="1"/>
  <c r="D110" i="23"/>
  <c r="G110" i="24"/>
  <c r="J110" i="4"/>
  <c r="H110" i="4" s="1"/>
  <c r="C110" i="4"/>
  <c r="P110" i="4"/>
  <c r="N110" i="4" s="1"/>
  <c r="F110" i="24"/>
  <c r="D109" i="23" l="1"/>
  <c r="C109" i="24"/>
  <c r="G109" i="4"/>
  <c r="C109" i="23"/>
  <c r="C109" i="4"/>
  <c r="C109" i="5"/>
  <c r="E109" i="24"/>
  <c r="G109" i="24"/>
  <c r="E109" i="23"/>
  <c r="D109" i="5"/>
  <c r="E109" i="4"/>
  <c r="D110" i="24"/>
  <c r="D110" i="4"/>
  <c r="E109" i="5"/>
  <c r="P109" i="4"/>
  <c r="N109" i="4" s="1"/>
  <c r="P109" i="24"/>
  <c r="N109" i="24" s="1"/>
  <c r="J109" i="24"/>
  <c r="H109" i="24" s="1"/>
  <c r="J109" i="4"/>
  <c r="F109" i="24"/>
  <c r="F109" i="4"/>
  <c r="C108" i="4" l="1"/>
  <c r="C108" i="23"/>
  <c r="C108" i="5"/>
  <c r="G108" i="24"/>
  <c r="D108" i="23"/>
  <c r="C108" i="24"/>
  <c r="E108" i="23"/>
  <c r="E108" i="4"/>
  <c r="D108" i="5"/>
  <c r="D109" i="4"/>
  <c r="E108" i="5"/>
  <c r="D109" i="24"/>
  <c r="H109" i="4"/>
  <c r="E108" i="24"/>
  <c r="P108" i="24"/>
  <c r="N108" i="24" s="1"/>
  <c r="G108" i="4"/>
  <c r="P108" i="4"/>
  <c r="N108" i="4" s="1"/>
  <c r="J108" i="4"/>
  <c r="J108" i="24"/>
  <c r="H108" i="24" s="1"/>
  <c r="F108" i="24"/>
  <c r="F108" i="4"/>
  <c r="C107" i="24" l="1"/>
  <c r="E107" i="24"/>
  <c r="E107" i="5"/>
  <c r="C107" i="4"/>
  <c r="D107" i="23"/>
  <c r="D107" i="5"/>
  <c r="E107" i="4"/>
  <c r="C107" i="5"/>
  <c r="G107" i="4"/>
  <c r="D108" i="4"/>
  <c r="H108" i="4"/>
  <c r="G107" i="24"/>
  <c r="C107" i="23"/>
  <c r="D108" i="24"/>
  <c r="E107" i="23"/>
  <c r="P107" i="24"/>
  <c r="N107" i="24" s="1"/>
  <c r="P107" i="4"/>
  <c r="N107" i="4" s="1"/>
  <c r="J107" i="24"/>
  <c r="J107" i="4"/>
  <c r="H107" i="4" s="1"/>
  <c r="F107" i="24"/>
  <c r="F107" i="4"/>
  <c r="D107" i="24" l="1"/>
  <c r="H107" i="24"/>
  <c r="D107" i="4"/>
  <c r="D106" i="5" l="1"/>
  <c r="C106" i="23"/>
  <c r="E106" i="4"/>
  <c r="C106" i="24"/>
  <c r="C106" i="4"/>
  <c r="G106" i="4"/>
  <c r="D106" i="23"/>
  <c r="C106" i="5"/>
  <c r="F106" i="24"/>
  <c r="E106" i="23"/>
  <c r="E106" i="5"/>
  <c r="F106" i="4"/>
  <c r="J106" i="24"/>
  <c r="H106" i="24" s="1"/>
  <c r="P106" i="24"/>
  <c r="N106" i="24" s="1"/>
  <c r="J106" i="4"/>
  <c r="H106" i="4" s="1"/>
  <c r="P106" i="4"/>
  <c r="N106" i="4" s="1"/>
  <c r="E106" i="24"/>
  <c r="G106" i="24"/>
  <c r="D106" i="24" l="1"/>
  <c r="D106" i="4"/>
  <c r="G105" i="24" l="1"/>
  <c r="G105" i="4"/>
  <c r="F105" i="24"/>
  <c r="C105" i="4"/>
  <c r="C105" i="5"/>
  <c r="C105" i="24"/>
  <c r="E105" i="5"/>
  <c r="D105" i="23"/>
  <c r="E105" i="4"/>
  <c r="F105" i="4"/>
  <c r="D105" i="5"/>
  <c r="C105" i="23"/>
  <c r="E105" i="23"/>
  <c r="J105" i="24"/>
  <c r="H105" i="24" s="1"/>
  <c r="P105" i="24"/>
  <c r="N105" i="24" s="1"/>
  <c r="E105" i="24"/>
  <c r="J105" i="4"/>
  <c r="H105" i="4" s="1"/>
  <c r="P105" i="4"/>
  <c r="N105" i="4" s="1"/>
  <c r="E104" i="4"/>
  <c r="G104" i="24" l="1"/>
  <c r="E104" i="5"/>
  <c r="D104" i="23"/>
  <c r="E104" i="24"/>
  <c r="C104" i="4"/>
  <c r="C104" i="24"/>
  <c r="F104" i="24"/>
  <c r="F104" i="4"/>
  <c r="C104" i="23"/>
  <c r="G104" i="4"/>
  <c r="E104" i="23"/>
  <c r="C104" i="5"/>
  <c r="D104" i="5"/>
  <c r="D105" i="24"/>
  <c r="D105" i="4"/>
  <c r="J104" i="4"/>
  <c r="P104" i="4"/>
  <c r="N104" i="4" s="1"/>
  <c r="J104" i="24"/>
  <c r="H104" i="24" s="1"/>
  <c r="P104" i="24"/>
  <c r="N104" i="24" s="1"/>
  <c r="E103" i="24"/>
  <c r="F103" i="24" l="1"/>
  <c r="G103" i="4"/>
  <c r="C103" i="4"/>
  <c r="E103" i="23"/>
  <c r="E103" i="5"/>
  <c r="E103" i="4"/>
  <c r="G103" i="24"/>
  <c r="F103" i="4"/>
  <c r="C103" i="5"/>
  <c r="D103" i="23"/>
  <c r="C103" i="24"/>
  <c r="D103" i="5"/>
  <c r="C103" i="23"/>
  <c r="D104" i="4"/>
  <c r="H104" i="4"/>
  <c r="D104" i="24"/>
  <c r="J103" i="24"/>
  <c r="H103" i="24" s="1"/>
  <c r="J103" i="4"/>
  <c r="P103" i="4"/>
  <c r="N103" i="4" s="1"/>
  <c r="P103" i="24"/>
  <c r="N103" i="24" s="1"/>
  <c r="G102" i="24" l="1"/>
  <c r="E102" i="24"/>
  <c r="C102" i="4"/>
  <c r="C102" i="24"/>
  <c r="D102" i="5"/>
  <c r="C102" i="5"/>
  <c r="F102" i="4"/>
  <c r="E102" i="5"/>
  <c r="F102" i="24"/>
  <c r="E102" i="4"/>
  <c r="D102" i="23"/>
  <c r="E102" i="23"/>
  <c r="G102" i="4"/>
  <c r="C102" i="23"/>
  <c r="D103" i="24"/>
  <c r="D103" i="4"/>
  <c r="H103" i="4"/>
  <c r="J102" i="24"/>
  <c r="H102" i="24" s="1"/>
  <c r="P102" i="24"/>
  <c r="N102" i="24" s="1"/>
  <c r="J102" i="4"/>
  <c r="H102" i="4" s="1"/>
  <c r="P102" i="4"/>
  <c r="N102" i="4" s="1"/>
  <c r="D101" i="5" l="1"/>
  <c r="C101" i="24"/>
  <c r="E101" i="24"/>
  <c r="E101" i="4"/>
  <c r="G101" i="4"/>
  <c r="F101" i="4"/>
  <c r="G101" i="24"/>
  <c r="C101" i="4"/>
  <c r="E101" i="23"/>
  <c r="F101" i="24"/>
  <c r="E101" i="5"/>
  <c r="C101" i="23"/>
  <c r="C101" i="5"/>
  <c r="D101" i="23"/>
  <c r="J101" i="24"/>
  <c r="H101" i="24" s="1"/>
  <c r="P101" i="24"/>
  <c r="N101" i="24" s="1"/>
  <c r="D102" i="24"/>
  <c r="D102" i="4"/>
  <c r="J101" i="4"/>
  <c r="H101" i="4" s="1"/>
  <c r="P101" i="4"/>
  <c r="G100" i="24"/>
  <c r="D100" i="5" l="1"/>
  <c r="C100" i="23"/>
  <c r="F100" i="4"/>
  <c r="E100" i="4"/>
  <c r="D100" i="23"/>
  <c r="C100" i="4"/>
  <c r="E100" i="23"/>
  <c r="F100" i="24"/>
  <c r="C100" i="5"/>
  <c r="E100" i="24"/>
  <c r="E100" i="5"/>
  <c r="G100" i="4"/>
  <c r="D101" i="4"/>
  <c r="N101" i="4"/>
  <c r="J100" i="4"/>
  <c r="P100" i="4"/>
  <c r="N100" i="4" s="1"/>
  <c r="D101" i="24"/>
  <c r="J100" i="24"/>
  <c r="H100" i="24" s="1"/>
  <c r="P100" i="24"/>
  <c r="N100" i="24" s="1"/>
  <c r="C100" i="24"/>
  <c r="F99" i="24" l="1"/>
  <c r="F99" i="4"/>
  <c r="D99" i="23"/>
  <c r="E99" i="5"/>
  <c r="G99" i="4"/>
  <c r="E99" i="24"/>
  <c r="C99" i="23"/>
  <c r="G99" i="24"/>
  <c r="C99" i="4"/>
  <c r="E99" i="4"/>
  <c r="E99" i="23"/>
  <c r="C99" i="5"/>
  <c r="C99" i="24"/>
  <c r="D99" i="5"/>
  <c r="D100" i="24"/>
  <c r="D100" i="4"/>
  <c r="J99" i="24"/>
  <c r="P99" i="24"/>
  <c r="N99" i="24" s="1"/>
  <c r="H100" i="4"/>
  <c r="J99" i="4"/>
  <c r="H99" i="4" s="1"/>
  <c r="P99" i="4"/>
  <c r="N99" i="4" s="1"/>
  <c r="D98" i="23" l="1"/>
  <c r="E98" i="24"/>
  <c r="F98" i="4"/>
  <c r="C98" i="24"/>
  <c r="G98" i="4"/>
  <c r="E98" i="4"/>
  <c r="F98" i="24"/>
  <c r="E98" i="5"/>
  <c r="C98" i="5"/>
  <c r="G98" i="24"/>
  <c r="C98" i="4"/>
  <c r="E98" i="23"/>
  <c r="C98" i="23"/>
  <c r="D98" i="5"/>
  <c r="D99" i="24"/>
  <c r="H99" i="24"/>
  <c r="D99" i="4"/>
  <c r="J98" i="24"/>
  <c r="H98" i="24" s="1"/>
  <c r="P98" i="24"/>
  <c r="N98" i="24" s="1"/>
  <c r="J98" i="4"/>
  <c r="H98" i="4" s="1"/>
  <c r="P98" i="4"/>
  <c r="C97" i="5" l="1"/>
  <c r="E97" i="4"/>
  <c r="E97" i="24"/>
  <c r="F97" i="24"/>
  <c r="D97" i="23"/>
  <c r="C97" i="4"/>
  <c r="F97" i="4"/>
  <c r="C97" i="24"/>
  <c r="G97" i="4"/>
  <c r="G97" i="24"/>
  <c r="C97" i="23"/>
  <c r="D97" i="5"/>
  <c r="E97" i="23"/>
  <c r="E97" i="5"/>
  <c r="D98" i="24"/>
  <c r="D98" i="4"/>
  <c r="J97" i="24"/>
  <c r="H97" i="24" s="1"/>
  <c r="P97" i="24"/>
  <c r="J97" i="4"/>
  <c r="P97" i="4"/>
  <c r="N97" i="4" s="1"/>
  <c r="N98" i="4"/>
  <c r="F96" i="24" l="1"/>
  <c r="D96" i="23"/>
  <c r="E96" i="4"/>
  <c r="C96" i="24"/>
  <c r="E96" i="24"/>
  <c r="D96" i="5"/>
  <c r="G96" i="4"/>
  <c r="C96" i="5"/>
  <c r="E96" i="5"/>
  <c r="F96" i="4"/>
  <c r="G96" i="24"/>
  <c r="C96" i="23"/>
  <c r="E96" i="23"/>
  <c r="D97" i="24"/>
  <c r="J96" i="4"/>
  <c r="H96" i="4" s="1"/>
  <c r="N97" i="24"/>
  <c r="C96" i="4"/>
  <c r="J96" i="24"/>
  <c r="H96" i="24" s="1"/>
  <c r="P96" i="24"/>
  <c r="N96" i="24" s="1"/>
  <c r="P96" i="4"/>
  <c r="N96" i="4" s="1"/>
  <c r="D97" i="4"/>
  <c r="H97" i="4"/>
  <c r="C95" i="24" l="1"/>
  <c r="C95" i="4"/>
  <c r="E95" i="24"/>
  <c r="D95" i="23"/>
  <c r="G95" i="24"/>
  <c r="D95" i="5"/>
  <c r="C95" i="5"/>
  <c r="G95" i="4"/>
  <c r="E95" i="5"/>
  <c r="C95" i="23"/>
  <c r="E95" i="23"/>
  <c r="F95" i="24"/>
  <c r="D96" i="4"/>
  <c r="D96" i="24"/>
  <c r="J95" i="4"/>
  <c r="H95" i="4" s="1"/>
  <c r="P95" i="4"/>
  <c r="N95" i="4" s="1"/>
  <c r="E95" i="4"/>
  <c r="J95" i="24"/>
  <c r="H95" i="24" s="1"/>
  <c r="F95" i="4"/>
  <c r="P95" i="24"/>
  <c r="N95" i="24" s="1"/>
  <c r="G94" i="24" l="1"/>
  <c r="E94" i="24"/>
  <c r="C94" i="4"/>
  <c r="C94" i="23"/>
  <c r="E94" i="4"/>
  <c r="C94" i="5"/>
  <c r="D94" i="23"/>
  <c r="F94" i="4"/>
  <c r="F94" i="24"/>
  <c r="D94" i="5"/>
  <c r="E94" i="5"/>
  <c r="C94" i="24"/>
  <c r="E94" i="23"/>
  <c r="G94" i="4"/>
  <c r="D95" i="4"/>
  <c r="J94" i="4"/>
  <c r="H94" i="4" s="1"/>
  <c r="P94" i="4"/>
  <c r="N94" i="4" s="1"/>
  <c r="D95" i="24"/>
  <c r="J94" i="24"/>
  <c r="H94" i="24" s="1"/>
  <c r="P94" i="24"/>
  <c r="N94" i="24" s="1"/>
  <c r="F93" i="24" l="1"/>
  <c r="G93" i="4"/>
  <c r="E93" i="4"/>
  <c r="C93" i="24"/>
  <c r="G93" i="24"/>
  <c r="D93" i="23"/>
  <c r="E93" i="23"/>
  <c r="C93" i="4"/>
  <c r="E93" i="5"/>
  <c r="E93" i="24"/>
  <c r="C93" i="23"/>
  <c r="D93" i="5"/>
  <c r="F93" i="4"/>
  <c r="C93" i="5"/>
  <c r="J93" i="24"/>
  <c r="H93" i="24" s="1"/>
  <c r="D94" i="4"/>
  <c r="J93" i="4"/>
  <c r="H93" i="4" s="1"/>
  <c r="P93" i="4"/>
  <c r="N93" i="4" s="1"/>
  <c r="D94" i="24"/>
  <c r="P93" i="24"/>
  <c r="N93" i="24" s="1"/>
  <c r="F92" i="4" l="1"/>
  <c r="F92" i="24"/>
  <c r="C92" i="24"/>
  <c r="E92" i="4"/>
  <c r="C92" i="5"/>
  <c r="G92" i="24"/>
  <c r="G92" i="4"/>
  <c r="D92" i="5"/>
  <c r="E92" i="23"/>
  <c r="E92" i="5"/>
  <c r="E92" i="24"/>
  <c r="D92" i="23"/>
  <c r="C92" i="23"/>
  <c r="J92" i="4"/>
  <c r="H92" i="4" s="1"/>
  <c r="P92" i="4"/>
  <c r="N92" i="4" s="1"/>
  <c r="D93" i="4"/>
  <c r="C92" i="4"/>
  <c r="J92" i="24"/>
  <c r="H92" i="24" s="1"/>
  <c r="P92" i="24"/>
  <c r="N92" i="24" s="1"/>
  <c r="D93" i="24"/>
  <c r="G91" i="4"/>
  <c r="F91" i="24" l="1"/>
  <c r="E91" i="24"/>
  <c r="C91" i="24"/>
  <c r="G91" i="24"/>
  <c r="D91" i="23"/>
  <c r="E91" i="5"/>
  <c r="C91" i="23"/>
  <c r="F91" i="4"/>
  <c r="D91" i="5"/>
  <c r="C91" i="4"/>
  <c r="C91" i="5"/>
  <c r="E91" i="23"/>
  <c r="E91" i="4"/>
  <c r="D92" i="4"/>
  <c r="D92" i="24"/>
  <c r="J91" i="24"/>
  <c r="H91" i="24" s="1"/>
  <c r="P91" i="24"/>
  <c r="N91" i="24" s="1"/>
  <c r="J91" i="4"/>
  <c r="H91" i="4" s="1"/>
  <c r="P91" i="4"/>
  <c r="N91" i="4" s="1"/>
  <c r="C90" i="24" l="1"/>
  <c r="C90" i="4"/>
  <c r="F90" i="4"/>
  <c r="G90" i="4"/>
  <c r="G90" i="24"/>
  <c r="D90" i="23"/>
  <c r="E90" i="5"/>
  <c r="E90" i="4"/>
  <c r="E90" i="23"/>
  <c r="F90" i="24"/>
  <c r="E90" i="24"/>
  <c r="C90" i="5"/>
  <c r="C90" i="23"/>
  <c r="D90" i="5"/>
  <c r="D91" i="24"/>
  <c r="J90" i="4"/>
  <c r="H90" i="4" s="1"/>
  <c r="J90" i="24"/>
  <c r="H90" i="24" s="1"/>
  <c r="P90" i="24"/>
  <c r="N90" i="24" s="1"/>
  <c r="D91" i="4"/>
  <c r="P90" i="4"/>
  <c r="N90" i="4" s="1"/>
  <c r="F89" i="4" l="1"/>
  <c r="E89" i="4"/>
  <c r="D89" i="5"/>
  <c r="C89" i="4"/>
  <c r="G89" i="4"/>
  <c r="E89" i="23"/>
  <c r="D89" i="23"/>
  <c r="C89" i="24"/>
  <c r="C89" i="5"/>
  <c r="E89" i="5"/>
  <c r="C89" i="23"/>
  <c r="E89" i="24"/>
  <c r="F89" i="24"/>
  <c r="G89" i="24"/>
  <c r="D90" i="24"/>
  <c r="D90" i="4"/>
  <c r="J89" i="24"/>
  <c r="H89" i="24" s="1"/>
  <c r="P89" i="24"/>
  <c r="N89" i="24" s="1"/>
  <c r="J89" i="4"/>
  <c r="H89" i="4" s="1"/>
  <c r="P89" i="4"/>
  <c r="N89" i="4" s="1"/>
  <c r="D89" i="24" l="1"/>
  <c r="D89" i="4"/>
  <c r="E88" i="24" l="1"/>
  <c r="G88" i="4"/>
  <c r="F88" i="24"/>
  <c r="D88" i="23"/>
  <c r="D88" i="5"/>
  <c r="C88" i="4"/>
  <c r="G88" i="24"/>
  <c r="E88" i="5"/>
  <c r="C88" i="24"/>
  <c r="F88" i="4"/>
  <c r="C88" i="5"/>
  <c r="E88" i="23"/>
  <c r="C88" i="23"/>
  <c r="E88" i="4"/>
  <c r="J88" i="24"/>
  <c r="H88" i="24" s="1"/>
  <c r="P88" i="24"/>
  <c r="J88" i="4"/>
  <c r="P88" i="4"/>
  <c r="N88" i="4" s="1"/>
  <c r="C87" i="5" l="1"/>
  <c r="G87" i="4"/>
  <c r="C87" i="4"/>
  <c r="C87" i="24"/>
  <c r="G87" i="24"/>
  <c r="E87" i="5"/>
  <c r="C87" i="23"/>
  <c r="E87" i="4"/>
  <c r="D87" i="5"/>
  <c r="F87" i="24"/>
  <c r="E87" i="24"/>
  <c r="D87" i="23"/>
  <c r="E87" i="23"/>
  <c r="F87" i="4"/>
  <c r="D88" i="24"/>
  <c r="N88" i="24"/>
  <c r="D88" i="4"/>
  <c r="H88" i="4"/>
  <c r="J87" i="4"/>
  <c r="H87" i="4" s="1"/>
  <c r="P87" i="4"/>
  <c r="N87" i="4" s="1"/>
  <c r="J87" i="24"/>
  <c r="H87" i="24" s="1"/>
  <c r="P87" i="24"/>
  <c r="N87" i="24" s="1"/>
  <c r="G86" i="24" l="1"/>
  <c r="G86" i="4"/>
  <c r="F86" i="4"/>
  <c r="D86" i="23"/>
  <c r="E86" i="4"/>
  <c r="C86" i="24"/>
  <c r="C86" i="23"/>
  <c r="D86" i="5"/>
  <c r="E86" i="5"/>
  <c r="C86" i="4"/>
  <c r="E86" i="23"/>
  <c r="C86" i="5"/>
  <c r="J86" i="24"/>
  <c r="H86" i="24" s="1"/>
  <c r="P86" i="24"/>
  <c r="N86" i="24" s="1"/>
  <c r="D87" i="4"/>
  <c r="D87" i="24"/>
  <c r="F86" i="24"/>
  <c r="E86" i="24"/>
  <c r="J86" i="4"/>
  <c r="H86" i="4" s="1"/>
  <c r="P86" i="4"/>
  <c r="N86" i="4" s="1"/>
  <c r="G85" i="4" l="1"/>
  <c r="F85" i="24"/>
  <c r="F85" i="4"/>
  <c r="C85" i="24"/>
  <c r="G85" i="24"/>
  <c r="C85" i="5"/>
  <c r="E85" i="4"/>
  <c r="D85" i="23"/>
  <c r="E85" i="24"/>
  <c r="E85" i="5"/>
  <c r="D85" i="5"/>
  <c r="E85" i="23"/>
  <c r="C85" i="23"/>
  <c r="D86" i="24"/>
  <c r="J85" i="24"/>
  <c r="P85" i="24"/>
  <c r="N85" i="24" s="1"/>
  <c r="D86" i="4"/>
  <c r="J85" i="4"/>
  <c r="H85" i="4" s="1"/>
  <c r="P85" i="4"/>
  <c r="N85" i="4" s="1"/>
  <c r="C85" i="4"/>
  <c r="C84" i="24" l="1"/>
  <c r="F84" i="4"/>
  <c r="E84" i="24"/>
  <c r="E84" i="5"/>
  <c r="D84" i="23"/>
  <c r="G84" i="24"/>
  <c r="C84" i="4"/>
  <c r="G84" i="4"/>
  <c r="F84" i="24"/>
  <c r="D84" i="5"/>
  <c r="E84" i="4"/>
  <c r="C84" i="5"/>
  <c r="E84" i="23"/>
  <c r="C84" i="23"/>
  <c r="D85" i="24"/>
  <c r="H85" i="24"/>
  <c r="J84" i="24"/>
  <c r="H84" i="24" s="1"/>
  <c r="P84" i="24"/>
  <c r="N84" i="24" s="1"/>
  <c r="D85" i="4"/>
  <c r="J84" i="4"/>
  <c r="H84" i="4" s="1"/>
  <c r="P84" i="4"/>
  <c r="N84" i="4" s="1"/>
  <c r="C83" i="24" l="1"/>
  <c r="E83" i="24"/>
  <c r="C83" i="4"/>
  <c r="G83" i="24"/>
  <c r="G83" i="4"/>
  <c r="F83" i="4"/>
  <c r="D83" i="23"/>
  <c r="F83" i="24"/>
  <c r="C83" i="5"/>
  <c r="D83" i="5"/>
  <c r="C83" i="23"/>
  <c r="E83" i="23"/>
  <c r="E83" i="4"/>
  <c r="E83" i="5"/>
  <c r="D84" i="24"/>
  <c r="J83" i="4"/>
  <c r="H83" i="4" s="1"/>
  <c r="J83" i="24"/>
  <c r="H83" i="24" s="1"/>
  <c r="P83" i="24"/>
  <c r="N83" i="24" s="1"/>
  <c r="D84" i="4"/>
  <c r="P83" i="4"/>
  <c r="N83" i="4" s="1"/>
  <c r="F82" i="4" l="1"/>
  <c r="E82" i="24"/>
  <c r="E82" i="4"/>
  <c r="G82" i="4"/>
  <c r="G82" i="24"/>
  <c r="D82" i="23"/>
  <c r="E82" i="5"/>
  <c r="C82" i="5"/>
  <c r="C82" i="4"/>
  <c r="F82" i="24"/>
  <c r="D82" i="5"/>
  <c r="C82" i="23"/>
  <c r="E82" i="23"/>
  <c r="C82" i="24"/>
  <c r="D83" i="24"/>
  <c r="D83" i="4"/>
  <c r="J82" i="24"/>
  <c r="H82" i="24" s="1"/>
  <c r="P82" i="24"/>
  <c r="N82" i="24" s="1"/>
  <c r="J82" i="4"/>
  <c r="P82" i="4"/>
  <c r="N82" i="4" s="1"/>
  <c r="C81" i="4" l="1"/>
  <c r="C81" i="24"/>
  <c r="E81" i="4"/>
  <c r="C81" i="5"/>
  <c r="G81" i="4"/>
  <c r="E81" i="23"/>
  <c r="E81" i="24"/>
  <c r="C81" i="23"/>
  <c r="D81" i="5"/>
  <c r="G81" i="24"/>
  <c r="D81" i="23"/>
  <c r="E81" i="5"/>
  <c r="F81" i="24"/>
  <c r="F81" i="4"/>
  <c r="D82" i="24"/>
  <c r="D82" i="4"/>
  <c r="J81" i="24"/>
  <c r="H81" i="24" s="1"/>
  <c r="P81" i="24"/>
  <c r="N81" i="24" s="1"/>
  <c r="H82" i="4"/>
  <c r="J81" i="4"/>
  <c r="H81" i="4" s="1"/>
  <c r="P81" i="4"/>
  <c r="N81" i="4" s="1"/>
  <c r="G80" i="24"/>
  <c r="G80" i="4" l="1"/>
  <c r="E80" i="24"/>
  <c r="C80" i="24"/>
  <c r="E80" i="5"/>
  <c r="D80" i="5"/>
  <c r="E80" i="23"/>
  <c r="E80" i="4"/>
  <c r="F80" i="4"/>
  <c r="C80" i="5"/>
  <c r="C80" i="4"/>
  <c r="D80" i="23"/>
  <c r="C80" i="23"/>
  <c r="F80" i="24"/>
  <c r="D81" i="24"/>
  <c r="D81" i="4"/>
  <c r="J80" i="4"/>
  <c r="H80" i="4" s="1"/>
  <c r="P80" i="4"/>
  <c r="N80" i="4" s="1"/>
  <c r="J80" i="24"/>
  <c r="H80" i="24" s="1"/>
  <c r="P80" i="24"/>
  <c r="N80" i="24" s="1"/>
  <c r="G79" i="4" l="1"/>
  <c r="F79" i="24"/>
  <c r="C79" i="24"/>
  <c r="E79" i="5"/>
  <c r="E79" i="24"/>
  <c r="E79" i="4"/>
  <c r="D79" i="5"/>
  <c r="C79" i="5"/>
  <c r="C79" i="23"/>
  <c r="E79" i="23"/>
  <c r="C79" i="4"/>
  <c r="D79" i="23"/>
  <c r="G79" i="24"/>
  <c r="F79" i="4"/>
  <c r="J79" i="4"/>
  <c r="H79" i="4" s="1"/>
  <c r="D80" i="4"/>
  <c r="P79" i="4"/>
  <c r="D80" i="24"/>
  <c r="J79" i="24"/>
  <c r="H79" i="24" s="1"/>
  <c r="P79" i="24"/>
  <c r="N79" i="24" s="1"/>
  <c r="E78" i="24" l="1"/>
  <c r="F78" i="24"/>
  <c r="G78" i="24"/>
  <c r="E78" i="5"/>
  <c r="C78" i="4"/>
  <c r="E78" i="4"/>
  <c r="G78" i="4"/>
  <c r="D78" i="23"/>
  <c r="C78" i="24"/>
  <c r="F78" i="4"/>
  <c r="C78" i="5"/>
  <c r="C78" i="23"/>
  <c r="D78" i="5"/>
  <c r="E78" i="23"/>
  <c r="D79" i="4"/>
  <c r="J78" i="4"/>
  <c r="H78" i="4" s="1"/>
  <c r="P78" i="4"/>
  <c r="N78" i="4" s="1"/>
  <c r="N79" i="4"/>
  <c r="D79" i="24"/>
  <c r="J78" i="24"/>
  <c r="H78" i="24" s="1"/>
  <c r="P78" i="24"/>
  <c r="N78" i="24" s="1"/>
  <c r="D77" i="5" l="1"/>
  <c r="F77" i="24"/>
  <c r="G77" i="24"/>
  <c r="D77" i="23"/>
  <c r="C77" i="24"/>
  <c r="C77" i="4"/>
  <c r="E77" i="23"/>
  <c r="C77" i="5"/>
  <c r="C77" i="23"/>
  <c r="E77" i="5"/>
  <c r="E77" i="24"/>
  <c r="D78" i="4"/>
  <c r="P77" i="4"/>
  <c r="N77" i="4" s="1"/>
  <c r="G77" i="4"/>
  <c r="J77" i="4"/>
  <c r="J77" i="24"/>
  <c r="H77" i="24" s="1"/>
  <c r="P77" i="24"/>
  <c r="N77" i="24" s="1"/>
  <c r="E77" i="4"/>
  <c r="F77" i="4"/>
  <c r="D78" i="24"/>
  <c r="C76" i="24" l="1"/>
  <c r="D76" i="23"/>
  <c r="C76" i="4"/>
  <c r="F76" i="4"/>
  <c r="E76" i="4"/>
  <c r="D76" i="5"/>
  <c r="G76" i="24"/>
  <c r="C76" i="5"/>
  <c r="E76" i="23"/>
  <c r="E76" i="24"/>
  <c r="G76" i="4"/>
  <c r="E76" i="5"/>
  <c r="C76" i="23"/>
  <c r="D77" i="4"/>
  <c r="F76" i="24"/>
  <c r="H77" i="4"/>
  <c r="D77" i="24"/>
  <c r="P76" i="4"/>
  <c r="N76" i="4" s="1"/>
  <c r="J76" i="24"/>
  <c r="H76" i="24" s="1"/>
  <c r="P76" i="24"/>
  <c r="N76" i="24" s="1"/>
  <c r="J76" i="4"/>
  <c r="F75" i="24" l="1"/>
  <c r="E75" i="4"/>
  <c r="C75" i="5"/>
  <c r="D75" i="23"/>
  <c r="D75" i="5"/>
  <c r="G75" i="4"/>
  <c r="E75" i="5"/>
  <c r="C75" i="23"/>
  <c r="F75" i="4"/>
  <c r="E75" i="23"/>
  <c r="J75" i="24"/>
  <c r="H75" i="24" s="1"/>
  <c r="J75" i="4"/>
  <c r="H75" i="4" s="1"/>
  <c r="D76" i="4"/>
  <c r="C75" i="24"/>
  <c r="C75" i="4"/>
  <c r="P75" i="4"/>
  <c r="N75" i="4" s="1"/>
  <c r="D76" i="24"/>
  <c r="P75" i="24"/>
  <c r="N75" i="24" s="1"/>
  <c r="G75" i="24"/>
  <c r="H76" i="4"/>
  <c r="E75" i="24"/>
  <c r="G74" i="24"/>
  <c r="D74" i="5" l="1"/>
  <c r="F74" i="4"/>
  <c r="C74" i="4"/>
  <c r="E74" i="23"/>
  <c r="C74" i="23"/>
  <c r="C74" i="5"/>
  <c r="E74" i="5"/>
  <c r="F74" i="24"/>
  <c r="G74" i="4"/>
  <c r="E74" i="4"/>
  <c r="D74" i="23"/>
  <c r="C74" i="24"/>
  <c r="D75" i="4"/>
  <c r="D75" i="24"/>
  <c r="E74" i="24"/>
  <c r="J74" i="4"/>
  <c r="H74" i="4" s="1"/>
  <c r="P74" i="4"/>
  <c r="N74" i="4" s="1"/>
  <c r="J74" i="24"/>
  <c r="P74" i="24"/>
  <c r="N74" i="24" s="1"/>
  <c r="D74" i="4" l="1"/>
  <c r="D74" i="24"/>
  <c r="H74" i="24"/>
  <c r="G73" i="24"/>
  <c r="G73" i="4"/>
  <c r="F73" i="4"/>
  <c r="F73" i="24" l="1"/>
  <c r="E73" i="4"/>
  <c r="D73" i="5"/>
  <c r="E73" i="23"/>
  <c r="D73" i="23"/>
  <c r="C73" i="24"/>
  <c r="C73" i="5"/>
  <c r="E73" i="5"/>
  <c r="C73" i="4"/>
  <c r="C73" i="23"/>
  <c r="E73" i="24"/>
  <c r="J73" i="24"/>
  <c r="H73" i="24" s="1"/>
  <c r="P73" i="24"/>
  <c r="N73" i="24" s="1"/>
  <c r="J73" i="4"/>
  <c r="H73" i="4" s="1"/>
  <c r="P73" i="4"/>
  <c r="N73" i="4" s="1"/>
  <c r="P72" i="4" l="1"/>
  <c r="N72" i="4" s="1"/>
  <c r="D73" i="24"/>
  <c r="D73" i="4"/>
  <c r="D72" i="5"/>
  <c r="E72" i="23"/>
  <c r="C72" i="23"/>
  <c r="G72" i="4"/>
  <c r="E72" i="4"/>
  <c r="F72" i="24"/>
  <c r="E72" i="5"/>
  <c r="C72" i="5"/>
  <c r="D72" i="23"/>
  <c r="F72" i="4"/>
  <c r="P72" i="24"/>
  <c r="N72" i="24" s="1"/>
  <c r="G72" i="24"/>
  <c r="J72" i="24"/>
  <c r="E72" i="24"/>
  <c r="C72" i="24"/>
  <c r="C72" i="4"/>
  <c r="J72" i="4"/>
  <c r="G71" i="24"/>
  <c r="F71" i="24"/>
  <c r="D71" i="5"/>
  <c r="E71" i="24" l="1"/>
  <c r="C71" i="5"/>
  <c r="G71" i="4"/>
  <c r="C71" i="24"/>
  <c r="E71" i="23"/>
  <c r="E71" i="4"/>
  <c r="E71" i="5"/>
  <c r="C71" i="4"/>
  <c r="D71" i="23"/>
  <c r="C71" i="23"/>
  <c r="F71" i="4"/>
  <c r="D72" i="24"/>
  <c r="D72" i="4"/>
  <c r="J71" i="24"/>
  <c r="H71" i="24" s="1"/>
  <c r="P71" i="24"/>
  <c r="N71" i="24" s="1"/>
  <c r="J71" i="4"/>
  <c r="H71" i="4" s="1"/>
  <c r="P71" i="4"/>
  <c r="N71" i="4" s="1"/>
  <c r="H72" i="24"/>
  <c r="H72" i="4"/>
  <c r="D71" i="24" l="1"/>
  <c r="D71" i="4"/>
  <c r="F70" i="24"/>
  <c r="F70" i="4" l="1"/>
  <c r="G70" i="24"/>
  <c r="C70" i="5"/>
  <c r="C70" i="4"/>
  <c r="E70" i="23"/>
  <c r="C70" i="24"/>
  <c r="G70" i="4"/>
  <c r="E70" i="4"/>
  <c r="E70" i="5"/>
  <c r="E70" i="24"/>
  <c r="D70" i="5"/>
  <c r="C70" i="23"/>
  <c r="D70" i="23"/>
  <c r="J70" i="24"/>
  <c r="H70" i="24" s="1"/>
  <c r="P70" i="24"/>
  <c r="N70" i="24" s="1"/>
  <c r="J70" i="4"/>
  <c r="H70" i="4" s="1"/>
  <c r="P70" i="4"/>
  <c r="N70" i="4" s="1"/>
  <c r="D69" i="5" l="1"/>
  <c r="E69" i="4"/>
  <c r="E69" i="23"/>
  <c r="C69" i="5"/>
  <c r="G69" i="24"/>
  <c r="C69" i="4"/>
  <c r="F69" i="24"/>
  <c r="E69" i="5"/>
  <c r="F69" i="4"/>
  <c r="D69" i="23"/>
  <c r="E69" i="24"/>
  <c r="C69" i="24"/>
  <c r="C69" i="23"/>
  <c r="G69" i="4"/>
  <c r="J69" i="24"/>
  <c r="P69" i="24"/>
  <c r="N69" i="24" s="1"/>
  <c r="D70" i="24"/>
  <c r="J69" i="4"/>
  <c r="H69" i="4" s="1"/>
  <c r="P69" i="4"/>
  <c r="D70" i="4"/>
  <c r="D69" i="24" l="1"/>
  <c r="H69" i="24"/>
  <c r="D69" i="4"/>
  <c r="N69" i="4"/>
  <c r="E68" i="5" l="1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28" l="1"/>
  <c r="G48" i="28" s="1"/>
  <c r="C23" i="28" l="1"/>
  <c r="C21" i="28"/>
  <c r="C22" i="28"/>
  <c r="G51" i="28"/>
  <c r="G49" i="28"/>
  <c r="C11" i="28"/>
  <c r="C13" i="28"/>
  <c r="C15" i="28"/>
  <c r="C18" i="28"/>
  <c r="F29" i="28"/>
  <c r="F31" i="28"/>
  <c r="F33" i="28"/>
  <c r="F35" i="28"/>
  <c r="F37" i="28"/>
  <c r="F41" i="28"/>
  <c r="F40" i="28"/>
  <c r="F44" i="28"/>
  <c r="C12" i="28"/>
  <c r="C14" i="28"/>
  <c r="C16" i="28"/>
  <c r="F28" i="28"/>
  <c r="F30" i="28"/>
  <c r="F32" i="28"/>
  <c r="F34" i="28"/>
  <c r="F36" i="28"/>
  <c r="F39" i="28"/>
  <c r="F43" i="28"/>
  <c r="F42" i="28"/>
  <c r="C19" i="28"/>
  <c r="C20" i="28"/>
  <c r="G21" i="28" l="1"/>
  <c r="F21" i="28"/>
  <c r="G22" i="28"/>
  <c r="F22" i="28"/>
  <c r="G23" i="28"/>
  <c r="F23" i="28"/>
  <c r="G19" i="28"/>
  <c r="F19" i="28"/>
  <c r="G14" i="28"/>
  <c r="F14" i="28"/>
  <c r="G18" i="28"/>
  <c r="F18" i="28"/>
  <c r="G13" i="28"/>
  <c r="F13" i="28"/>
  <c r="G20" i="28"/>
  <c r="F20" i="28"/>
  <c r="G16" i="28"/>
  <c r="F16" i="28"/>
  <c r="G12" i="28"/>
  <c r="F12" i="28"/>
  <c r="G15" i="28"/>
  <c r="F15" i="28"/>
  <c r="G11" i="28"/>
  <c r="F11" i="28"/>
  <c r="F50" i="4" l="1"/>
  <c r="G49" i="4"/>
  <c r="F42" i="4"/>
  <c r="G41" i="4"/>
  <c r="F34" i="4"/>
  <c r="G33" i="4"/>
  <c r="E27" i="4"/>
  <c r="F26" i="4"/>
  <c r="G25" i="4"/>
  <c r="E19" i="4"/>
  <c r="F18" i="4"/>
  <c r="E11" i="5"/>
  <c r="G17" i="4"/>
  <c r="E67" i="4"/>
  <c r="F66" i="4"/>
  <c r="G65" i="4"/>
  <c r="E59" i="4"/>
  <c r="F58" i="4"/>
  <c r="D39" i="23"/>
  <c r="F48" i="4"/>
  <c r="G47" i="4"/>
  <c r="F40" i="4"/>
  <c r="F24" i="4"/>
  <c r="G23" i="4"/>
  <c r="E17" i="4"/>
  <c r="F16" i="4"/>
  <c r="G15" i="4"/>
  <c r="E65" i="4"/>
  <c r="F64" i="4"/>
  <c r="E57" i="4"/>
  <c r="G55" i="4"/>
  <c r="F49" i="24"/>
  <c r="G48" i="24"/>
  <c r="D11" i="5"/>
  <c r="C11" i="23"/>
  <c r="E55" i="4"/>
  <c r="G46" i="24"/>
  <c r="F11" i="24"/>
  <c r="G43" i="24"/>
  <c r="F36" i="24"/>
  <c r="G35" i="24"/>
  <c r="F28" i="24"/>
  <c r="E21" i="24"/>
  <c r="F20" i="24"/>
  <c r="G19" i="24"/>
  <c r="E13" i="24"/>
  <c r="G67" i="24"/>
  <c r="E61" i="24"/>
  <c r="F60" i="24"/>
  <c r="G59" i="24"/>
  <c r="G57" i="4"/>
  <c r="F51" i="24"/>
  <c r="E15" i="4"/>
  <c r="E63" i="4"/>
  <c r="E11" i="23"/>
  <c r="F11" i="4"/>
  <c r="F36" i="4"/>
  <c r="G35" i="4"/>
  <c r="F20" i="4"/>
  <c r="G19" i="4"/>
  <c r="E13" i="4"/>
  <c r="G67" i="4"/>
  <c r="F60" i="4"/>
  <c r="G59" i="4"/>
  <c r="F53" i="24"/>
  <c r="G52" i="24"/>
  <c r="G50" i="24"/>
  <c r="C11" i="5"/>
  <c r="F40" i="24"/>
  <c r="G39" i="24"/>
  <c r="F32" i="24"/>
  <c r="G31" i="24"/>
  <c r="E25" i="24"/>
  <c r="G23" i="24"/>
  <c r="E17" i="24"/>
  <c r="F16" i="24"/>
  <c r="G15" i="24"/>
  <c r="E65" i="24"/>
  <c r="G63" i="24"/>
  <c r="E57" i="24"/>
  <c r="F56" i="24"/>
  <c r="G55" i="24"/>
  <c r="G53" i="4"/>
  <c r="F46" i="4"/>
  <c r="G45" i="4"/>
  <c r="F38" i="4"/>
  <c r="G37" i="4"/>
  <c r="G29" i="4"/>
  <c r="E23" i="4"/>
  <c r="F22" i="4"/>
  <c r="G21" i="4"/>
  <c r="F14" i="4"/>
  <c r="G13" i="4"/>
  <c r="F62" i="4"/>
  <c r="G61" i="4"/>
  <c r="E23" i="24"/>
  <c r="E25" i="4"/>
  <c r="E63" i="24"/>
  <c r="F28" i="4"/>
  <c r="E59" i="24"/>
  <c r="E15" i="24"/>
  <c r="F24" i="24"/>
  <c r="F38" i="24"/>
  <c r="G21" i="24"/>
  <c r="G33" i="24"/>
  <c r="G39" i="4"/>
  <c r="G27" i="4"/>
  <c r="F22" i="24"/>
  <c r="E21" i="4"/>
  <c r="F44" i="4"/>
  <c r="G31" i="4"/>
  <c r="F62" i="24"/>
  <c r="F14" i="24"/>
  <c r="E27" i="24"/>
  <c r="G27" i="24"/>
  <c r="F64" i="24"/>
  <c r="G57" i="24"/>
  <c r="G29" i="24"/>
  <c r="G61" i="24"/>
  <c r="G51" i="4"/>
  <c r="F34" i="24"/>
  <c r="E61" i="4"/>
  <c r="C11" i="24"/>
  <c r="F26" i="24"/>
  <c r="F42" i="24"/>
  <c r="G65" i="24"/>
  <c r="E55" i="24"/>
  <c r="E19" i="24"/>
  <c r="F18" i="24"/>
  <c r="G17" i="24"/>
  <c r="G25" i="24"/>
  <c r="G63" i="4"/>
  <c r="F44" i="24"/>
  <c r="F58" i="24"/>
  <c r="G45" i="24"/>
  <c r="G41" i="24"/>
  <c r="G37" i="24"/>
  <c r="G13" i="24"/>
  <c r="F32" i="4"/>
  <c r="E67" i="24"/>
  <c r="F52" i="4"/>
  <c r="F66" i="24"/>
  <c r="E11" i="28"/>
  <c r="E16" i="28"/>
  <c r="E15" i="28"/>
  <c r="E21" i="28"/>
  <c r="E13" i="28"/>
  <c r="E12" i="28"/>
  <c r="E14" i="28"/>
  <c r="E18" i="28"/>
  <c r="D11" i="23"/>
  <c r="J11" i="24"/>
  <c r="H11" i="24" s="1"/>
  <c r="P11" i="24"/>
  <c r="N11" i="24" s="1"/>
  <c r="P47" i="24"/>
  <c r="N47" i="24" s="1"/>
  <c r="P30" i="24"/>
  <c r="N30" i="24" s="1"/>
  <c r="J25" i="24"/>
  <c r="H25" i="24" s="1"/>
  <c r="J21" i="24"/>
  <c r="H21" i="24" s="1"/>
  <c r="J63" i="24"/>
  <c r="H63" i="24" s="1"/>
  <c r="J59" i="24"/>
  <c r="H59" i="24" s="1"/>
  <c r="J55" i="24"/>
  <c r="H55" i="24" s="1"/>
  <c r="C53" i="4"/>
  <c r="C51" i="4"/>
  <c r="C49" i="4"/>
  <c r="C47" i="4"/>
  <c r="C11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67" i="4"/>
  <c r="C65" i="4"/>
  <c r="C63" i="4"/>
  <c r="C61" i="4"/>
  <c r="C59" i="4"/>
  <c r="C57" i="4"/>
  <c r="C48" i="24"/>
  <c r="C43" i="24"/>
  <c r="C37" i="24"/>
  <c r="C31" i="24"/>
  <c r="C27" i="24"/>
  <c r="C23" i="24"/>
  <c r="C17" i="24"/>
  <c r="C13" i="24"/>
  <c r="C67" i="24"/>
  <c r="C61" i="24"/>
  <c r="C57" i="24"/>
  <c r="C52" i="24"/>
  <c r="C50" i="24"/>
  <c r="C45" i="24"/>
  <c r="C41" i="24"/>
  <c r="C39" i="24"/>
  <c r="C35" i="24"/>
  <c r="C33" i="24"/>
  <c r="C29" i="24"/>
  <c r="C25" i="24"/>
  <c r="C21" i="24"/>
  <c r="C19" i="24"/>
  <c r="C15" i="24"/>
  <c r="C65" i="24"/>
  <c r="C63" i="24"/>
  <c r="C59" i="24"/>
  <c r="C55" i="24"/>
  <c r="G11" i="24"/>
  <c r="G11" i="4"/>
  <c r="J11" i="4"/>
  <c r="H11" i="4" s="1"/>
  <c r="P11" i="4"/>
  <c r="N11" i="4" s="1"/>
  <c r="J25" i="4"/>
  <c r="H25" i="4" s="1"/>
  <c r="J15" i="4"/>
  <c r="H15" i="4" s="1"/>
  <c r="J13" i="4"/>
  <c r="H13" i="4" s="1"/>
  <c r="J57" i="4"/>
  <c r="H57" i="4" s="1"/>
  <c r="G43" i="4"/>
  <c r="P30" i="4"/>
  <c r="N30" i="4" s="1"/>
  <c r="J21" i="4"/>
  <c r="H21" i="4" s="1"/>
  <c r="J17" i="4"/>
  <c r="H17" i="4" s="1"/>
  <c r="J63" i="4"/>
  <c r="H63" i="4" s="1"/>
  <c r="J59" i="4"/>
  <c r="H59" i="4" s="1"/>
  <c r="J17" i="24"/>
  <c r="H17" i="24" s="1"/>
  <c r="J13" i="24"/>
  <c r="H13" i="24" s="1"/>
  <c r="J67" i="24"/>
  <c r="H67" i="24" s="1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C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C54" i="23"/>
  <c r="F53" i="4"/>
  <c r="G52" i="4"/>
  <c r="E52" i="4"/>
  <c r="P51" i="4"/>
  <c r="N51" i="4" s="1"/>
  <c r="C50" i="4"/>
  <c r="F49" i="4"/>
  <c r="G48" i="4"/>
  <c r="E48" i="4"/>
  <c r="P47" i="4"/>
  <c r="N47" i="4" s="1"/>
  <c r="C46" i="4"/>
  <c r="C44" i="4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F30" i="4"/>
  <c r="G28" i="4"/>
  <c r="C26" i="4"/>
  <c r="G24" i="4"/>
  <c r="E24" i="4"/>
  <c r="C22" i="4"/>
  <c r="G20" i="4"/>
  <c r="E20" i="4"/>
  <c r="C18" i="4"/>
  <c r="G16" i="4"/>
  <c r="E16" i="4"/>
  <c r="P53" i="4"/>
  <c r="N53" i="4" s="1"/>
  <c r="C52" i="4"/>
  <c r="F51" i="4"/>
  <c r="G50" i="4"/>
  <c r="E50" i="4"/>
  <c r="P49" i="4"/>
  <c r="N49" i="4" s="1"/>
  <c r="C48" i="4"/>
  <c r="F47" i="4"/>
  <c r="G46" i="4"/>
  <c r="E46" i="4"/>
  <c r="G44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G14" i="4"/>
  <c r="E14" i="4"/>
  <c r="F12" i="4"/>
  <c r="C12" i="4"/>
  <c r="J67" i="4"/>
  <c r="H67" i="4" s="1"/>
  <c r="G66" i="4"/>
  <c r="E66" i="4"/>
  <c r="C64" i="4"/>
  <c r="G62" i="4"/>
  <c r="E62" i="4"/>
  <c r="C60" i="4"/>
  <c r="G58" i="4"/>
  <c r="E58" i="4"/>
  <c r="P56" i="4"/>
  <c r="N56" i="4" s="1"/>
  <c r="F56" i="4"/>
  <c r="C56" i="4"/>
  <c r="J55" i="4"/>
  <c r="H55" i="4" s="1"/>
  <c r="C55" i="4"/>
  <c r="F54" i="4"/>
  <c r="C54" i="4"/>
  <c r="G53" i="24"/>
  <c r="E53" i="24"/>
  <c r="P52" i="24"/>
  <c r="N52" i="24" s="1"/>
  <c r="C51" i="24"/>
  <c r="F50" i="24"/>
  <c r="G49" i="24"/>
  <c r="E49" i="24"/>
  <c r="P48" i="24"/>
  <c r="N48" i="24" s="1"/>
  <c r="F47" i="24"/>
  <c r="C47" i="24"/>
  <c r="F46" i="24"/>
  <c r="G44" i="24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F30" i="24"/>
  <c r="G28" i="24"/>
  <c r="E28" i="24"/>
  <c r="C26" i="24"/>
  <c r="G24" i="24"/>
  <c r="E24" i="24"/>
  <c r="C22" i="24"/>
  <c r="G20" i="24"/>
  <c r="E20" i="24"/>
  <c r="C18" i="24"/>
  <c r="G16" i="24"/>
  <c r="E16" i="24"/>
  <c r="C14" i="24"/>
  <c r="P12" i="24"/>
  <c r="N12" i="24" s="1"/>
  <c r="G12" i="24"/>
  <c r="E12" i="24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F54" i="24"/>
  <c r="C54" i="24"/>
  <c r="C14" i="4"/>
  <c r="P12" i="4"/>
  <c r="N12" i="4" s="1"/>
  <c r="G12" i="4"/>
  <c r="E12" i="4"/>
  <c r="C66" i="4"/>
  <c r="J65" i="4"/>
  <c r="H65" i="4" s="1"/>
  <c r="G64" i="4"/>
  <c r="E64" i="4"/>
  <c r="C62" i="4"/>
  <c r="J61" i="4"/>
  <c r="H61" i="4" s="1"/>
  <c r="G60" i="4"/>
  <c r="E60" i="4"/>
  <c r="C58" i="4"/>
  <c r="G56" i="4"/>
  <c r="E56" i="4"/>
  <c r="P54" i="4"/>
  <c r="N54" i="4" s="1"/>
  <c r="G54" i="4"/>
  <c r="E54" i="4"/>
  <c r="C53" i="24"/>
  <c r="F52" i="24"/>
  <c r="G51" i="24"/>
  <c r="E51" i="24"/>
  <c r="P50" i="24"/>
  <c r="N50" i="24" s="1"/>
  <c r="C49" i="24"/>
  <c r="F48" i="24"/>
  <c r="G47" i="24"/>
  <c r="E47" i="24"/>
  <c r="P46" i="24"/>
  <c r="N46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66" i="24"/>
  <c r="E66" i="24"/>
  <c r="C64" i="24"/>
  <c r="G62" i="24"/>
  <c r="E62" i="24"/>
  <c r="C60" i="24"/>
  <c r="G58" i="24"/>
  <c r="E58" i="24"/>
  <c r="C56" i="24"/>
  <c r="P54" i="24"/>
  <c r="N54" i="24" s="1"/>
  <c r="G54" i="24"/>
  <c r="E54" i="24"/>
  <c r="P67" i="24"/>
  <c r="N67" i="24" s="1"/>
  <c r="F67" i="24"/>
  <c r="J66" i="24"/>
  <c r="H66" i="24" s="1"/>
  <c r="P65" i="24"/>
  <c r="N65" i="24" s="1"/>
  <c r="F65" i="24"/>
  <c r="J64" i="24"/>
  <c r="H64" i="24" s="1"/>
  <c r="P63" i="24"/>
  <c r="F63" i="24"/>
  <c r="J62" i="24"/>
  <c r="H62" i="24" s="1"/>
  <c r="P61" i="24"/>
  <c r="N61" i="24" s="1"/>
  <c r="F61" i="24"/>
  <c r="J60" i="24"/>
  <c r="H60" i="24" s="1"/>
  <c r="P59" i="24"/>
  <c r="F59" i="24"/>
  <c r="J58" i="24"/>
  <c r="H58" i="24" s="1"/>
  <c r="P57" i="24"/>
  <c r="N57" i="24" s="1"/>
  <c r="F57" i="24"/>
  <c r="J56" i="24"/>
  <c r="H56" i="24" s="1"/>
  <c r="P55" i="24"/>
  <c r="F55" i="24"/>
  <c r="J54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3" i="24"/>
  <c r="N53" i="24" s="1"/>
  <c r="J52" i="24"/>
  <c r="E52" i="24"/>
  <c r="P51" i="24"/>
  <c r="N51" i="24" s="1"/>
  <c r="J50" i="24"/>
  <c r="H50" i="24" s="1"/>
  <c r="E50" i="24"/>
  <c r="P49" i="24"/>
  <c r="N49" i="24" s="1"/>
  <c r="J48" i="24"/>
  <c r="H48" i="24" s="1"/>
  <c r="E48" i="24"/>
  <c r="J46" i="24"/>
  <c r="H46" i="24" s="1"/>
  <c r="E46" i="24"/>
  <c r="C46" i="24"/>
  <c r="P45" i="24"/>
  <c r="N45" i="24" s="1"/>
  <c r="E45" i="24"/>
  <c r="P44" i="24"/>
  <c r="N44" i="24" s="1"/>
  <c r="E44" i="24"/>
  <c r="J44" i="24"/>
  <c r="J53" i="24"/>
  <c r="H53" i="24" s="1"/>
  <c r="J51" i="24"/>
  <c r="J49" i="24"/>
  <c r="H49" i="24" s="1"/>
  <c r="J47" i="24"/>
  <c r="F45" i="24"/>
  <c r="J45" i="24"/>
  <c r="H45" i="24" s="1"/>
  <c r="P43" i="24"/>
  <c r="N43" i="24" s="1"/>
  <c r="E43" i="24"/>
  <c r="J43" i="24"/>
  <c r="P42" i="24"/>
  <c r="N42" i="24" s="1"/>
  <c r="J41" i="24"/>
  <c r="E41" i="24"/>
  <c r="P40" i="24"/>
  <c r="N40" i="24" s="1"/>
  <c r="J39" i="24"/>
  <c r="H39" i="24" s="1"/>
  <c r="E39" i="24"/>
  <c r="P38" i="24"/>
  <c r="N38" i="24" s="1"/>
  <c r="J37" i="24"/>
  <c r="H37" i="24" s="1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H31" i="24" s="1"/>
  <c r="E31" i="24"/>
  <c r="G30" i="24"/>
  <c r="E30" i="24"/>
  <c r="J30" i="24"/>
  <c r="F29" i="24"/>
  <c r="J29" i="24"/>
  <c r="H29" i="24" s="1"/>
  <c r="J42" i="24"/>
  <c r="H42" i="24" s="1"/>
  <c r="J40" i="24"/>
  <c r="J38" i="24"/>
  <c r="H38" i="24" s="1"/>
  <c r="J36" i="24"/>
  <c r="J34" i="24"/>
  <c r="H34" i="24" s="1"/>
  <c r="J32" i="24"/>
  <c r="C30" i="24"/>
  <c r="P29" i="24"/>
  <c r="N29" i="24" s="1"/>
  <c r="E29" i="24"/>
  <c r="P28" i="24"/>
  <c r="N28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D19" i="24" s="1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E11" i="24"/>
  <c r="P67" i="4"/>
  <c r="N67" i="4" s="1"/>
  <c r="F67" i="4"/>
  <c r="J66" i="4"/>
  <c r="H66" i="4" s="1"/>
  <c r="P65" i="4"/>
  <c r="N65" i="4" s="1"/>
  <c r="F65" i="4"/>
  <c r="J64" i="4"/>
  <c r="H64" i="4" s="1"/>
  <c r="P63" i="4"/>
  <c r="F63" i="4"/>
  <c r="J62" i="4"/>
  <c r="H62" i="4" s="1"/>
  <c r="P61" i="4"/>
  <c r="N61" i="4" s="1"/>
  <c r="F61" i="4"/>
  <c r="J60" i="4"/>
  <c r="H60" i="4" s="1"/>
  <c r="P59" i="4"/>
  <c r="D59" i="4" s="1"/>
  <c r="F59" i="4"/>
  <c r="J58" i="4"/>
  <c r="H58" i="4" s="1"/>
  <c r="P57" i="4"/>
  <c r="F57" i="4"/>
  <c r="J56" i="4"/>
  <c r="P55" i="4"/>
  <c r="N55" i="4" s="1"/>
  <c r="F55" i="4"/>
  <c r="J54" i="4"/>
  <c r="P66" i="4"/>
  <c r="N66" i="4" s="1"/>
  <c r="P64" i="4"/>
  <c r="N64" i="4" s="1"/>
  <c r="P62" i="4"/>
  <c r="N62" i="4" s="1"/>
  <c r="P60" i="4"/>
  <c r="N60" i="4" s="1"/>
  <c r="P58" i="4"/>
  <c r="N58" i="4" s="1"/>
  <c r="J53" i="4"/>
  <c r="E53" i="4"/>
  <c r="P52" i="4"/>
  <c r="N52" i="4" s="1"/>
  <c r="J51" i="4"/>
  <c r="E51" i="4"/>
  <c r="P50" i="4"/>
  <c r="N50" i="4" s="1"/>
  <c r="J49" i="4"/>
  <c r="E49" i="4"/>
  <c r="P48" i="4"/>
  <c r="N48" i="4" s="1"/>
  <c r="J47" i="4"/>
  <c r="H47" i="4" s="1"/>
  <c r="E47" i="4"/>
  <c r="P46" i="4"/>
  <c r="N46" i="4" s="1"/>
  <c r="P45" i="4"/>
  <c r="N45" i="4" s="1"/>
  <c r="E45" i="4"/>
  <c r="P44" i="4"/>
  <c r="N44" i="4" s="1"/>
  <c r="E44" i="4"/>
  <c r="J44" i="4"/>
  <c r="F43" i="4"/>
  <c r="J43" i="4"/>
  <c r="H43" i="4" s="1"/>
  <c r="J52" i="4"/>
  <c r="H52" i="4" s="1"/>
  <c r="J50" i="4"/>
  <c r="H50" i="4" s="1"/>
  <c r="J48" i="4"/>
  <c r="H48" i="4" s="1"/>
  <c r="J46" i="4"/>
  <c r="H46" i="4" s="1"/>
  <c r="F45" i="4"/>
  <c r="J45" i="4"/>
  <c r="H45" i="4" s="1"/>
  <c r="P43" i="4"/>
  <c r="N43" i="4" s="1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D37" i="4" s="1"/>
  <c r="E37" i="4"/>
  <c r="P36" i="4"/>
  <c r="N36" i="4" s="1"/>
  <c r="J35" i="4"/>
  <c r="H35" i="4" s="1"/>
  <c r="E35" i="4"/>
  <c r="P34" i="4"/>
  <c r="N34" i="4" s="1"/>
  <c r="J33" i="4"/>
  <c r="E33" i="4"/>
  <c r="P32" i="4"/>
  <c r="N32" i="4" s="1"/>
  <c r="J31" i="4"/>
  <c r="E31" i="4"/>
  <c r="G30" i="4"/>
  <c r="E30" i="4"/>
  <c r="J30" i="4"/>
  <c r="F29" i="4"/>
  <c r="J29" i="4"/>
  <c r="H29" i="4" s="1"/>
  <c r="J42" i="4"/>
  <c r="J40" i="4"/>
  <c r="H40" i="4" s="1"/>
  <c r="J38" i="4"/>
  <c r="J36" i="4"/>
  <c r="H36" i="4" s="1"/>
  <c r="J34" i="4"/>
  <c r="J32" i="4"/>
  <c r="H32" i="4" s="1"/>
  <c r="C30" i="4"/>
  <c r="P29" i="4"/>
  <c r="N29" i="4" s="1"/>
  <c r="E29" i="4"/>
  <c r="P28" i="4"/>
  <c r="N28" i="4" s="1"/>
  <c r="E28" i="4"/>
  <c r="J28" i="4"/>
  <c r="P27" i="4"/>
  <c r="F27" i="4"/>
  <c r="J26" i="4"/>
  <c r="H26" i="4" s="1"/>
  <c r="P25" i="4"/>
  <c r="D25" i="4" s="1"/>
  <c r="F25" i="4"/>
  <c r="J24" i="4"/>
  <c r="H24" i="4" s="1"/>
  <c r="P23" i="4"/>
  <c r="F23" i="4"/>
  <c r="J22" i="4"/>
  <c r="H22" i="4" s="1"/>
  <c r="P21" i="4"/>
  <c r="D21" i="4" s="1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C40" i="23"/>
  <c r="D38" i="23"/>
  <c r="D13" i="4" l="1"/>
  <c r="D27" i="24"/>
  <c r="D52" i="24"/>
  <c r="D17" i="24"/>
  <c r="D15" i="24"/>
  <c r="D23" i="24"/>
  <c r="D43" i="24"/>
  <c r="D15" i="4"/>
  <c r="D44" i="4"/>
  <c r="D44" i="24"/>
  <c r="D28" i="4"/>
  <c r="E19" i="28"/>
  <c r="E22" i="28"/>
  <c r="D21" i="24"/>
  <c r="D59" i="24"/>
  <c r="D17" i="4"/>
  <c r="D51" i="4"/>
  <c r="D56" i="4"/>
  <c r="D57" i="4"/>
  <c r="D13" i="24"/>
  <c r="D25" i="24"/>
  <c r="D33" i="24"/>
  <c r="D41" i="24"/>
  <c r="D55" i="24"/>
  <c r="D63" i="24"/>
  <c r="D49" i="4"/>
  <c r="D63" i="4"/>
  <c r="D47" i="24"/>
  <c r="D54" i="24"/>
  <c r="D34" i="4"/>
  <c r="D38" i="4"/>
  <c r="D42" i="4"/>
  <c r="D54" i="4"/>
  <c r="D32" i="24"/>
  <c r="D36" i="24"/>
  <c r="D40" i="24"/>
  <c r="D51" i="24"/>
  <c r="D30" i="4"/>
  <c r="D31" i="4"/>
  <c r="D39" i="4"/>
  <c r="D53" i="4"/>
  <c r="D30" i="24"/>
  <c r="D11" i="24"/>
  <c r="D12" i="4"/>
  <c r="D19" i="4"/>
  <c r="D23" i="4"/>
  <c r="D27" i="4"/>
  <c r="D33" i="4"/>
  <c r="D41" i="4"/>
  <c r="N55" i="24"/>
  <c r="N63" i="24"/>
  <c r="E23" i="28" s="1"/>
  <c r="N15" i="24"/>
  <c r="N21" i="24"/>
  <c r="H30" i="24"/>
  <c r="H32" i="24"/>
  <c r="H33" i="24"/>
  <c r="H36" i="24"/>
  <c r="H44" i="24"/>
  <c r="H51" i="24"/>
  <c r="H52" i="24"/>
  <c r="N17" i="24"/>
  <c r="N27" i="24"/>
  <c r="H43" i="24"/>
  <c r="N59" i="4"/>
  <c r="N63" i="4"/>
  <c r="E20" i="28" s="1"/>
  <c r="N15" i="4"/>
  <c r="N19" i="4"/>
  <c r="N23" i="4"/>
  <c r="N27" i="4"/>
  <c r="H33" i="4"/>
  <c r="H37" i="4"/>
  <c r="H41" i="4"/>
  <c r="H28" i="4"/>
  <c r="H30" i="4"/>
  <c r="H34" i="4"/>
  <c r="H38" i="4"/>
  <c r="H42" i="4"/>
  <c r="H44" i="4"/>
  <c r="H51" i="4"/>
  <c r="H54" i="24"/>
  <c r="N59" i="24"/>
  <c r="N19" i="24"/>
  <c r="N25" i="24"/>
  <c r="H40" i="24"/>
  <c r="H41" i="24"/>
  <c r="H47" i="24"/>
  <c r="H54" i="4"/>
  <c r="H56" i="4"/>
  <c r="N13" i="24"/>
  <c r="N23" i="24"/>
  <c r="N57" i="4"/>
  <c r="H12" i="4"/>
  <c r="N13" i="4"/>
  <c r="N17" i="4"/>
  <c r="N21" i="4"/>
  <c r="N25" i="4"/>
  <c r="H31" i="4"/>
  <c r="H39" i="4"/>
  <c r="H49" i="4"/>
  <c r="H53" i="4"/>
  <c r="D35" i="24"/>
  <c r="D50" i="24"/>
  <c r="D55" i="4"/>
  <c r="D67" i="24"/>
  <c r="D48" i="4"/>
  <c r="D52" i="4"/>
  <c r="D32" i="4"/>
  <c r="D36" i="4"/>
  <c r="D40" i="4"/>
  <c r="D35" i="4"/>
  <c r="D45" i="4"/>
  <c r="D47" i="4"/>
  <c r="D61" i="4"/>
  <c r="D65" i="4"/>
  <c r="D67" i="4"/>
  <c r="D12" i="24"/>
  <c r="D34" i="24"/>
  <c r="D38" i="24"/>
  <c r="D42" i="24"/>
  <c r="D37" i="24"/>
  <c r="D49" i="24"/>
  <c r="D53" i="24"/>
  <c r="D11" i="4"/>
  <c r="D46" i="4"/>
  <c r="D50" i="4"/>
  <c r="D31" i="24"/>
  <c r="D39" i="24"/>
  <c r="D45" i="24"/>
  <c r="D46" i="24"/>
  <c r="D48" i="24"/>
  <c r="D57" i="24"/>
  <c r="D61" i="24"/>
  <c r="D65" i="24"/>
  <c r="D56" i="24"/>
  <c r="D58" i="24"/>
  <c r="D60" i="24"/>
  <c r="D62" i="24"/>
  <c r="D64" i="24"/>
  <c r="D66" i="24"/>
  <c r="D29" i="24"/>
  <c r="D14" i="24"/>
  <c r="D16" i="24"/>
  <c r="D18" i="24"/>
  <c r="D20" i="24"/>
  <c r="D22" i="24"/>
  <c r="D24" i="24"/>
  <c r="D26" i="24"/>
  <c r="D28" i="24"/>
  <c r="D58" i="4"/>
  <c r="D60" i="4"/>
  <c r="D62" i="4"/>
  <c r="D64" i="4"/>
  <c r="D66" i="4"/>
  <c r="D29" i="4"/>
  <c r="D14" i="4"/>
  <c r="D16" i="4"/>
  <c r="D18" i="4"/>
  <c r="D20" i="4"/>
  <c r="D22" i="4"/>
  <c r="D24" i="4"/>
  <c r="D26" i="4"/>
  <c r="D43" i="4"/>
  <c r="E35" i="28" l="1"/>
  <c r="G35" i="28" s="1"/>
  <c r="E33" i="28"/>
  <c r="G33" i="28" s="1"/>
  <c r="B21" i="28"/>
  <c r="D21" i="28" s="1"/>
  <c r="B18" i="28"/>
  <c r="D18" i="28" s="1"/>
  <c r="B16" i="28"/>
  <c r="D16" i="28" s="1"/>
  <c r="B15" i="28"/>
  <c r="D15" i="28" s="1"/>
  <c r="B13" i="28"/>
  <c r="D13" i="28" s="1"/>
  <c r="B12" i="28"/>
  <c r="D12" i="28" s="1"/>
  <c r="B14" i="28"/>
  <c r="D14" i="28" s="1"/>
  <c r="B11" i="28"/>
  <c r="D11" i="28" s="1"/>
  <c r="E39" i="28" l="1"/>
  <c r="G39" i="28" s="1"/>
  <c r="E29" i="28"/>
  <c r="G29" i="28" s="1"/>
  <c r="E32" i="28"/>
  <c r="G32" i="28" s="1"/>
  <c r="E34" i="28"/>
  <c r="G34" i="28" s="1"/>
  <c r="E37" i="28"/>
  <c r="G37" i="28" s="1"/>
  <c r="E40" i="28"/>
  <c r="G40" i="28" s="1"/>
  <c r="E42" i="28"/>
  <c r="G42" i="28" s="1"/>
  <c r="E41" i="28"/>
  <c r="G41" i="28" s="1"/>
  <c r="E43" i="28"/>
  <c r="G43" i="28" s="1"/>
  <c r="E28" i="28"/>
  <c r="G28" i="28" s="1"/>
  <c r="E30" i="28"/>
  <c r="G30" i="28" s="1"/>
  <c r="E31" i="28"/>
  <c r="G31" i="28" s="1"/>
  <c r="E36" i="28"/>
  <c r="G36" i="28" s="1"/>
  <c r="E44" i="28"/>
  <c r="G44" i="28" s="1"/>
  <c r="B22" i="28" l="1"/>
  <c r="D22" i="28" s="1"/>
  <c r="B19" i="28"/>
  <c r="D19" i="28" s="1"/>
  <c r="B23" i="28" l="1"/>
  <c r="D23" i="28" s="1"/>
  <c r="B20" i="28"/>
  <c r="D20" i="28" s="1"/>
</calcChain>
</file>

<file path=xl/sharedStrings.xml><?xml version="1.0" encoding="utf-8"?>
<sst xmlns="http://schemas.openxmlformats.org/spreadsheetml/2006/main" count="2276" uniqueCount="269">
  <si>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</si>
  <si>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</si>
  <si>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</si>
  <si>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</si>
  <si>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</si>
  <si>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</si>
  <si>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</si>
  <si>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</si>
  <si>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</si>
  <si>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</si>
  <si>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</si>
  <si>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</si>
  <si>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</si>
  <si>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</si>
  <si>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</si>
  <si>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</si>
  <si>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</si>
  <si>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</si>
  <si>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</si>
  <si>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</si>
  <si>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</si>
  <si>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</si>
  <si>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</si>
  <si>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</si>
  <si>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</si>
  <si>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</si>
  <si>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</si>
  <si>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</si>
  <si>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</si>
  <si>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</si>
  <si>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</si>
  <si>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</si>
  <si>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</si>
  <si>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</si>
  <si>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</si>
  <si>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</si>
  <si>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</si>
  <si>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</si>
  <si>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</si>
  <si>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</si>
  <si>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</si>
  <si>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</si>
  <si>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</si>
  <si>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</si>
  <si>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</si>
  <si>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</si>
  <si>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</si>
  <si>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</si>
  <si>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</si>
  <si>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</si>
  <si>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</si>
  <si>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</si>
  <si>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</si>
  <si>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</si>
  <si>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</si>
  <si>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</si>
  <si>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</si>
  <si>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</si>
  <si>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</si>
  <si>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</si>
  <si>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</si>
  <si>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</si>
  <si>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Вінницька область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</si>
  <si>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</si>
  <si>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</si>
  <si>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</si>
  <si>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</si>
  <si>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</si>
  <si>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</si>
  <si>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</si>
  <si>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</si>
  <si>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</si>
  <si>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</si>
  <si>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</si>
  <si>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</si>
  <si>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</si>
  <si>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</si>
  <si>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</si>
  <si>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</si>
  <si>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</si>
  <si>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</si>
  <si>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</si>
  <si>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</si>
  <si>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</si>
  <si>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</si>
  <si>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</si>
  <si>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</si>
  <si>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</si>
  <si>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</si>
  <si>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</si>
  <si>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</si>
  <si>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</si>
  <si>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</si>
  <si>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</si>
  <si>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</si>
  <si>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</si>
  <si>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</si>
  <si>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</si>
  <si>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</si>
  <si>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</si>
  <si>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</si>
  <si>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</si>
  <si>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</si>
  <si>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</si>
  <si>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</si>
  <si>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</si>
  <si>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</si>
  <si>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</si>
  <si>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</si>
  <si>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</si>
  <si>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</si>
  <si>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</si>
  <si>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</si>
  <si>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</si>
  <si>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</si>
  <si>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</si>
  <si>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</si>
  <si>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Вінницької області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</si>
  <si>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</si>
  <si>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</si>
  <si>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</si>
  <si>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</si>
  <si>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</si>
  <si>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</si>
  <si>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</si>
  <si>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</si>
  <si>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</si>
  <si>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</si>
  <si>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</si>
  <si>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</si>
  <si>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</si>
  <si>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січень</t>
  </si>
  <si>
    <t>лютий</t>
  </si>
  <si>
    <t>вересень</t>
  </si>
  <si>
    <t>березень</t>
  </si>
  <si>
    <t>квітень</t>
  </si>
  <si>
    <t>травень</t>
  </si>
  <si>
    <t>Зміна, %</t>
  </si>
  <si>
    <t>% до загального підсумку по Україні</t>
  </si>
  <si>
    <t>червень</t>
  </si>
  <si>
    <t>до початку 
року</t>
  </si>
  <si>
    <t>за місяць</t>
  </si>
  <si>
    <t>липень</t>
  </si>
  <si>
    <t>серпень</t>
  </si>
  <si>
    <t>жовтень</t>
  </si>
  <si>
    <t>листопад</t>
  </si>
  <si>
    <t>грудень</t>
  </si>
  <si>
    <t>область</t>
  </si>
  <si>
    <t>Україна</t>
  </si>
  <si>
    <t>Різниця, п.п.</t>
  </si>
  <si>
    <t>у річному 
обчис-ленні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</si>
  <si>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</si>
  <si>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</si>
  <si>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ДГ</t>
  </si>
  <si>
    <t>Кредити ДГ у НВ</t>
  </si>
  <si>
    <t>Кредити ДГ у ІВ</t>
  </si>
  <si>
    <t>Депозити ДГ</t>
  </si>
  <si>
    <t>Депозити ДГ у НВ</t>
  </si>
  <si>
    <t>Депозити ДГ у ІВ</t>
  </si>
  <si>
    <t>% за кредитами ДГ</t>
  </si>
  <si>
    <t>% за кредитами ДГ у НВ</t>
  </si>
  <si>
    <t>% за кредитами ДГ у ІВ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</si>
  <si>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</si>
  <si>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</si>
  <si>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</si>
  <si>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</si>
  <si>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</si>
  <si>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</si>
  <si>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</si>
  <si>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</si>
  <si>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Добувна промис-ловість і розроблення кар'єрів</t>
  </si>
  <si>
    <t>Сільське госпо-дарство, лісове господарство та рибне господарство</t>
  </si>
  <si>
    <t>стро-кові</t>
  </si>
  <si>
    <t>До змісту</t>
  </si>
  <si>
    <t>Кредити НФК</t>
  </si>
  <si>
    <t>Кредити НФК у НВ</t>
  </si>
  <si>
    <t>Кредити НФК в ІВ</t>
  </si>
  <si>
    <t>Депозити НФК</t>
  </si>
  <si>
    <t>Депозити НФК у НВ</t>
  </si>
  <si>
    <t>Депозити НФК в ІВ</t>
  </si>
  <si>
    <t>% за кредитами НФК</t>
  </si>
  <si>
    <t>% за кредитами НФК у НВ</t>
  </si>
  <si>
    <t>% за кредитами НФК у ІВ</t>
  </si>
  <si>
    <t>% за депозитами НФК</t>
  </si>
  <si>
    <t>% за депозитами НФК у НВ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</si>
  <si>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</si>
  <si>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</si>
  <si>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</si>
  <si>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</si>
  <si>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</si>
  <si>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</si>
  <si>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</si>
  <si>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</si>
  <si>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</si>
  <si>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</si>
  <si>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</si>
  <si>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</si>
  <si>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</si>
  <si>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</si>
  <si>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</si>
  <si>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господарствa</t>
  </si>
  <si>
    <t>домашніx господарств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</si>
  <si>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</si>
  <si>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</si>
  <si>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</si>
  <si>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</si>
  <si>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</si>
  <si>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</si>
  <si>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</si>
  <si>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</si>
  <si>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</si>
  <si>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</si>
  <si>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</si>
  <si>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</si>
  <si>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</si>
  <si>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</si>
  <si>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</si>
  <si>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</si>
  <si>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</si>
  <si>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</si>
  <si>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</si>
  <si>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</si>
  <si>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</si>
  <si>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</si>
  <si>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</si>
  <si>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</si>
  <si>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</si>
  <si>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</si>
  <si>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</si>
  <si>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</si>
  <si>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</si>
  <si>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 xml:space="preserve">Залишки коштів, млн грн 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</si>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</sst>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39" fillId="0" borderId="0"/>
  </cellStyleXfs>
  <cellXfs count="26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13" xfId="0" applyFont="1" applyBorder="1" applyProtection="1">
      <protection hidden="1"/>
    </xf>
    <xf numFmtId="166" fontId="15" fillId="0" borderId="0" xfId="1" applyNumberFormat="1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4" fontId="18" fillId="0" borderId="0" xfId="2" applyNumberFormat="1" applyFont="1"/>
    <xf numFmtId="0" fontId="18" fillId="0" borderId="0" xfId="0" applyFont="1"/>
    <xf numFmtId="169" fontId="19" fillId="0" borderId="0" xfId="1" applyNumberFormat="1" applyFont="1" applyBorder="1" applyAlignment="1"/>
    <xf numFmtId="166" fontId="17" fillId="0" borderId="0" xfId="1" applyNumberFormat="1" applyFont="1" applyFill="1" applyAlignment="1" applyProtection="1">
      <alignment horizontal="center"/>
      <protection hidden="1"/>
    </xf>
    <xf numFmtId="0" fontId="22" fillId="0" borderId="0" xfId="0" applyFont="1" applyBorder="1" applyAlignment="1">
      <alignment horizontal="center" vertical="center" wrapText="1"/>
    </xf>
    <xf numFmtId="0" fontId="10" fillId="0" borderId="0" xfId="0" quotePrefix="1" applyFont="1"/>
    <xf numFmtId="0" fontId="24" fillId="0" borderId="0" xfId="0" applyFont="1" applyFill="1"/>
    <xf numFmtId="0" fontId="25" fillId="0" borderId="0" xfId="12" quotePrefix="1" applyFont="1" applyFill="1"/>
    <xf numFmtId="0" fontId="2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6" fillId="0" borderId="0" xfId="12" quotePrefix="1" applyFont="1" applyFill="1"/>
    <xf numFmtId="169" fontId="19" fillId="0" borderId="0" xfId="1" applyNumberFormat="1" applyFont="1" applyBorder="1" applyAlignment="1" applyProtection="1">
      <alignment horizontal="right" indent="3"/>
      <protection hidden="1"/>
    </xf>
    <xf numFmtId="169" fontId="17" fillId="0" borderId="0" xfId="2" applyNumberFormat="1" applyFont="1" applyFill="1" applyBorder="1" applyAlignment="1" applyProtection="1">
      <alignment vertical="top"/>
      <protection hidden="1"/>
    </xf>
    <xf numFmtId="169" fontId="19" fillId="0" borderId="13" xfId="1" applyNumberFormat="1" applyFont="1" applyBorder="1" applyAlignment="1" applyProtection="1">
      <alignment horizontal="right" indent="3"/>
      <protection hidden="1"/>
    </xf>
    <xf numFmtId="0" fontId="18" fillId="0" borderId="0" xfId="0" applyFo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5" fillId="0" borderId="0" xfId="1" applyNumberFormat="1" applyFont="1" applyFill="1" applyAlignment="1" applyProtection="1">
      <alignment horizontal="left"/>
      <protection hidden="1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17" fillId="0" borderId="0" xfId="2" applyNumberFormat="1" applyFont="1" applyFill="1" applyBorder="1" applyAlignment="1" applyProtection="1">
      <alignment vertical="top"/>
      <protection hidden="1"/>
    </xf>
    <xf numFmtId="164" fontId="18" fillId="0" borderId="0" xfId="2" applyNumberFormat="1" applyFont="1" applyAlignment="1" applyProtection="1">
      <protection hidden="1"/>
    </xf>
    <xf numFmtId="164" fontId="20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18" fillId="0" borderId="0" xfId="2" applyNumberFormat="1" applyFont="1" applyFill="1" applyAlignment="1" applyProtection="1">
      <alignment horizontal="left" indent="6"/>
      <protection hidden="1"/>
    </xf>
    <xf numFmtId="164" fontId="18" fillId="0" borderId="0" xfId="2" applyNumberFormat="1" applyFont="1" applyFill="1" applyBorder="1" applyAlignment="1" applyProtection="1">
      <alignment horizontal="left" indent="6"/>
      <protection hidden="1"/>
    </xf>
    <xf numFmtId="164" fontId="18" fillId="0" borderId="13" xfId="2" applyNumberFormat="1" applyFont="1" applyFill="1" applyBorder="1" applyAlignment="1" applyProtection="1">
      <alignment horizontal="left" indent="6"/>
      <protection hidden="1"/>
    </xf>
    <xf numFmtId="164" fontId="18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Border="1" applyAlignment="1" applyProtection="1">
      <protection hidden="1"/>
    </xf>
    <xf numFmtId="164" fontId="18" fillId="0" borderId="0" xfId="2" applyNumberFormat="1" applyFont="1" applyFill="1" applyAlignment="1" applyProtection="1">
      <alignment horizontal="left" indent="8"/>
      <protection hidden="1"/>
    </xf>
    <xf numFmtId="164" fontId="21" fillId="0" borderId="0" xfId="12" applyNumberFormat="1" applyFont="1" applyFill="1" applyBorder="1" applyAlignment="1" applyProtection="1">
      <alignment horizontal="left" wrapText="1"/>
      <protection hidden="1"/>
    </xf>
    <xf numFmtId="164" fontId="17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18" fillId="0" borderId="0" xfId="2" applyNumberFormat="1" applyFont="1" applyFill="1" applyBorder="1" applyAlignment="1" applyProtection="1">
      <alignment horizontal="left" indent="1"/>
      <protection hidden="1"/>
    </xf>
    <xf numFmtId="166" fontId="11" fillId="2" borderId="2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right" vertical="center"/>
      <protection locked="0" hidden="1"/>
    </xf>
    <xf numFmtId="164" fontId="19" fillId="0" borderId="0" xfId="1" applyNumberFormat="1" applyFont="1" applyBorder="1" applyAlignment="1" applyProtection="1">
      <alignment horizontal="right"/>
      <protection hidden="1"/>
    </xf>
    <xf numFmtId="169" fontId="19" fillId="0" borderId="0" xfId="1" applyNumberFormat="1" applyFont="1" applyBorder="1" applyAlignment="1" applyProtection="1">
      <alignment horizontal="right"/>
      <protection hidden="1"/>
    </xf>
    <xf numFmtId="169" fontId="17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19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/>
      <protection hidden="1"/>
    </xf>
    <xf numFmtId="0" fontId="27" fillId="0" borderId="0" xfId="12" applyFont="1" applyFill="1"/>
    <xf numFmtId="164" fontId="16" fillId="0" borderId="0" xfId="2" applyNumberFormat="1" applyFont="1" applyFill="1"/>
    <xf numFmtId="166" fontId="30" fillId="0" borderId="0" xfId="1" applyNumberFormat="1" applyFont="1" applyFill="1" applyAlignment="1">
      <alignment horizontal="left"/>
    </xf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right"/>
    </xf>
    <xf numFmtId="1" fontId="16" fillId="0" borderId="0" xfId="2" applyNumberFormat="1" applyFont="1" applyFill="1"/>
    <xf numFmtId="0" fontId="0" fillId="0" borderId="0" xfId="0" applyFont="1"/>
    <xf numFmtId="164" fontId="31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10" applyFont="1" applyFill="1" applyBorder="1" applyAlignment="1">
      <alignment horizontal="center" vertical="center" wrapText="1"/>
    </xf>
    <xf numFmtId="168" fontId="16" fillId="0" borderId="0" xfId="0" applyNumberFormat="1" applyFont="1" applyFill="1" applyAlignment="1">
      <alignment horizontal="right"/>
    </xf>
    <xf numFmtId="168" fontId="16" fillId="0" borderId="0" xfId="4" applyNumberFormat="1" applyFont="1" applyFill="1" applyAlignment="1">
      <alignment horizontal="right"/>
    </xf>
    <xf numFmtId="0" fontId="16" fillId="0" borderId="0" xfId="1" applyFont="1" applyFill="1"/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0" xfId="1" applyNumberFormat="1" applyFont="1" applyFill="1"/>
    <xf numFmtId="166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 vertical="center"/>
    </xf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/>
    <xf numFmtId="3" fontId="9" fillId="0" borderId="0" xfId="0" applyNumberFormat="1" applyFont="1" applyFill="1"/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3" fontId="16" fillId="0" borderId="0" xfId="7" applyNumberFormat="1" applyFont="1" applyFill="1"/>
    <xf numFmtId="164" fontId="32" fillId="0" borderId="0" xfId="7" applyNumberFormat="1" applyFont="1" applyFill="1"/>
    <xf numFmtId="1" fontId="16" fillId="0" borderId="0" xfId="7" applyNumberFormat="1" applyFont="1" applyFill="1"/>
    <xf numFmtId="0" fontId="16" fillId="0" borderId="0" xfId="1" applyFont="1" applyFill="1" applyAlignment="1">
      <alignment horizont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20" fillId="0" borderId="0" xfId="12" applyFont="1" applyAlignment="1" applyProtection="1">
      <alignment horizontal="right"/>
      <protection hidden="1"/>
    </xf>
    <xf numFmtId="0" fontId="28" fillId="3" borderId="0" xfId="0" applyFont="1" applyFill="1"/>
    <xf numFmtId="0" fontId="33" fillId="3" borderId="0" xfId="0" applyFont="1" applyFill="1"/>
    <xf numFmtId="166" fontId="34" fillId="3" borderId="0" xfId="1" applyNumberFormat="1" applyFont="1" applyFill="1" applyAlignment="1">
      <alignment horizontal="left"/>
    </xf>
    <xf numFmtId="165" fontId="35" fillId="3" borderId="0" xfId="0" applyNumberFormat="1" applyFont="1" applyFill="1" applyAlignment="1">
      <alignment horizontal="right"/>
    </xf>
    <xf numFmtId="164" fontId="33" fillId="3" borderId="0" xfId="2" applyNumberFormat="1" applyFont="1" applyFill="1"/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>
      <alignment horizontal="left" vertical="top"/>
    </xf>
    <xf numFmtId="0" fontId="20" fillId="0" borderId="0" xfId="12" applyFont="1" applyAlignment="1" applyProtection="1">
      <alignment horizontal="left"/>
      <protection hidden="1"/>
    </xf>
    <xf numFmtId="169" fontId="19" fillId="0" borderId="13" xfId="1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Fill="1" applyAlignment="1">
      <alignment horizontal="center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0" fontId="37" fillId="0" borderId="0" xfId="12" applyFont="1" applyFill="1" applyAlignment="1"/>
    <xf numFmtId="169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32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2" xfId="4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70" fontId="0" fillId="0" borderId="0" xfId="0" applyNumberFormat="1" applyFont="1" applyFill="1"/>
    <xf numFmtId="164" fontId="14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/>
    </xf>
    <xf numFmtId="170" fontId="16" fillId="0" borderId="2" xfId="11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right"/>
    </xf>
    <xf numFmtId="0" fontId="19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9" fillId="0" borderId="9" xfId="0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26" fillId="0" borderId="0" xfId="12" applyFont="1" applyFill="1" applyAlignment="1"/>
    <xf numFmtId="164" fontId="14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/>
    <xf numFmtId="0" fontId="0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25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166" fontId="30" fillId="0" borderId="0" xfId="1" applyNumberFormat="1" applyFont="1" applyFill="1" applyAlignment="1">
      <alignment horizontal="left"/>
    </xf>
    <xf numFmtId="0" fontId="16" fillId="0" borderId="0" xfId="4" applyFont="1" applyFill="1" applyAlignment="1">
      <alignment horizontal="left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6" fillId="0" borderId="0" xfId="1" applyNumberFormat="1" applyFont="1" applyFill="1" applyAlignment="1">
      <alignment horizontal="left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9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8" xfId="18"/>
    <cellStyle name="Звичайний 2" xfId="16"/>
    <cellStyle name="Звичайний 5" xfId="17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8000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4" t="s">
        <v>166</v>
      </c>
    </row>
    <row r="2" spans="1:2" ht="19.5" customHeight="1">
      <c r="A2" s="3" t="s">
        <v>167</v>
      </c>
    </row>
    <row r="3" spans="1:2" ht="19.5" customHeight="1">
      <c r="A3" s="17" t="s">
        <v>90</v>
      </c>
      <c r="B3" s="18" t="s">
        <v>70</v>
      </c>
    </row>
    <row r="4" spans="1:2" ht="19.5" customHeight="1">
      <c r="A4" s="17" t="s">
        <v>91</v>
      </c>
      <c r="B4" s="18" t="s">
        <v>80</v>
      </c>
    </row>
    <row r="5" spans="1:2" ht="19.5" customHeight="1">
      <c r="A5" s="17" t="s">
        <v>92</v>
      </c>
      <c r="B5" s="18" t="s">
        <v>79</v>
      </c>
    </row>
    <row r="6" spans="1:2" ht="19.5" customHeight="1">
      <c r="A6" s="17" t="s">
        <v>93</v>
      </c>
      <c r="B6" s="18" t="s">
        <v>71</v>
      </c>
    </row>
    <row r="7" spans="1:2" ht="19.5" customHeight="1">
      <c r="A7" s="17" t="s">
        <v>94</v>
      </c>
      <c r="B7" s="18" t="s">
        <v>72</v>
      </c>
    </row>
    <row r="8" spans="1:2" ht="19.5" customHeight="1">
      <c r="A8" s="17" t="s">
        <v>95</v>
      </c>
      <c r="B8" s="18" t="s">
        <v>74</v>
      </c>
    </row>
    <row r="9" spans="1:2" ht="19.5" customHeight="1">
      <c r="A9" s="3" t="s">
        <v>168</v>
      </c>
      <c r="B9" s="18"/>
    </row>
    <row r="10" spans="1:2" ht="19.5" customHeight="1">
      <c r="A10" s="17" t="s">
        <v>96</v>
      </c>
      <c r="B10" s="18" t="s">
        <v>75</v>
      </c>
    </row>
    <row r="11" spans="1:2" ht="19.5" customHeight="1">
      <c r="A11" s="17" t="s">
        <v>97</v>
      </c>
      <c r="B11" s="18" t="s">
        <v>83</v>
      </c>
    </row>
    <row r="12" spans="1:2" ht="19.5" customHeight="1">
      <c r="A12" s="17" t="s">
        <v>98</v>
      </c>
      <c r="B12" s="19" t="s">
        <v>84</v>
      </c>
    </row>
    <row r="13" spans="1:2" ht="19.5" customHeight="1">
      <c r="A13" s="17" t="s">
        <v>99</v>
      </c>
      <c r="B13" s="18" t="s">
        <v>76</v>
      </c>
    </row>
    <row r="14" spans="1:2" ht="19.5" customHeight="1">
      <c r="A14" s="3" t="s">
        <v>169</v>
      </c>
      <c r="B14" s="18"/>
    </row>
    <row r="15" spans="1:2" ht="19.5" customHeight="1">
      <c r="A15" s="20" t="s">
        <v>85</v>
      </c>
      <c r="B15" s="18"/>
    </row>
    <row r="16" spans="1:2" ht="19.5" customHeight="1">
      <c r="A16" s="17" t="s">
        <v>100</v>
      </c>
      <c r="B16" s="18" t="s">
        <v>87</v>
      </c>
    </row>
    <row r="17" spans="1:6" ht="19.5" customHeight="1">
      <c r="A17" s="17" t="s">
        <v>101</v>
      </c>
      <c r="B17" s="18" t="s">
        <v>84</v>
      </c>
    </row>
    <row r="18" spans="1:6" ht="19.5" customHeight="1">
      <c r="A18" s="17" t="s">
        <v>102</v>
      </c>
      <c r="B18" s="18" t="s">
        <v>88</v>
      </c>
    </row>
    <row r="19" spans="1:6" ht="19.5" customHeight="1">
      <c r="A19" s="17" t="s">
        <v>103</v>
      </c>
      <c r="B19" s="18" t="s">
        <v>89</v>
      </c>
    </row>
    <row r="20" spans="1:6" ht="19.5" customHeight="1">
      <c r="A20" s="20" t="s">
        <v>86</v>
      </c>
      <c r="B20" s="18"/>
    </row>
    <row r="21" spans="1:6" ht="19.5" customHeight="1">
      <c r="A21" s="17" t="s">
        <v>104</v>
      </c>
      <c r="B21" s="18" t="s">
        <v>87</v>
      </c>
    </row>
    <row r="22" spans="1:6" ht="19.5" customHeight="1">
      <c r="A22" s="17" t="s">
        <v>105</v>
      </c>
      <c r="B22" s="18" t="s">
        <v>84</v>
      </c>
    </row>
    <row r="23" spans="1:6" ht="19.5" customHeight="1">
      <c r="A23" s="21" t="s">
        <v>128</v>
      </c>
      <c r="E23" s="18"/>
    </row>
    <row r="24" spans="1:6">
      <c r="A24" s="157" t="s">
        <v>192</v>
      </c>
    </row>
    <row r="26" spans="1:6">
      <c r="F26" s="1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101" hidden="1" customWidth="1"/>
    <col min="13" max="13" width="9.109375" style="100" hidden="1" customWidth="1"/>
    <col min="14" max="16384" width="9.109375" style="2"/>
  </cols>
  <sheetData>
    <row r="1" spans="1:16380" ht="18">
      <c r="A1" s="44" t="s">
        <v>135</v>
      </c>
      <c r="B1" s="45">
        <v>2025</v>
      </c>
      <c r="G1" s="99" t="s">
        <v>173</v>
      </c>
      <c r="J1" s="100" t="s">
        <v>131</v>
      </c>
      <c r="K1" s="100">
        <v>1</v>
      </c>
      <c r="M1" s="100">
        <v>2011</v>
      </c>
    </row>
    <row r="2" spans="1:16380">
      <c r="A2" s="25"/>
      <c r="B2" s="4"/>
      <c r="C2" s="4"/>
      <c r="D2" s="4"/>
      <c r="E2" s="4"/>
      <c r="F2" s="4"/>
      <c r="G2" s="4"/>
      <c r="J2" s="100" t="s">
        <v>132</v>
      </c>
      <c r="K2" s="100">
        <v>2</v>
      </c>
      <c r="M2" s="100">
        <v>2012</v>
      </c>
    </row>
    <row r="3" spans="1:16380">
      <c r="A3" s="185" t="s">
        <v>123</v>
      </c>
      <c r="B3" s="185"/>
      <c r="C3" s="185"/>
      <c r="D3" s="185"/>
      <c r="E3" s="185"/>
      <c r="F3" s="185"/>
      <c r="G3" s="185"/>
      <c r="J3" s="100" t="s">
        <v>134</v>
      </c>
      <c r="K3" s="100">
        <v>3</v>
      </c>
      <c r="M3" s="100">
        <v>2013</v>
      </c>
    </row>
    <row r="4" spans="1:16380">
      <c r="A4" s="186" t="s">
        <v>120</v>
      </c>
      <c r="B4" s="186"/>
      <c r="C4" s="186"/>
      <c r="D4" s="186"/>
      <c r="E4" s="186"/>
      <c r="F4" s="186"/>
      <c r="G4" s="186"/>
      <c r="H4" s="8"/>
      <c r="I4" s="8"/>
      <c r="J4" s="100" t="s">
        <v>135</v>
      </c>
      <c r="K4" s="100">
        <v>4</v>
      </c>
      <c r="L4" s="102"/>
      <c r="M4" s="100">
        <v>2014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</row>
    <row r="5" spans="1:16380">
      <c r="A5" s="185" t="s">
        <v>117</v>
      </c>
      <c r="B5" s="185"/>
      <c r="C5" s="185"/>
      <c r="D5" s="185"/>
      <c r="E5" s="185"/>
      <c r="F5" s="185"/>
      <c r="G5" s="185"/>
      <c r="H5" s="8"/>
      <c r="I5" s="8"/>
      <c r="J5" s="100" t="s">
        <v>136</v>
      </c>
      <c r="K5" s="100">
        <v>5</v>
      </c>
      <c r="L5" s="102"/>
      <c r="M5" s="100">
        <v>2015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</row>
    <row r="6" spans="1:16380">
      <c r="A6" s="185">
        <f>DATE(B1,VLOOKUP(A1,$J$1:$K$12,2,0),1)</f>
        <v>45748</v>
      </c>
      <c r="B6" s="185"/>
      <c r="C6" s="185"/>
      <c r="D6" s="185"/>
      <c r="E6" s="185"/>
      <c r="F6" s="185"/>
      <c r="G6" s="185"/>
      <c r="H6" s="8"/>
      <c r="J6" s="100" t="s">
        <v>139</v>
      </c>
      <c r="K6" s="100">
        <v>6</v>
      </c>
      <c r="M6" s="100">
        <v>2016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</row>
    <row r="7" spans="1:16380">
      <c r="A7" s="26"/>
      <c r="B7" s="14"/>
      <c r="C7" s="14"/>
      <c r="D7" s="14"/>
      <c r="E7" s="14"/>
      <c r="F7" s="14"/>
      <c r="G7" s="27"/>
      <c r="H7" s="8"/>
      <c r="I7" s="8"/>
      <c r="J7" s="100" t="s">
        <v>142</v>
      </c>
      <c r="K7" s="100">
        <v>7</v>
      </c>
      <c r="L7" s="102"/>
      <c r="M7" s="100">
        <v>2017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</row>
    <row r="8" spans="1:16380" s="1" customFormat="1" ht="20.25" customHeight="1">
      <c r="A8" s="183" t="s">
        <v>114</v>
      </c>
      <c r="B8" s="181" t="s">
        <v>231</v>
      </c>
      <c r="C8" s="181"/>
      <c r="D8" s="181"/>
      <c r="E8" s="181" t="s">
        <v>137</v>
      </c>
      <c r="F8" s="181"/>
      <c r="G8" s="182"/>
      <c r="H8" s="9"/>
      <c r="I8" s="10"/>
      <c r="J8" s="100" t="s">
        <v>143</v>
      </c>
      <c r="K8" s="100">
        <v>8</v>
      </c>
      <c r="L8" s="103"/>
      <c r="M8" s="100">
        <v>2018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16380" s="1" customFormat="1" ht="38.25" customHeight="1">
      <c r="A9" s="184"/>
      <c r="B9" s="28" t="s">
        <v>148</v>
      </c>
      <c r="C9" s="111" t="s">
        <v>147</v>
      </c>
      <c r="D9" s="29" t="s">
        <v>138</v>
      </c>
      <c r="E9" s="111" t="s">
        <v>150</v>
      </c>
      <c r="F9" s="111" t="s">
        <v>140</v>
      </c>
      <c r="G9" s="112" t="s">
        <v>141</v>
      </c>
      <c r="I9" s="13"/>
      <c r="J9" s="100" t="s">
        <v>133</v>
      </c>
      <c r="K9" s="100">
        <v>9</v>
      </c>
      <c r="L9" s="103"/>
      <c r="M9" s="100">
        <v>2025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16380" ht="15.75" customHeight="1">
      <c r="A10" s="30" t="s">
        <v>121</v>
      </c>
      <c r="B10" s="31"/>
      <c r="C10" s="31"/>
      <c r="D10" s="31"/>
      <c r="E10" s="23"/>
      <c r="F10" s="23"/>
      <c r="G10" s="32"/>
      <c r="H10" s="11"/>
      <c r="I10" s="11"/>
      <c r="J10" s="100" t="s">
        <v>144</v>
      </c>
      <c r="K10" s="100">
        <v>10</v>
      </c>
      <c r="L10" s="104"/>
      <c r="M10" s="100">
        <v>2020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16380">
      <c r="A11" s="33" t="s">
        <v>115</v>
      </c>
      <c r="B11" s="46">
        <f>IF(ISERROR(VLOOKUP($A$6,Україна!$A$10:$AC$200,2,0)),"–",VLOOKUP($A$6,Україна!$A$10:$AC$200,2,0))</f>
        <v>816832.86752873997</v>
      </c>
      <c r="C11" s="46">
        <f>IF(ISERROR(VLOOKUP($A$6,'Кредити НФК'!$A$10:$M$200,2,0)),"–",VLOOKUP($A$6,'Кредити НФК'!$A$10:$M$200,2,0))</f>
        <v>11549.405406399999</v>
      </c>
      <c r="D11" s="22">
        <f t="shared" ref="D11:D16" si="0">IF(ISERROR(C11/B11*100),"–",C11/B11*100)</f>
        <v>1.4139251572162816</v>
      </c>
      <c r="E11" s="47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22.910029720657803</v>
      </c>
      <c r="F11" s="47">
        <f ca="1">IF(ISERROR((C11/VLOOKUP(DATE(VLOOKUP($B$1,Years,1,0)-1,12,1),'Кредити НФК'!$A$10:$M$200,2,0)*100-100)),"–",(C11/VLOOKUP(DATE(VLOOKUP($B$1,Years,1,0)-1,12,1),'Кредити НФК'!$A$10:$M$200,2,0)*100-100))</f>
        <v>4.7639858728408342</v>
      </c>
      <c r="G11" s="47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1.9899908898274106</v>
      </c>
      <c r="H11" s="16"/>
      <c r="I11" s="11"/>
      <c r="J11" s="100" t="s">
        <v>145</v>
      </c>
      <c r="K11" s="100">
        <v>11</v>
      </c>
      <c r="L11" s="10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16380">
      <c r="A12" s="34" t="s">
        <v>17</v>
      </c>
      <c r="B12" s="46">
        <f>IF(ISERROR(VLOOKUP($A$6,Україна!$A$3:$AC$200,3,0)),"–",VLOOKUP($A$6,Україна!$A$3:$AC$200,3,0))</f>
        <v>568991.63896480005</v>
      </c>
      <c r="C12" s="46">
        <f>IF(ISERROR(VLOOKUP($A$6,'Кредити НФК'!$A$10:$M$200,6,0)),"–",VLOOKUP($A$6,'Кредити НФК'!$A$10:$M$200,6,0))</f>
        <v>11343.745789729999</v>
      </c>
      <c r="D12" s="22">
        <f t="shared" si="0"/>
        <v>1.9936577293768927</v>
      </c>
      <c r="E12" s="47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31.333248180169903</v>
      </c>
      <c r="F12" s="47">
        <f ca="1">IF(ISERROR((C12/VLOOKUP(DATE(VLOOKUP($B$1,Years,1,0)-1,12,1),'Кредити НФК'!$A$10:$M$200,6,0)*100-100)),"–",(C12/VLOOKUP(DATE(VLOOKUP($B$1,Years,1,0)-1,12,1),'Кредити НФК'!$A$10:$M$200,6,0)*100-100))</f>
        <v>7.7061957166883559</v>
      </c>
      <c r="G12" s="47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2.1283443991544573</v>
      </c>
      <c r="H12" s="11"/>
      <c r="I12" s="11"/>
      <c r="J12" s="100" t="s">
        <v>146</v>
      </c>
      <c r="K12" s="100">
        <v>12</v>
      </c>
      <c r="L12" s="10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16380">
      <c r="A13" s="35" t="s">
        <v>9</v>
      </c>
      <c r="B13" s="46">
        <f>IF(ISERROR(VLOOKUP($A$6,Україна!$A$3:$AC$200,4,0)),"–",VLOOKUP($A$6,Україна!$A$3:$AC$200,4,0))</f>
        <v>247841.22856394001</v>
      </c>
      <c r="C13" s="46">
        <f>IF(ISERROR(VLOOKUP($A$6,'Кредити НФК'!$A$10:$M$200,10,0)),"–",VLOOKUP($A$6,'Кредити НФК'!$A$10:$M$200,10,0))</f>
        <v>205.65961666999999</v>
      </c>
      <c r="D13" s="22">
        <f t="shared" si="0"/>
        <v>8.298038944595626E-2</v>
      </c>
      <c r="E13" s="47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-72.913090052927544</v>
      </c>
      <c r="F13" s="47">
        <f ca="1">IF(ISERROR((C13/VLOOKUP(DATE(VLOOKUP($B$1,Years,1,0)-1,12,1),'Кредити НФК'!$A$10:$M$200,10,0)*100-100)),"–",(C13/VLOOKUP(DATE(VLOOKUP($B$1,Years,1,0)-1,12,1),'Кредити НФК'!$A$10:$M$200,10,0)*100-100))</f>
        <v>-58.207201033355958</v>
      </c>
      <c r="G13" s="47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-5.1010920670734805</v>
      </c>
      <c r="H13" s="11"/>
      <c r="I13" s="11"/>
      <c r="J13" s="100"/>
      <c r="K13" s="100"/>
      <c r="L13" s="10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16380">
      <c r="A14" s="33" t="s">
        <v>116</v>
      </c>
      <c r="B14" s="46">
        <f>IF(ISERROR(VLOOKUP($A$6,Україна!$A$3:$AC$200,5,0)),"–",VLOOKUP($A$6,Україна!$A$3:$AC$200,5,0))</f>
        <v>313023.99799017998</v>
      </c>
      <c r="C14" s="46">
        <f>IF(ISERROR(VLOOKUP($A$6,'Кредити ДГ'!$A$10:$M$200,2,0)),"–",VLOOKUP($A$6,'Кредити ДГ'!$A$10:$M$200,2,0))</f>
        <v>7685.9360429600001</v>
      </c>
      <c r="D14" s="22">
        <f t="shared" si="0"/>
        <v>2.455382364390196</v>
      </c>
      <c r="E14" s="4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27.125923653227034</v>
      </c>
      <c r="F14" s="47">
        <f ca="1">IF(ISERROR((C14/VLOOKUP(DATE(VLOOKUP($B$1,Years,1,0)-1,12,1),'Кредити ДГ'!$A$10:$M$200,2,0)*100-100)),"–",(C14/VLOOKUP(DATE(VLOOKUP($B$1,Years,1,0)-1,12,1),'Кредити ДГ'!$A$10:$M$200,2,0)*100-100))</f>
        <v>7.0130326265435201</v>
      </c>
      <c r="G14" s="4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1.5279548923581672</v>
      </c>
      <c r="H14" s="11"/>
      <c r="I14" s="11"/>
      <c r="J14" s="100"/>
      <c r="K14" s="100"/>
      <c r="L14" s="10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16380">
      <c r="A15" s="34" t="s">
        <v>17</v>
      </c>
      <c r="B15" s="46">
        <f>IF(ISERROR(VLOOKUP($A$6,Україна!$A$3:$AC$200,6,0)),"–",VLOOKUP($A$6,Україна!$A$3:$AC$200,6,0))</f>
        <v>302531.75057251001</v>
      </c>
      <c r="C15" s="46">
        <f>IF(ISERROR(VLOOKUP($A$6,'Кредити ДГ'!$A$10:$M$200,6,0)),"–",VLOOKUP($A$6,'Кредити ДГ'!$A$10:$M$200,6,0))</f>
        <v>7609.6225898800003</v>
      </c>
      <c r="D15" s="22">
        <f t="shared" si="0"/>
        <v>2.515313706901698</v>
      </c>
      <c r="E15" s="4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28.187036873702596</v>
      </c>
      <c r="F15" s="47">
        <f ca="1">IF(ISERROR((C15/VLOOKUP(DATE(VLOOKUP($B$1,Years,1,0)-1,12,1),'Кредити ДГ'!$A$10:$M$200,6,0)*100-100)),"–",(C15/VLOOKUP(DATE(VLOOKUP($B$1,Years,1,0)-1,12,1),'Кредити ДГ'!$A$10:$M$200,6,0)*100-100))</f>
        <v>7.0173201597469159</v>
      </c>
      <c r="G15" s="4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1.4814640160262655</v>
      </c>
      <c r="H15" s="11"/>
      <c r="I15" s="11"/>
      <c r="J15" s="100"/>
      <c r="K15" s="100"/>
      <c r="L15" s="10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16380">
      <c r="A16" s="36" t="s">
        <v>9</v>
      </c>
      <c r="B16" s="50">
        <f>IF(ISERROR(VLOOKUP($A$6,Україна!$A$3:$AC$200,7,0)),"–",VLOOKUP($A$6,Україна!$A$3:$AC$200,7,0))</f>
        <v>10492.24741767</v>
      </c>
      <c r="C16" s="50">
        <f>IF(ISERROR(VLOOKUP($A$6,'Кредити ДГ'!$A$10:$M$200,10,0)),"–",VLOOKUP($A$6,'Кредити ДГ'!$A$10:$M$200,10,0))</f>
        <v>76.313453080000002</v>
      </c>
      <c r="D16" s="24">
        <f t="shared" si="0"/>
        <v>0.72733181026097871</v>
      </c>
      <c r="E16" s="10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-30.358323420778376</v>
      </c>
      <c r="F16" s="109">
        <f ca="1">IF(ISERROR((C16/VLOOKUP(DATE(VLOOKUP($B$1,Years,1,0)-1,12,1),'Кредити ДГ'!$A$10:$M$200,10,0)*100-100)),"–",(C16/VLOOKUP(DATE(VLOOKUP($B$1,Years,1,0)-1,12,1),'Кредити ДГ'!$A$10:$M$200,10,0)*100-100))</f>
        <v>6.5872180105535136</v>
      </c>
      <c r="G16" s="10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6.3879456571073803</v>
      </c>
      <c r="H16" s="11"/>
      <c r="I16" s="11"/>
      <c r="K16" s="100"/>
      <c r="L16" s="10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13">
      <c r="A17" s="51" t="s">
        <v>122</v>
      </c>
      <c r="B17" s="52"/>
      <c r="C17" s="53"/>
      <c r="D17" s="53"/>
      <c r="E17" s="48"/>
      <c r="F17" s="48"/>
      <c r="G17" s="49"/>
      <c r="K17" s="100"/>
    </row>
    <row r="18" spans="1:13">
      <c r="A18" s="33" t="s">
        <v>32</v>
      </c>
      <c r="B18" s="46">
        <f>IF(ISERROR(VLOOKUP($A$6,Україна!$A$3:$AC$200,8,0)),"–",VLOOKUP($A$6,Україна!$A$3:$AC$200,8,0))</f>
        <v>1217183.2390689801</v>
      </c>
      <c r="C18" s="46">
        <f>IF(ISERROR(VLOOKUP($A$6,'Депозити НФК'!$A$10:$S$200,2,0)),"–",VLOOKUP($A$6,'Депозити НФК'!$A$10:$S$200,2,0))</f>
        <v>15636.481402399999</v>
      </c>
      <c r="D18" s="22">
        <f>IF(ISERROR(C18/B18*100),"–",C18/B18*100)</f>
        <v>1.2846448176825289</v>
      </c>
      <c r="E18" s="47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1.32346310448834</v>
      </c>
      <c r="F18" s="47">
        <f ca="1">IF(ISERROR((C18/VLOOKUP(DATE(VLOOKUP($B$1,Years,1,0)-1,12,1),'Депозити НФК'!$A$10:$S$200,2,0)*100-100)),"–",(C18/VLOOKUP(DATE(VLOOKUP($B$1,Years,1,0)-1,12,1),'Депозити НФК'!$A$10:$S$200,2,0)*100-100))</f>
        <v>6.1646565578270582</v>
      </c>
      <c r="G18" s="47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-0.67471660647515819</v>
      </c>
      <c r="K18" s="100"/>
      <c r="L18" s="104"/>
    </row>
    <row r="19" spans="1:13">
      <c r="A19" s="34" t="s">
        <v>17</v>
      </c>
      <c r="B19" s="46">
        <f>IF(ISERROR(VLOOKUP($A$6,Україна!$A$3:$AC$200,9,0)),"–",VLOOKUP($A$6,Україна!$A$3:$AC$200,9,0))</f>
        <v>904124.78066096036</v>
      </c>
      <c r="C19" s="46">
        <f>IF(ISERROR(VLOOKUP($A$6,'Депозити НФК'!$A$10:$S$200,8,0)),"–",VLOOKUP($A$6,'Депозити НФК'!$A$10:$S$200,8,0))</f>
        <v>11462.018428240001</v>
      </c>
      <c r="D19" s="22">
        <f t="shared" ref="D19:D23" si="1">IF(ISERROR(C19/B19*100),"–",C19/B19*100)</f>
        <v>1.2677474031693603</v>
      </c>
      <c r="E19" s="47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7.1746736374354754</v>
      </c>
      <c r="F19" s="47">
        <f ca="1">IF(ISERROR((C19/VLOOKUP(DATE(VLOOKUP($B$1,Years,1,0)-1,12,1),'Депозити НФК'!$A$10:$S$200,8,0)*100-100)),"–",(C19/VLOOKUP(DATE(VLOOKUP($B$1,Years,1,0)-1,12,1),'Депозити НФК'!$A$10:$S$200,8,0)*100-100))</f>
        <v>8.2493323296543934</v>
      </c>
      <c r="G19" s="47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1.1514138052079943</v>
      </c>
      <c r="K19" s="100"/>
      <c r="L19" s="104"/>
    </row>
    <row r="20" spans="1:13">
      <c r="A20" s="34" t="s">
        <v>9</v>
      </c>
      <c r="B20" s="46">
        <f>IF(ISERROR(VLOOKUP($A$6,Україна!$A$3:$AC$200,10,0)),"–",VLOOKUP($A$6,Україна!$A$3:$AC$200,10,0))</f>
        <v>313058.45840802003</v>
      </c>
      <c r="C20" s="46">
        <f>IF(ISERROR(VLOOKUP($A$6,'Депозити НФК'!$A$10:$S$200,14,0)),"–",VLOOKUP($A$6,'Депозити НФК'!$A$10:$S$200,14,0))</f>
        <v>4174.4629741600002</v>
      </c>
      <c r="D20" s="22">
        <f t="shared" si="1"/>
        <v>1.3334451959509992</v>
      </c>
      <c r="E20" s="47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-11.885306869176745</v>
      </c>
      <c r="F20" s="47">
        <f ca="1">IF(ISERROR((C20/VLOOKUP(DATE(VLOOKUP($B$1,Years,1,0)-1,12,1),'Депозити НФК'!$A$10:$S$200,14,0)*100-100)),"–",(C20/VLOOKUP(DATE(VLOOKUP($B$1,Years,1,0)-1,12,1),'Депозити НФК'!$A$10:$S$200,14,0)*100-100))</f>
        <v>0.8328332123824822</v>
      </c>
      <c r="G20" s="47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-5.3657514491958267</v>
      </c>
      <c r="K20" s="100"/>
      <c r="L20" s="104"/>
    </row>
    <row r="21" spans="1:13">
      <c r="A21" s="33" t="s">
        <v>201</v>
      </c>
      <c r="B21" s="46">
        <f>IF(ISERROR(VLOOKUP($A$6,Україна!$A$3:$AC$200,11,0)),"–",VLOOKUP($A$6,Україна!$A$3:$AC$200,11,0))</f>
        <v>1413823.5465283697</v>
      </c>
      <c r="C21" s="46">
        <f>IF(ISERROR(VLOOKUP($A$6,'Депозити ДГ'!$A$10:$S$200,2,0)),"–",VLOOKUP($A$6,'Депозити ДГ'!$A$10:$S$200,2,0))</f>
        <v>31023.192686509999</v>
      </c>
      <c r="D21" s="22">
        <f t="shared" si="1"/>
        <v>2.1942761359921579</v>
      </c>
      <c r="E21" s="4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14.976336855179611</v>
      </c>
      <c r="F21" s="47">
        <f ca="1">IF(ISERROR((C21/VLOOKUP(DATE(VLOOKUP($B$1,Years,1,0)-1,12,1),'Депозити ДГ'!$A$10:$S$200,2,0)*100-100)),"–",(C21/VLOOKUP(DATE(VLOOKUP($B$1,Years,1,0)-1,12,1),'Депозити ДГ'!$A$10:$S$200,2,0)*100-100))</f>
        <v>2.098654214626734</v>
      </c>
      <c r="G21" s="4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2.6791633977850466</v>
      </c>
      <c r="J21" s="104"/>
      <c r="K21" s="104"/>
      <c r="L21" s="104"/>
    </row>
    <row r="22" spans="1:13">
      <c r="A22" s="34" t="s">
        <v>17</v>
      </c>
      <c r="B22" s="46">
        <f>IF(ISERROR(VLOOKUP($A$6,Україна!$A$3:$AC$200,12,0)),"–",VLOOKUP($A$6,Україна!$A$3:$AC$200,12,0))</f>
        <v>913499.64493157982</v>
      </c>
      <c r="C22" s="46">
        <f>IF(ISERROR(VLOOKUP($A$6,'Депозити ДГ'!$A$10:$S$200,8,0)),"–",VLOOKUP($A$6,'Депозити ДГ'!$A$10:$S$200,8,0))</f>
        <v>24046.80113082</v>
      </c>
      <c r="D22" s="22">
        <f t="shared" si="1"/>
        <v>2.6323820993516733</v>
      </c>
      <c r="E22" s="4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15.605022165960818</v>
      </c>
      <c r="F22" s="47">
        <f ca="1">IF(ISERROR((C22/VLOOKUP(DATE(VLOOKUP($B$1,Years,1,0)-1,12,1),'Депозити ДГ'!$A$10:$S$200,8,0)*100-100)),"–",(C22/VLOOKUP(DATE(VLOOKUP($B$1,Years,1,0)-1,12,1),'Депозити ДГ'!$A$10:$S$200,8,0)*100-100))</f>
        <v>2.0208308963748181</v>
      </c>
      <c r="G22" s="4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3.2633254663767985</v>
      </c>
      <c r="J22" s="104"/>
      <c r="K22" s="104"/>
      <c r="L22" s="104"/>
    </row>
    <row r="23" spans="1:13">
      <c r="A23" s="36" t="s">
        <v>9</v>
      </c>
      <c r="B23" s="50">
        <f>IF(ISERROR(VLOOKUP($A$6,Україна!$A$3:$AC$200,13,0)),"–",VLOOKUP($A$6,Україна!$A$3:$AC$200,13,0))</f>
        <v>500323.90159679</v>
      </c>
      <c r="C23" s="50">
        <f>IF(ISERROR(VLOOKUP($A$6,'Депозити ДГ'!$A$10:$S$200,14,0)),"–",VLOOKUP($A$6,'Депозити ДГ'!$A$10:$S$200,14,0))</f>
        <v>6976.3915556900001</v>
      </c>
      <c r="D23" s="24">
        <f t="shared" si="1"/>
        <v>1.3943750305401679</v>
      </c>
      <c r="E23" s="10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12.860773201006609</v>
      </c>
      <c r="F23" s="109">
        <f ca="1">IF(ISERROR((C23/VLOOKUP(DATE(VLOOKUP($B$1,Years,1,0)-1,12,1),'Депозити ДГ'!$A$10:$S$200,14,0)*100-100)),"–",(C23/VLOOKUP(DATE(VLOOKUP($B$1,Years,1,0)-1,12,1),'Депозити ДГ'!$A$10:$S$200,14,0)*100-100))</f>
        <v>2.3678143778953</v>
      </c>
      <c r="G23" s="10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0.71530937893950863</v>
      </c>
      <c r="J23" s="104"/>
      <c r="K23" s="104"/>
      <c r="L23" s="104"/>
    </row>
    <row r="24" spans="1:13">
      <c r="A24" s="37"/>
      <c r="B24" s="37"/>
      <c r="C24" s="5"/>
      <c r="D24" s="5"/>
      <c r="E24" s="6"/>
      <c r="F24" s="6"/>
      <c r="G24" s="4"/>
    </row>
    <row r="25" spans="1:13" s="1" customFormat="1" ht="26.25" customHeight="1">
      <c r="A25" s="179" t="s">
        <v>114</v>
      </c>
      <c r="B25" s="180"/>
      <c r="C25" s="180"/>
      <c r="D25" s="180"/>
      <c r="E25" s="189" t="s">
        <v>124</v>
      </c>
      <c r="F25" s="189"/>
      <c r="G25" s="190"/>
      <c r="J25" s="105"/>
      <c r="K25" s="105"/>
      <c r="L25" s="105"/>
      <c r="M25" s="100"/>
    </row>
    <row r="26" spans="1:13" s="1" customFormat="1" ht="27.75" customHeight="1">
      <c r="A26" s="179"/>
      <c r="B26" s="180"/>
      <c r="C26" s="180"/>
      <c r="D26" s="180"/>
      <c r="E26" s="111" t="s">
        <v>148</v>
      </c>
      <c r="F26" s="111" t="s">
        <v>147</v>
      </c>
      <c r="G26" s="113" t="s">
        <v>149</v>
      </c>
      <c r="J26" s="106"/>
      <c r="K26" s="106"/>
      <c r="L26" s="106"/>
      <c r="M26" s="100"/>
    </row>
    <row r="27" spans="1:13" ht="33" customHeight="1">
      <c r="A27" s="188" t="s">
        <v>125</v>
      </c>
      <c r="B27" s="188"/>
      <c r="C27" s="188"/>
      <c r="D27" s="188"/>
      <c r="E27" s="188"/>
      <c r="F27" s="188"/>
      <c r="G27" s="4"/>
    </row>
    <row r="28" spans="1:13">
      <c r="A28" s="33" t="s">
        <v>23</v>
      </c>
      <c r="B28" s="4"/>
      <c r="C28" s="4"/>
      <c r="D28" s="4"/>
      <c r="E28" s="47">
        <f>IF(ISERROR(VLOOKUP($A$6,Україна!$A$3:$AC$200,14,0)),"–",VLOOKUP($A$6,Україна!$A$3:$AC$200,14,0))</f>
        <v>15.2905</v>
      </c>
      <c r="F28" s="47">
        <f>IF(ISERROR(VLOOKUP($A$6,'% ставки за кредитами НФК'!$A$10:$S$200,2,0)),"–",VLOOKUP($A$6,'% ставки за кредитами НФК'!$A$10:$S$200,2,0))</f>
        <v>18.675699999999999</v>
      </c>
      <c r="G28" s="47">
        <f>IF(ISERROR(IF(F28=0,"–",F28-E28)),"–",IF(F28=0,"–",F28-E28))</f>
        <v>3.3851999999999993</v>
      </c>
    </row>
    <row r="29" spans="1:13">
      <c r="A29" s="34" t="s">
        <v>17</v>
      </c>
      <c r="B29" s="4"/>
      <c r="C29" s="4"/>
      <c r="D29" s="4"/>
      <c r="E29" s="47">
        <f>IF(ISERROR(VLOOKUP($A$6,Україна!$A$3:$AC$200,15,0)),"–",VLOOKUP($A$6,Україна!$A$3:$AC$200,15,0))</f>
        <v>16.611699999999999</v>
      </c>
      <c r="F29" s="47">
        <f>IF(ISERROR(VLOOKUP($A$6,'% ставки за кредитами НФК'!$A$10:$S$200,8,0)),"–",VLOOKUP($A$6,'% ставки за кредитами НФК'!$A$10:$S$200,8,0))</f>
        <v>18.814699999999998</v>
      </c>
      <c r="G29" s="47">
        <f t="shared" ref="G29:G37" si="2">IF(ISERROR(IF(F29=0,"–",F29-E29)),"–",IF(F29=0,"–",F29-E29))</f>
        <v>2.2029999999999994</v>
      </c>
    </row>
    <row r="30" spans="1:13">
      <c r="A30" s="39" t="s">
        <v>118</v>
      </c>
      <c r="B30" s="4"/>
      <c r="C30" s="4"/>
      <c r="D30" s="4"/>
      <c r="E30" s="47">
        <f>IF(ISERROR(VLOOKUP($A$6,Україна!$A$3:$AC$200,16,0)),"–",VLOOKUP($A$6,Україна!$A$3:$AC$200,16,0))</f>
        <v>16.614100000000001</v>
      </c>
      <c r="F30" s="47">
        <f>IF(ISERROR(VLOOKUP($A$6,'% ставки за кредитами НФК'!$A$10:$S$200,10,0)),"–",VLOOKUP($A$6,'% ставки за кредитами НФК'!$A$10:$S$200,10,0))</f>
        <v>18.873699999999999</v>
      </c>
      <c r="G30" s="47">
        <f t="shared" si="2"/>
        <v>2.2595999999999989</v>
      </c>
    </row>
    <row r="31" spans="1:13">
      <c r="A31" s="34" t="s">
        <v>9</v>
      </c>
      <c r="B31" s="4"/>
      <c r="C31" s="4"/>
      <c r="D31" s="4"/>
      <c r="E31" s="47">
        <f>IF(ISERROR(VLOOKUP($A$6,Україна!$A$3:$AC$200,17,0)),"–",VLOOKUP($A$6,Україна!$A$3:$AC$200,17,0))</f>
        <v>6.3094000000000001</v>
      </c>
      <c r="F31" s="47">
        <f>IF(ISERROR(VLOOKUP($A$6,'% ставки за кредитами НФК'!$A$10:$S$200,14,0)),"–",VLOOKUP($A$6,'% ставки за кредитами НФК'!$A$10:$S$200,14,0))</f>
        <v>6.5387000000000004</v>
      </c>
      <c r="G31" s="47">
        <f t="shared" si="2"/>
        <v>0.22930000000000028</v>
      </c>
    </row>
    <row r="32" spans="1:13">
      <c r="A32" s="39" t="s">
        <v>118</v>
      </c>
      <c r="B32" s="4"/>
      <c r="C32" s="4"/>
      <c r="D32" s="4"/>
      <c r="E32" s="47">
        <f>IF(ISERROR(VLOOKUP($A$6,Україна!$A$3:$AC$200,18,0)),"–",VLOOKUP($A$6,Україна!$A$3:$AC$200,18,0))</f>
        <v>6.3108000000000004</v>
      </c>
      <c r="F32" s="47">
        <f>IF(ISERROR(VLOOKUP($A$6,'% ставки за кредитами НФК'!$A$10:$S$200,16,0)),"–",VLOOKUP($A$6,'% ставки за кредитами НФК'!$A$10:$S$200,16,0))</f>
        <v>6.5387000000000004</v>
      </c>
      <c r="G32" s="47">
        <f t="shared" si="2"/>
        <v>0.22789999999999999</v>
      </c>
    </row>
    <row r="33" spans="1:13">
      <c r="A33" s="33" t="s">
        <v>200</v>
      </c>
      <c r="B33" s="4"/>
      <c r="C33" s="4"/>
      <c r="D33" s="4"/>
      <c r="E33" s="47">
        <f>IF(ISERROR(VLOOKUP($A$6,Україна!$A$3:$AC$200,19,0)),"–",VLOOKUP($A$6,Україна!$A$3:$AC$200,19,0))</f>
        <v>28.378900000000002</v>
      </c>
      <c r="F33" s="47">
        <f>IF(ISERROR(VLOOKUP($A$6,'% ставки за кредитами ДГ'!$A$10:$S$200,2,0)),"–",VLOOKUP($A$6,'% ставки за кредитами ДГ'!$A$10:$S$200,2,0))</f>
        <v>35.962800000000001</v>
      </c>
      <c r="G33" s="47">
        <f t="shared" si="2"/>
        <v>7.5838999999999999</v>
      </c>
    </row>
    <row r="34" spans="1:13">
      <c r="A34" s="34" t="s">
        <v>17</v>
      </c>
      <c r="B34" s="4"/>
      <c r="C34" s="4"/>
      <c r="D34" s="4"/>
      <c r="E34" s="47">
        <f>IF(ISERROR(VLOOKUP($A$6,Україна!$A$3:$AC$200,20,0)),"–",VLOOKUP($A$6,Україна!$A$3:$AC$200,20,0))</f>
        <v>28.3947</v>
      </c>
      <c r="F34" s="47">
        <f>IF(ISERROR(VLOOKUP($A$6,'% ставки за кредитами ДГ'!$A$10:$S$200,8,0)),"–",VLOOKUP($A$6,'% ставки за кредитами ДГ'!$A$10:$S$200,8,0))</f>
        <v>36.071599999999997</v>
      </c>
      <c r="G34" s="47">
        <f t="shared" si="2"/>
        <v>7.6768999999999963</v>
      </c>
    </row>
    <row r="35" spans="1:13">
      <c r="A35" s="39" t="s">
        <v>118</v>
      </c>
      <c r="B35" s="4"/>
      <c r="C35" s="4"/>
      <c r="D35" s="4"/>
      <c r="E35" s="47">
        <f>IF(ISERROR(VLOOKUP($A$6,Україна!$A$3:$AC$200,21,0)),"–",VLOOKUP($A$6,Україна!$A$3:$AC$200,21,0))</f>
        <v>34.479599999999998</v>
      </c>
      <c r="F35" s="47">
        <f>IF(ISERROR(VLOOKUP($A$6,'% ставки за кредитами ДГ'!$A$10:$S$200,10,0)),"–",VLOOKUP($A$6,'% ставки за кредитами ДГ'!$A$10:$S$200,10,0))</f>
        <v>36.052300000000002</v>
      </c>
      <c r="G35" s="47">
        <f t="shared" si="2"/>
        <v>1.5727000000000046</v>
      </c>
    </row>
    <row r="36" spans="1:13">
      <c r="A36" s="34" t="s">
        <v>9</v>
      </c>
      <c r="B36" s="4"/>
      <c r="C36" s="4"/>
      <c r="D36" s="4"/>
      <c r="E36" s="47">
        <f>IF(ISERROR(VLOOKUP($A$6,Україна!$A$3:$AC$200,22,0)),"–",VLOOKUP($A$6,Україна!$A$3:$AC$200,22,0))</f>
        <v>13.567</v>
      </c>
      <c r="F36" s="47">
        <f>IF(ISERROR(VLOOKUP($A$6,'% ставки за кредитами ДГ'!$A$10:$S$200,14,0)),"–",VLOOKUP($A$6,'% ставки за кредитами ДГ'!$A$10:$S$200,14,0))</f>
        <v>10.3626</v>
      </c>
      <c r="G36" s="47">
        <f t="shared" si="2"/>
        <v>-3.2043999999999997</v>
      </c>
    </row>
    <row r="37" spans="1:13">
      <c r="A37" s="39" t="s">
        <v>118</v>
      </c>
      <c r="B37" s="4"/>
      <c r="C37" s="4"/>
      <c r="D37" s="4"/>
      <c r="E37" s="109">
        <f>IF(ISERROR(VLOOKUP($A$6,Україна!$A$3:$AC$200,23,0)),"–",VLOOKUP($A$6,Україна!$A$3:$AC$200,23,0))</f>
        <v>7.8761000000000001</v>
      </c>
      <c r="F37" s="109">
        <f>IF(ISERROR(VLOOKUP($A$6,'% ставки за кредитами ДГ'!$A$10:$S$200,16,0)),"–",VLOOKUP($A$6,'% ставки за кредитами ДГ'!$A$10:$S$200,16,0))</f>
        <v>5</v>
      </c>
      <c r="G37" s="109">
        <f t="shared" si="2"/>
        <v>-2.8761000000000001</v>
      </c>
    </row>
    <row r="38" spans="1:13" ht="30.75" customHeight="1">
      <c r="A38" s="187" t="s">
        <v>126</v>
      </c>
      <c r="B38" s="187"/>
      <c r="C38" s="187"/>
      <c r="D38" s="187"/>
      <c r="E38" s="188"/>
      <c r="F38" s="188"/>
      <c r="G38" s="4"/>
    </row>
    <row r="39" spans="1:13">
      <c r="A39" s="33" t="s">
        <v>23</v>
      </c>
      <c r="B39" s="4"/>
      <c r="C39" s="4"/>
      <c r="D39" s="4"/>
      <c r="E39" s="47">
        <f>IF(ISERROR(VLOOKUP($A$6,Україна!$A$3:$AC$200,24,0)),"–",VLOOKUP($A$6,Україна!$A$3:$AC$200,24,0))</f>
        <v>8.6957000000000004</v>
      </c>
      <c r="F39" s="47">
        <f>IF(ISERROR(VLOOKUP($A$6,'% ставки за депозитами НФК'!$A$10:$P$200,2,0)),"–",VLOOKUP($A$6,'% ставки за депозитами НФК'!$A$10:$P$200,2,0))</f>
        <v>9.0784000000000002</v>
      </c>
      <c r="G39" s="47">
        <f>IF(ISERROR(IF(F39=0,"–",F39-E39)),"–",IF(F39=0,"–",F39-E39))</f>
        <v>0.38269999999999982</v>
      </c>
    </row>
    <row r="40" spans="1:13">
      <c r="A40" s="34" t="s">
        <v>17</v>
      </c>
      <c r="B40" s="4"/>
      <c r="C40" s="4"/>
      <c r="D40" s="4"/>
      <c r="E40" s="47">
        <f>IF(ISERROR(VLOOKUP($A$6,Україна!$A$3:$AC$200,25,0)),"–",VLOOKUP($A$6,Україна!$A$3:$AC$200,25,0))</f>
        <v>9.6890999999999998</v>
      </c>
      <c r="F40" s="47">
        <f>IF(ISERROR(VLOOKUP($A$6,'% ставки за депозитами НФК'!$A$10:$P$200,7,0)),"–",VLOOKUP($A$6,'% ставки за депозитами НФК'!$A$10:$P$200,7,0))</f>
        <v>9.6645000000000003</v>
      </c>
      <c r="G40" s="47">
        <f t="shared" ref="G40:G44" si="3">IF(ISERROR(IF(F40=0,"–",F40-E40)),"–",IF(F40=0,"–",F40-E40))</f>
        <v>-2.4599999999999511E-2</v>
      </c>
    </row>
    <row r="41" spans="1:13">
      <c r="A41" s="34" t="s">
        <v>9</v>
      </c>
      <c r="B41" s="4"/>
      <c r="C41" s="4"/>
      <c r="D41" s="4"/>
      <c r="E41" s="47">
        <f>IF(ISERROR(VLOOKUP($A$6,Україна!$A$3:$AC$200,26,0)),"–",VLOOKUP($A$6,Україна!$A$3:$AC$200,26,0))</f>
        <v>0.76100000000000001</v>
      </c>
      <c r="F41" s="47">
        <f>IF(ISERROR(VLOOKUP($A$6,'% ставки за депозитами НФК'!$A$10:$P$200,12,0)),"–",VLOOKUP($A$6,'% ставки за депозитами НФК'!$A$10:$P$200,12,0))</f>
        <v>1.5024</v>
      </c>
      <c r="G41" s="47">
        <f t="shared" si="3"/>
        <v>0.74139999999999995</v>
      </c>
    </row>
    <row r="42" spans="1:13">
      <c r="A42" s="33" t="s">
        <v>200</v>
      </c>
      <c r="B42" s="4"/>
      <c r="C42" s="4"/>
      <c r="D42" s="4"/>
      <c r="E42" s="47">
        <f>IF(ISERROR(VLOOKUP($A$6,Україна!$A$3:$AC$200,27,0)),"–",VLOOKUP($A$6,Україна!$A$3:$AC$200,27,0))</f>
        <v>8.0541999999999998</v>
      </c>
      <c r="F42" s="47">
        <f>IF(ISERROR(VLOOKUP($A$6,'% ставки за депозитами ДГ'!$A$10:$P$200,2,0)),"–",VLOOKUP($A$6,'% ставки за депозитами ДГ'!$A$10:$P$200,2,0))</f>
        <v>9.9878999999999998</v>
      </c>
      <c r="G42" s="47">
        <f t="shared" si="3"/>
        <v>1.9337</v>
      </c>
    </row>
    <row r="43" spans="1:13">
      <c r="A43" s="35" t="s">
        <v>17</v>
      </c>
      <c r="B43" s="4"/>
      <c r="C43" s="4"/>
      <c r="D43" s="4"/>
      <c r="E43" s="47">
        <f>IF(ISERROR(VLOOKUP($A$6,Україна!$A$3:$AC$200,28,0)),"–",VLOOKUP($A$6,Україна!$A$3:$AC$200,28,0))</f>
        <v>10.428900000000001</v>
      </c>
      <c r="F43" s="47">
        <f>IF(ISERROR(VLOOKUP($A$6,'% ставки за депозитами ДГ'!$A$10:$P$200,7,0)),"–",VLOOKUP($A$6,'% ставки за депозитами ДГ'!$A$10:$P$200,7,0))</f>
        <v>11.827500000000001</v>
      </c>
      <c r="G43" s="47">
        <f t="shared" si="3"/>
        <v>1.3986000000000001</v>
      </c>
    </row>
    <row r="44" spans="1:13">
      <c r="A44" s="36" t="s">
        <v>9</v>
      </c>
      <c r="B44" s="7"/>
      <c r="C44" s="7"/>
      <c r="D44" s="7"/>
      <c r="E44" s="109">
        <f>IF(ISERROR(VLOOKUP($A$6,Україна!$A$3:$AC$200,29,0)),"–",VLOOKUP($A$6,Україна!$A$3:$AC$200,29,0))</f>
        <v>1.0068999999999999</v>
      </c>
      <c r="F44" s="109">
        <f>IF(ISERROR(VLOOKUP($A$6,'% ставки за депозитами ДГ'!$A$10:$P$200,12,0)),"–",VLOOKUP($A$6,'% ставки за депозитами ДГ'!$A$10:$P$200,12,0))</f>
        <v>1.0585</v>
      </c>
      <c r="G44" s="109">
        <f t="shared" si="3"/>
        <v>5.160000000000009E-2</v>
      </c>
    </row>
    <row r="45" spans="1:13">
      <c r="A45" s="37"/>
      <c r="B45" s="37"/>
      <c r="C45" s="5"/>
      <c r="D45" s="5"/>
      <c r="E45" s="6"/>
      <c r="F45" s="6"/>
      <c r="G45" s="4"/>
    </row>
    <row r="46" spans="1:13" s="1" customFormat="1" ht="22.5" customHeight="1">
      <c r="A46" s="179" t="s">
        <v>114</v>
      </c>
      <c r="B46" s="180"/>
      <c r="C46" s="180"/>
      <c r="D46" s="180"/>
      <c r="E46" s="180"/>
      <c r="F46" s="180"/>
      <c r="G46" s="113" t="s">
        <v>147</v>
      </c>
      <c r="J46" s="105"/>
      <c r="K46" s="105"/>
      <c r="L46" s="105"/>
      <c r="M46" s="100"/>
    </row>
    <row r="47" spans="1:13">
      <c r="A47" s="40" t="s">
        <v>119</v>
      </c>
      <c r="B47" s="41"/>
      <c r="C47" s="42"/>
      <c r="D47" s="42"/>
      <c r="E47" s="6"/>
      <c r="F47" s="6"/>
      <c r="G47" s="4"/>
    </row>
    <row r="48" spans="1:13">
      <c r="A48" s="43" t="s">
        <v>113</v>
      </c>
      <c r="B48" s="43"/>
      <c r="C48" s="6"/>
      <c r="D48" s="6"/>
      <c r="E48" s="38"/>
      <c r="F48" s="4"/>
      <c r="G48" s="116">
        <f>IF(ISERROR(VLOOKUP($A$6,'Банки та філії'!$A$10:$C$200,2,0)),,VLOOKUP($A$6,'Банки та філії'!$A$10:$C$200,2,0))</f>
        <v>0</v>
      </c>
    </row>
    <row r="49" spans="1:7">
      <c r="A49" s="43" t="s">
        <v>61</v>
      </c>
      <c r="B49" s="43"/>
      <c r="C49" s="6"/>
      <c r="D49" s="6"/>
      <c r="E49" s="38"/>
      <c r="F49" s="149"/>
      <c r="G49" s="150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48">
        <f>IF(ISERROR(VLOOKUP($A$6,'Банки та філії'!$A$10:$D$200,4,0)),,VLOOKUP($A$6,'Банки та філії'!$A$10:$D$200,4,0))</f>
        <v>199</v>
      </c>
    </row>
    <row r="107" spans="20:31"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20:31"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20:31"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20:31"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20:31"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20:31"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20:31"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20:31"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20:31"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20:31"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20:31"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20:31"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20:31"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20:31"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20:31"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20:31"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20:31"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20:31"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20:31"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20:31"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20:31"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20:31"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20:31"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20:31"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20:31"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20:31"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20:31"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20:31"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20:31"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20:31"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20:31"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20:31"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20:31"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20:31"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20:31"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20:31"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20:31"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20:31"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20:31"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20:31"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20:31"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20:31"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20:31"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20:31"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20:31"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20:31"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20:31"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20:31"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20:31"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20:31"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20:31"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20:31"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20:31"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20:31"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20:31"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20:31"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20:31"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20:31"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20:31"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20:31"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20:31"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20:31"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20:31"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20:31"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20:31"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20:31"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20:31"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20:31"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20:31"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20:31"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20:31"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20:31"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20:31"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20:31"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20:31"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20:31"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46:F46"/>
    <mergeCell ref="E8:G8"/>
    <mergeCell ref="A8:A9"/>
    <mergeCell ref="A3:G3"/>
    <mergeCell ref="A4:G4"/>
    <mergeCell ref="A5:G5"/>
    <mergeCell ref="A6:G6"/>
    <mergeCell ref="A38:F38"/>
    <mergeCell ref="A27:F27"/>
    <mergeCell ref="B8:D8"/>
    <mergeCell ref="A25:D26"/>
    <mergeCell ref="E25:G25"/>
  </mergeCells>
  <dataValidations xWindow="405" yWindow="244" count="2">
    <dataValidation type="list" allowBlank="1" showInputMessage="1" showErrorMessage="1" prompt="Для вибору місяця натисніть кнопку зі стрілкою" sqref="A1">
      <formula1>Months</formula1>
    </dataValidation>
    <dataValidation type="list" allowBlank="1" showInputMessage="1" showErrorMessage="1" prompt="Для вибору року натисніть кнопку зі стрілкою" sqref="B1">
      <formula1>Years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63" customWidth="1"/>
    <col min="2" max="4" width="10.109375" style="55" customWidth="1"/>
    <col min="5" max="5" width="9.33203125" style="55" customWidth="1"/>
    <col min="6" max="6" width="9.5546875" style="55" customWidth="1"/>
    <col min="7" max="7" width="12" style="55" customWidth="1"/>
    <col min="8" max="8" width="10.88671875" style="55" customWidth="1"/>
    <col min="9" max="9" width="9.109375" style="55" customWidth="1"/>
    <col min="10" max="11" width="10.5546875" style="55" customWidth="1"/>
    <col min="12" max="12" width="9.44140625" style="55" customWidth="1"/>
    <col min="13" max="13" width="10.109375" style="55" customWidth="1"/>
    <col min="14" max="14" width="13.109375" style="55" customWidth="1"/>
    <col min="15" max="15" width="10.109375" style="55" customWidth="1"/>
    <col min="16" max="16" width="7.88671875" style="55" bestFit="1" customWidth="1"/>
    <col min="17" max="16384" width="9.109375" style="55"/>
  </cols>
  <sheetData>
    <row r="1" spans="1:19" ht="14.4">
      <c r="A1" s="108" t="s">
        <v>173</v>
      </c>
    </row>
    <row r="2" spans="1:19" ht="5.25" customHeight="1">
      <c r="A2" s="107"/>
    </row>
    <row r="3" spans="1:19">
      <c r="A3" s="114" t="s">
        <v>31</v>
      </c>
    </row>
    <row r="4" spans="1:19" ht="12.75" customHeight="1">
      <c r="A4" s="56" t="s">
        <v>62</v>
      </c>
    </row>
    <row r="5" spans="1:19" ht="12.75" customHeight="1">
      <c r="A5" s="57" t="s">
        <v>232</v>
      </c>
    </row>
    <row r="6" spans="1:19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19" s="58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59" customFormat="1" ht="28.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19" s="59" customFormat="1" ht="90" customHeight="1">
      <c r="A9" s="194"/>
      <c r="B9" s="191"/>
      <c r="C9" s="60" t="s">
        <v>13</v>
      </c>
      <c r="D9" s="60" t="s">
        <v>25</v>
      </c>
      <c r="E9" s="60" t="s">
        <v>26</v>
      </c>
      <c r="F9" s="60" t="s">
        <v>13</v>
      </c>
      <c r="G9" s="60" t="s">
        <v>27</v>
      </c>
      <c r="H9" s="60" t="s">
        <v>28</v>
      </c>
      <c r="I9" s="60" t="s">
        <v>13</v>
      </c>
      <c r="J9" s="60" t="s">
        <v>29</v>
      </c>
      <c r="K9" s="60" t="s">
        <v>189</v>
      </c>
      <c r="L9" s="60" t="s">
        <v>13</v>
      </c>
      <c r="M9" s="60" t="s">
        <v>66</v>
      </c>
      <c r="N9" s="60" t="s">
        <v>30</v>
      </c>
      <c r="O9" s="197"/>
      <c r="P9" s="198"/>
    </row>
    <row r="10" spans="1:19" s="59" customFormat="1" collapsed="1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</row>
    <row r="11" spans="1:19" hidden="1" outlineLevel="1">
      <c r="A11" s="62">
        <v>40544</v>
      </c>
      <c r="B11" s="119">
        <v>6238.3218789000002</v>
      </c>
      <c r="C11" s="119">
        <v>1.4763131899999999</v>
      </c>
      <c r="D11" s="119">
        <v>0</v>
      </c>
      <c r="E11" s="119">
        <v>1.4763131899999999</v>
      </c>
      <c r="F11" s="119">
        <v>2.898E-5</v>
      </c>
      <c r="G11" s="119">
        <v>0</v>
      </c>
      <c r="H11" s="119">
        <v>2.898E-5</v>
      </c>
      <c r="I11" s="119">
        <v>2489.43325856</v>
      </c>
      <c r="J11" s="119">
        <v>48.304202289999999</v>
      </c>
      <c r="K11" s="119">
        <v>2441.1290562700001</v>
      </c>
      <c r="L11" s="119">
        <v>3747.4122781699998</v>
      </c>
      <c r="M11" s="119">
        <v>3747.4122781699998</v>
      </c>
      <c r="N11" s="119">
        <v>0</v>
      </c>
      <c r="O11" s="119">
        <v>0</v>
      </c>
      <c r="P11" s="119">
        <v>3.4728699999999999E-3</v>
      </c>
      <c r="Q11" s="119"/>
      <c r="R11" s="119"/>
      <c r="S11" s="119"/>
    </row>
    <row r="12" spans="1:19" hidden="1" outlineLevel="1">
      <c r="A12" s="62">
        <v>40575</v>
      </c>
      <c r="B12" s="119">
        <v>6269.0882078499999</v>
      </c>
      <c r="C12" s="119">
        <v>1.49495003</v>
      </c>
      <c r="D12" s="119">
        <v>0</v>
      </c>
      <c r="E12" s="119">
        <v>1.49495003</v>
      </c>
      <c r="F12" s="119">
        <v>3.0750000000000002E-5</v>
      </c>
      <c r="G12" s="119">
        <v>0</v>
      </c>
      <c r="H12" s="119">
        <v>3.0750000000000002E-5</v>
      </c>
      <c r="I12" s="119">
        <v>2540.0696884200001</v>
      </c>
      <c r="J12" s="119">
        <v>47.170917090000003</v>
      </c>
      <c r="K12" s="119">
        <v>2492.8987713299998</v>
      </c>
      <c r="L12" s="119">
        <v>3727.5235386499999</v>
      </c>
      <c r="M12" s="119">
        <v>3727.5235386499999</v>
      </c>
      <c r="N12" s="119">
        <v>0</v>
      </c>
      <c r="O12" s="119">
        <v>0</v>
      </c>
      <c r="P12" s="119">
        <v>3.5685399999999998E-3</v>
      </c>
      <c r="Q12" s="119"/>
      <c r="R12" s="119"/>
      <c r="S12" s="119"/>
    </row>
    <row r="13" spans="1:19" hidden="1" outlineLevel="1">
      <c r="A13" s="62">
        <v>40603</v>
      </c>
      <c r="B13" s="119">
        <v>6309.2560779100004</v>
      </c>
      <c r="C13" s="119">
        <v>1.5155995499999999</v>
      </c>
      <c r="D13" s="119">
        <v>0</v>
      </c>
      <c r="E13" s="119">
        <v>1.5155995499999999</v>
      </c>
      <c r="F13" s="119">
        <v>2.1840000000000001E-5</v>
      </c>
      <c r="G13" s="119">
        <v>0</v>
      </c>
      <c r="H13" s="119">
        <v>2.1840000000000001E-5</v>
      </c>
      <c r="I13" s="119">
        <v>2596.5587335</v>
      </c>
      <c r="J13" s="119">
        <v>45.485250690000001</v>
      </c>
      <c r="K13" s="119">
        <v>2551.0734828099999</v>
      </c>
      <c r="L13" s="119">
        <v>3711.1817230199999</v>
      </c>
      <c r="M13" s="119">
        <v>3711.1817230199999</v>
      </c>
      <c r="N13" s="119">
        <v>0</v>
      </c>
      <c r="O13" s="119">
        <v>0</v>
      </c>
      <c r="P13" s="119">
        <v>3.8472100000000002E-3</v>
      </c>
      <c r="Q13" s="119"/>
      <c r="R13" s="119"/>
      <c r="S13" s="119"/>
    </row>
    <row r="14" spans="1:19" hidden="1" outlineLevel="1">
      <c r="A14" s="62">
        <v>40634</v>
      </c>
      <c r="B14" s="119">
        <v>6368.5726461200002</v>
      </c>
      <c r="C14" s="119">
        <v>1.51905834</v>
      </c>
      <c r="D14" s="119">
        <v>0</v>
      </c>
      <c r="E14" s="119">
        <v>1.51905834</v>
      </c>
      <c r="F14" s="119">
        <v>2.3159999999999998E-5</v>
      </c>
      <c r="G14" s="119">
        <v>0</v>
      </c>
      <c r="H14" s="119">
        <v>2.3159999999999998E-5</v>
      </c>
      <c r="I14" s="119">
        <v>2659.5184011000001</v>
      </c>
      <c r="J14" s="119">
        <v>45.378720610000002</v>
      </c>
      <c r="K14" s="119">
        <v>2614.13968049</v>
      </c>
      <c r="L14" s="119">
        <v>3707.53516352</v>
      </c>
      <c r="M14" s="119">
        <v>3707.53516352</v>
      </c>
      <c r="N14" s="119">
        <v>0</v>
      </c>
      <c r="O14" s="119">
        <v>0</v>
      </c>
      <c r="P14" s="119">
        <v>4.0755799999999997E-3</v>
      </c>
      <c r="Q14" s="119"/>
      <c r="R14" s="119"/>
      <c r="S14" s="119"/>
    </row>
    <row r="15" spans="1:19" hidden="1" outlineLevel="1">
      <c r="A15" s="62">
        <v>40664</v>
      </c>
      <c r="B15" s="119">
        <v>6431.6850897200002</v>
      </c>
      <c r="C15" s="119">
        <v>1.5190583600000001</v>
      </c>
      <c r="D15" s="119">
        <v>0</v>
      </c>
      <c r="E15" s="119">
        <v>1.5190583600000001</v>
      </c>
      <c r="F15" s="119">
        <v>2.4709999999999999E-5</v>
      </c>
      <c r="G15" s="119">
        <v>0</v>
      </c>
      <c r="H15" s="119">
        <v>2.4709999999999999E-5</v>
      </c>
      <c r="I15" s="119">
        <v>2723.7675920900001</v>
      </c>
      <c r="J15" s="119">
        <v>44.056476740000001</v>
      </c>
      <c r="K15" s="119">
        <v>2679.71111535</v>
      </c>
      <c r="L15" s="119">
        <v>3706.3984145600002</v>
      </c>
      <c r="M15" s="119">
        <v>3706.3386142200002</v>
      </c>
      <c r="N15" s="119">
        <v>5.980034E-2</v>
      </c>
      <c r="O15" s="119">
        <v>0</v>
      </c>
      <c r="P15" s="119">
        <v>1.4137830000000001E-2</v>
      </c>
      <c r="Q15" s="119"/>
      <c r="R15" s="119"/>
      <c r="S15" s="119"/>
    </row>
    <row r="16" spans="1:19" hidden="1" outlineLevel="1">
      <c r="A16" s="62">
        <v>40695</v>
      </c>
      <c r="B16" s="119">
        <v>6336.5776219500003</v>
      </c>
      <c r="C16" s="119">
        <v>1.2622871899999999</v>
      </c>
      <c r="D16" s="119">
        <v>0</v>
      </c>
      <c r="E16" s="119">
        <v>1.2622871899999999</v>
      </c>
      <c r="F16" s="119">
        <v>2.7160000000000001E-5</v>
      </c>
      <c r="G16" s="119">
        <v>0</v>
      </c>
      <c r="H16" s="119">
        <v>2.7160000000000001E-5</v>
      </c>
      <c r="I16" s="119">
        <v>2626.3533908999998</v>
      </c>
      <c r="J16" s="119">
        <v>42.45145617</v>
      </c>
      <c r="K16" s="119">
        <v>2583.90193473</v>
      </c>
      <c r="L16" s="119">
        <v>3708.9619167000001</v>
      </c>
      <c r="M16" s="119">
        <v>3708.9019539400001</v>
      </c>
      <c r="N16" s="119">
        <v>5.9962759999999997E-2</v>
      </c>
      <c r="O16" s="119">
        <v>0</v>
      </c>
      <c r="P16" s="119">
        <v>4.3035E-3</v>
      </c>
      <c r="Q16" s="119"/>
      <c r="R16" s="119"/>
      <c r="S16" s="119"/>
    </row>
    <row r="17" spans="1:19" hidden="1" outlineLevel="1">
      <c r="A17" s="62">
        <v>40725</v>
      </c>
      <c r="B17" s="119">
        <v>6375.9783889099999</v>
      </c>
      <c r="C17" s="119">
        <v>1.2622867499999999</v>
      </c>
      <c r="D17" s="119">
        <v>0</v>
      </c>
      <c r="E17" s="119">
        <v>1.2622867499999999</v>
      </c>
      <c r="F17" s="119">
        <v>2.7699999999999999E-5</v>
      </c>
      <c r="G17" s="119">
        <v>0</v>
      </c>
      <c r="H17" s="119">
        <v>2.7699999999999999E-5</v>
      </c>
      <c r="I17" s="119">
        <v>2679.3053369300001</v>
      </c>
      <c r="J17" s="119">
        <v>43.015976420000001</v>
      </c>
      <c r="K17" s="119">
        <v>2636.2893605099998</v>
      </c>
      <c r="L17" s="119">
        <v>3695.41073753</v>
      </c>
      <c r="M17" s="119">
        <v>3695.3565183999999</v>
      </c>
      <c r="N17" s="119">
        <v>5.4219129999999997E-2</v>
      </c>
      <c r="O17" s="119">
        <v>0</v>
      </c>
      <c r="P17" s="119">
        <v>4.1228599999999999E-3</v>
      </c>
      <c r="Q17" s="119"/>
      <c r="R17" s="119"/>
      <c r="S17" s="119"/>
    </row>
    <row r="18" spans="1:19" hidden="1" outlineLevel="1">
      <c r="A18" s="62">
        <v>40756</v>
      </c>
      <c r="B18" s="119">
        <v>6394.9626292100002</v>
      </c>
      <c r="C18" s="119">
        <v>1.2622867600000001</v>
      </c>
      <c r="D18" s="119">
        <v>0</v>
      </c>
      <c r="E18" s="119">
        <v>1.2622867600000001</v>
      </c>
      <c r="F18" s="119">
        <v>2.955E-5</v>
      </c>
      <c r="G18" s="119">
        <v>0</v>
      </c>
      <c r="H18" s="119">
        <v>2.955E-5</v>
      </c>
      <c r="I18" s="119">
        <v>2714.9409027299998</v>
      </c>
      <c r="J18" s="119">
        <v>40.719178040000003</v>
      </c>
      <c r="K18" s="119">
        <v>2674.22172469</v>
      </c>
      <c r="L18" s="119">
        <v>3678.7594101700001</v>
      </c>
      <c r="M18" s="119">
        <v>3678.7044994299999</v>
      </c>
      <c r="N18" s="119">
        <v>5.491074E-2</v>
      </c>
      <c r="O18" s="119">
        <v>0</v>
      </c>
      <c r="P18" s="119">
        <v>4.3121000000000001E-3</v>
      </c>
      <c r="Q18" s="119"/>
      <c r="R18" s="119"/>
      <c r="S18" s="119"/>
    </row>
    <row r="19" spans="1:19" hidden="1" outlineLevel="1">
      <c r="A19" s="62">
        <v>40787</v>
      </c>
      <c r="B19" s="119">
        <v>6565.6035390400002</v>
      </c>
      <c r="C19" s="119">
        <v>100.89434910999999</v>
      </c>
      <c r="D19" s="119">
        <v>0</v>
      </c>
      <c r="E19" s="119">
        <v>100.89434910999999</v>
      </c>
      <c r="F19" s="119">
        <v>3.129E-5</v>
      </c>
      <c r="G19" s="119">
        <v>0</v>
      </c>
      <c r="H19" s="119">
        <v>3.129E-5</v>
      </c>
      <c r="I19" s="119">
        <v>2820.1733774499999</v>
      </c>
      <c r="J19" s="119">
        <v>47.200082080000001</v>
      </c>
      <c r="K19" s="119">
        <v>2772.97329537</v>
      </c>
      <c r="L19" s="119">
        <v>3644.5357811899999</v>
      </c>
      <c r="M19" s="119">
        <v>3644.5357811899999</v>
      </c>
      <c r="N19" s="119">
        <v>0</v>
      </c>
      <c r="O19" s="119">
        <v>0</v>
      </c>
      <c r="P19" s="119">
        <v>4.4115700000000001E-3</v>
      </c>
      <c r="Q19" s="119"/>
      <c r="R19" s="119"/>
      <c r="S19" s="119"/>
    </row>
    <row r="20" spans="1:19" hidden="1" outlineLevel="1">
      <c r="A20" s="62">
        <v>40817</v>
      </c>
      <c r="B20" s="119">
        <v>6509.8746122399998</v>
      </c>
      <c r="C20" s="119">
        <v>100.86642979</v>
      </c>
      <c r="D20" s="119">
        <v>0</v>
      </c>
      <c r="E20" s="119">
        <v>100.86642979</v>
      </c>
      <c r="F20" s="119">
        <v>6.63E-6</v>
      </c>
      <c r="G20" s="119">
        <v>0</v>
      </c>
      <c r="H20" s="119">
        <v>6.63E-6</v>
      </c>
      <c r="I20" s="119">
        <v>2793.6517624500002</v>
      </c>
      <c r="J20" s="119">
        <v>41.009574049999998</v>
      </c>
      <c r="K20" s="119">
        <v>2752.6421884000001</v>
      </c>
      <c r="L20" s="119">
        <v>3615.3564133700002</v>
      </c>
      <c r="M20" s="119">
        <v>3615.3563883699999</v>
      </c>
      <c r="N20" s="119">
        <v>2.5000000000000001E-5</v>
      </c>
      <c r="O20" s="119">
        <v>0</v>
      </c>
      <c r="P20" s="119">
        <v>4.4640499999999998E-3</v>
      </c>
      <c r="Q20" s="119"/>
      <c r="R20" s="119"/>
      <c r="S20" s="119"/>
    </row>
    <row r="21" spans="1:19" hidden="1" outlineLevel="1">
      <c r="A21" s="62">
        <v>40848</v>
      </c>
      <c r="B21" s="119">
        <v>6081.5160743699998</v>
      </c>
      <c r="C21" s="119">
        <v>100.86945204</v>
      </c>
      <c r="D21" s="119">
        <v>0</v>
      </c>
      <c r="E21" s="119">
        <v>100.86945204</v>
      </c>
      <c r="F21" s="119">
        <v>7.0500000000000003E-6</v>
      </c>
      <c r="G21" s="119">
        <v>0</v>
      </c>
      <c r="H21" s="119">
        <v>7.0500000000000003E-6</v>
      </c>
      <c r="I21" s="119">
        <v>2452.0385061699999</v>
      </c>
      <c r="J21" s="119">
        <v>39.64902601</v>
      </c>
      <c r="K21" s="119">
        <v>2412.3894801599999</v>
      </c>
      <c r="L21" s="119">
        <v>3528.60810911</v>
      </c>
      <c r="M21" s="119">
        <v>3528.60810911</v>
      </c>
      <c r="N21" s="119">
        <v>0</v>
      </c>
      <c r="O21" s="119">
        <v>0</v>
      </c>
      <c r="P21" s="119">
        <v>4.60524E-3</v>
      </c>
      <c r="Q21" s="119"/>
      <c r="R21" s="119"/>
      <c r="S21" s="119"/>
    </row>
    <row r="22" spans="1:19" hidden="1" outlineLevel="1">
      <c r="A22" s="62">
        <v>40878</v>
      </c>
      <c r="B22" s="119">
        <v>5949.1035051600002</v>
      </c>
      <c r="C22" s="119">
        <v>100.86945204</v>
      </c>
      <c r="D22" s="119">
        <v>0</v>
      </c>
      <c r="E22" s="119">
        <v>100.86945204</v>
      </c>
      <c r="F22" s="119">
        <v>7.4599999999999997E-6</v>
      </c>
      <c r="G22" s="119">
        <v>0</v>
      </c>
      <c r="H22" s="119">
        <v>7.4599999999999997E-6</v>
      </c>
      <c r="I22" s="119">
        <v>2491.9141333600001</v>
      </c>
      <c r="J22" s="119">
        <v>46.450459449999997</v>
      </c>
      <c r="K22" s="119">
        <v>2445.4636739100001</v>
      </c>
      <c r="L22" s="119">
        <v>3356.3199122999999</v>
      </c>
      <c r="M22" s="119">
        <v>3356.3199122999999</v>
      </c>
      <c r="N22" s="119">
        <v>0</v>
      </c>
      <c r="O22" s="119">
        <v>0</v>
      </c>
      <c r="P22" s="119">
        <v>2.8496000000000001E-4</v>
      </c>
      <c r="Q22" s="119"/>
      <c r="R22" s="119"/>
      <c r="S22" s="119"/>
    </row>
    <row r="23" spans="1:19" hidden="1" outlineLevel="1">
      <c r="A23" s="62">
        <v>40909</v>
      </c>
      <c r="B23" s="119">
        <v>5905.8008176000003</v>
      </c>
      <c r="C23" s="119">
        <v>100.93456537</v>
      </c>
      <c r="D23" s="119">
        <v>0</v>
      </c>
      <c r="E23" s="119">
        <v>100.93456537</v>
      </c>
      <c r="F23" s="119">
        <v>7.9300000000000003E-6</v>
      </c>
      <c r="G23" s="119">
        <v>0</v>
      </c>
      <c r="H23" s="119">
        <v>7.9300000000000003E-6</v>
      </c>
      <c r="I23" s="119">
        <v>2492.2440783000002</v>
      </c>
      <c r="J23" s="119">
        <v>45.085536820000002</v>
      </c>
      <c r="K23" s="119">
        <v>2447.1585414800002</v>
      </c>
      <c r="L23" s="119">
        <v>3312.6221660000001</v>
      </c>
      <c r="M23" s="119">
        <v>3312.6221660000001</v>
      </c>
      <c r="N23" s="119">
        <v>0</v>
      </c>
      <c r="O23" s="119">
        <v>0</v>
      </c>
      <c r="P23" s="119">
        <v>1.8627299999999999E-3</v>
      </c>
      <c r="Q23" s="119"/>
      <c r="R23" s="119"/>
      <c r="S23" s="119"/>
    </row>
    <row r="24" spans="1:19" hidden="1" outlineLevel="1">
      <c r="A24" s="62">
        <v>40940</v>
      </c>
      <c r="B24" s="119">
        <v>5856.7096786499997</v>
      </c>
      <c r="C24" s="119">
        <v>100.84936265</v>
      </c>
      <c r="D24" s="119">
        <v>0</v>
      </c>
      <c r="E24" s="119">
        <v>100.84936265</v>
      </c>
      <c r="F24" s="119">
        <v>8.4300000000000006E-6</v>
      </c>
      <c r="G24" s="119">
        <v>0</v>
      </c>
      <c r="H24" s="119">
        <v>8.4300000000000006E-6</v>
      </c>
      <c r="I24" s="119">
        <v>2482.3793238399999</v>
      </c>
      <c r="J24" s="119">
        <v>59.41460352</v>
      </c>
      <c r="K24" s="119">
        <v>2422.9647203200002</v>
      </c>
      <c r="L24" s="119">
        <v>3273.4809837299999</v>
      </c>
      <c r="M24" s="119">
        <v>3273.4809837299999</v>
      </c>
      <c r="N24" s="119">
        <v>0</v>
      </c>
      <c r="O24" s="119">
        <v>0</v>
      </c>
      <c r="P24" s="119">
        <v>2.228347E-2</v>
      </c>
      <c r="Q24" s="119"/>
      <c r="R24" s="119"/>
      <c r="S24" s="119"/>
    </row>
    <row r="25" spans="1:19" hidden="1" outlineLevel="1">
      <c r="A25" s="62">
        <v>40969</v>
      </c>
      <c r="B25" s="119">
        <v>5813.6104944199997</v>
      </c>
      <c r="C25" s="119">
        <v>100.84936589</v>
      </c>
      <c r="D25" s="119">
        <v>0</v>
      </c>
      <c r="E25" s="119">
        <v>100.84936589</v>
      </c>
      <c r="F25" s="119">
        <v>8.9199999999999993E-6</v>
      </c>
      <c r="G25" s="119">
        <v>0</v>
      </c>
      <c r="H25" s="119">
        <v>8.9199999999999993E-6</v>
      </c>
      <c r="I25" s="119">
        <v>2484.8294460699999</v>
      </c>
      <c r="J25" s="119">
        <v>50.556878359999999</v>
      </c>
      <c r="K25" s="119">
        <v>2434.2725677100002</v>
      </c>
      <c r="L25" s="119">
        <v>3227.9316735399998</v>
      </c>
      <c r="M25" s="119">
        <v>3227.93165447</v>
      </c>
      <c r="N25" s="119">
        <v>1.9069999999999999E-5</v>
      </c>
      <c r="O25" s="119">
        <v>0</v>
      </c>
      <c r="P25" s="119">
        <v>2.1297549999999998E-2</v>
      </c>
      <c r="Q25" s="119"/>
      <c r="R25" s="119"/>
      <c r="S25" s="119"/>
    </row>
    <row r="26" spans="1:19" hidden="1" outlineLevel="1">
      <c r="A26" s="62">
        <v>41000</v>
      </c>
      <c r="B26" s="119">
        <v>5902.5388697099997</v>
      </c>
      <c r="C26" s="119">
        <v>100.84936928</v>
      </c>
      <c r="D26" s="119">
        <v>0</v>
      </c>
      <c r="E26" s="119">
        <v>100.84936928</v>
      </c>
      <c r="F26" s="119">
        <v>0</v>
      </c>
      <c r="G26" s="119">
        <v>0</v>
      </c>
      <c r="H26" s="119">
        <v>0</v>
      </c>
      <c r="I26" s="119">
        <v>2608.6691529300001</v>
      </c>
      <c r="J26" s="119">
        <v>52.230545599999999</v>
      </c>
      <c r="K26" s="119">
        <v>2556.4386073300002</v>
      </c>
      <c r="L26" s="119">
        <v>3193.0203474999998</v>
      </c>
      <c r="M26" s="119">
        <v>3193.0203474999998</v>
      </c>
      <c r="N26" s="119">
        <v>0</v>
      </c>
      <c r="O26" s="119">
        <v>0</v>
      </c>
      <c r="P26" s="119">
        <v>1.7513509999999999E-2</v>
      </c>
      <c r="Q26" s="119"/>
      <c r="R26" s="119"/>
      <c r="S26" s="119"/>
    </row>
    <row r="27" spans="1:19" hidden="1" outlineLevel="1">
      <c r="A27" s="62">
        <v>41030</v>
      </c>
      <c r="B27" s="119">
        <v>6016.8056955100001</v>
      </c>
      <c r="C27" s="119">
        <v>100.84935654</v>
      </c>
      <c r="D27" s="119">
        <v>0</v>
      </c>
      <c r="E27" s="119">
        <v>100.84935654</v>
      </c>
      <c r="F27" s="119">
        <v>0</v>
      </c>
      <c r="G27" s="119">
        <v>0</v>
      </c>
      <c r="H27" s="119">
        <v>0</v>
      </c>
      <c r="I27" s="119">
        <v>2721.1149477899999</v>
      </c>
      <c r="J27" s="119">
        <v>50.68629834</v>
      </c>
      <c r="K27" s="119">
        <v>2670.4286494500002</v>
      </c>
      <c r="L27" s="119">
        <v>3194.8413911799998</v>
      </c>
      <c r="M27" s="119">
        <v>3194.8413911799998</v>
      </c>
      <c r="N27" s="119">
        <v>0</v>
      </c>
      <c r="O27" s="119">
        <v>0</v>
      </c>
      <c r="P27" s="119">
        <v>1.61251E-2</v>
      </c>
      <c r="Q27" s="119"/>
      <c r="R27" s="119"/>
      <c r="S27" s="119"/>
    </row>
    <row r="28" spans="1:19" hidden="1" outlineLevel="1">
      <c r="A28" s="62">
        <v>41061</v>
      </c>
      <c r="B28" s="119">
        <v>6047.7574865099996</v>
      </c>
      <c r="C28" s="119">
        <v>105.22777685</v>
      </c>
      <c r="D28" s="119">
        <v>0</v>
      </c>
      <c r="E28" s="119">
        <v>105.22777685</v>
      </c>
      <c r="F28" s="119">
        <v>0</v>
      </c>
      <c r="G28" s="119">
        <v>0</v>
      </c>
      <c r="H28" s="119">
        <v>0</v>
      </c>
      <c r="I28" s="119">
        <v>2774.45260676</v>
      </c>
      <c r="J28" s="119">
        <v>48.577531469999997</v>
      </c>
      <c r="K28" s="119">
        <v>2725.87507529</v>
      </c>
      <c r="L28" s="119">
        <v>3168.0771028999998</v>
      </c>
      <c r="M28" s="119">
        <v>3168.0694729000002</v>
      </c>
      <c r="N28" s="119">
        <v>7.6299999999999996E-3</v>
      </c>
      <c r="O28" s="119">
        <v>0</v>
      </c>
      <c r="P28" s="119">
        <v>2.6741609999999999E-2</v>
      </c>
      <c r="Q28" s="119"/>
      <c r="R28" s="119"/>
      <c r="S28" s="119"/>
    </row>
    <row r="29" spans="1:19" hidden="1" outlineLevel="1">
      <c r="A29" s="62">
        <v>41091</v>
      </c>
      <c r="B29" s="119">
        <v>6000.7941254699999</v>
      </c>
      <c r="C29" s="119">
        <v>105.22782017</v>
      </c>
      <c r="D29" s="119">
        <v>4.3319999999999999E-5</v>
      </c>
      <c r="E29" s="119">
        <v>105.22777685</v>
      </c>
      <c r="F29" s="119">
        <v>12.00590137</v>
      </c>
      <c r="G29" s="119">
        <v>0</v>
      </c>
      <c r="H29" s="119">
        <v>12.00590137</v>
      </c>
      <c r="I29" s="119">
        <v>2743.4638098999999</v>
      </c>
      <c r="J29" s="119">
        <v>47.911277579999997</v>
      </c>
      <c r="K29" s="119">
        <v>2695.55253232</v>
      </c>
      <c r="L29" s="119">
        <v>3140.0965940299998</v>
      </c>
      <c r="M29" s="119">
        <v>3140.0965940299998</v>
      </c>
      <c r="N29" s="119">
        <v>0</v>
      </c>
      <c r="O29" s="119">
        <v>0</v>
      </c>
      <c r="P29" s="119">
        <v>2.5359779999999998E-2</v>
      </c>
      <c r="Q29" s="119"/>
      <c r="R29" s="119"/>
      <c r="S29" s="119"/>
    </row>
    <row r="30" spans="1:19" hidden="1" outlineLevel="1">
      <c r="A30" s="62">
        <v>41122</v>
      </c>
      <c r="B30" s="119">
        <v>5834.0180992799997</v>
      </c>
      <c r="C30" s="119">
        <v>105.22787949000001</v>
      </c>
      <c r="D30" s="119">
        <v>9.6929999999999995E-5</v>
      </c>
      <c r="E30" s="119">
        <v>105.22778255999999</v>
      </c>
      <c r="F30" s="119">
        <v>12.00590137</v>
      </c>
      <c r="G30" s="119">
        <v>0</v>
      </c>
      <c r="H30" s="119">
        <v>12.00590137</v>
      </c>
      <c r="I30" s="119">
        <v>2644.2082850400002</v>
      </c>
      <c r="J30" s="119">
        <v>47.919599669999997</v>
      </c>
      <c r="K30" s="119">
        <v>2596.2886853700002</v>
      </c>
      <c r="L30" s="119">
        <v>3072.5760333799999</v>
      </c>
      <c r="M30" s="119">
        <v>3072.5760333799999</v>
      </c>
      <c r="N30" s="119">
        <v>0</v>
      </c>
      <c r="O30" s="119">
        <v>0</v>
      </c>
      <c r="P30" s="119">
        <v>2.3143299999999999E-2</v>
      </c>
      <c r="Q30" s="119"/>
      <c r="R30" s="119"/>
      <c r="S30" s="119"/>
    </row>
    <row r="31" spans="1:19" hidden="1" outlineLevel="1">
      <c r="A31" s="62">
        <v>41153</v>
      </c>
      <c r="B31" s="119">
        <v>5909.83415418</v>
      </c>
      <c r="C31" s="119">
        <v>105.22787787</v>
      </c>
      <c r="D31" s="119">
        <v>1.0102000000000001E-4</v>
      </c>
      <c r="E31" s="119">
        <v>105.22777685</v>
      </c>
      <c r="F31" s="119">
        <v>25.012294520000001</v>
      </c>
      <c r="G31" s="119">
        <v>0</v>
      </c>
      <c r="H31" s="119">
        <v>25.012294520000001</v>
      </c>
      <c r="I31" s="119">
        <v>2735.8053855100002</v>
      </c>
      <c r="J31" s="119">
        <v>49.350609820000003</v>
      </c>
      <c r="K31" s="119">
        <v>2686.4547756900001</v>
      </c>
      <c r="L31" s="119">
        <v>3043.7885962800001</v>
      </c>
      <c r="M31" s="119">
        <v>3043.7885962800001</v>
      </c>
      <c r="N31" s="119">
        <v>0</v>
      </c>
      <c r="O31" s="119">
        <v>0</v>
      </c>
      <c r="P31" s="119">
        <v>2.1619590000000001E-2</v>
      </c>
      <c r="Q31" s="119"/>
      <c r="R31" s="119"/>
      <c r="S31" s="119"/>
    </row>
    <row r="32" spans="1:19" hidden="1" outlineLevel="1">
      <c r="A32" s="62">
        <v>41183</v>
      </c>
      <c r="B32" s="119">
        <v>5888.5541071300004</v>
      </c>
      <c r="C32" s="119">
        <v>105.22788299</v>
      </c>
      <c r="D32" s="119">
        <v>1.0614E-4</v>
      </c>
      <c r="E32" s="119">
        <v>105.22777685</v>
      </c>
      <c r="F32" s="119">
        <v>25.012294520000001</v>
      </c>
      <c r="G32" s="119">
        <v>0</v>
      </c>
      <c r="H32" s="119">
        <v>25.012294520000001</v>
      </c>
      <c r="I32" s="119">
        <v>2746.5773902699998</v>
      </c>
      <c r="J32" s="119">
        <v>50.086629279999997</v>
      </c>
      <c r="K32" s="119">
        <v>2696.4907609900001</v>
      </c>
      <c r="L32" s="119">
        <v>3011.7365393499999</v>
      </c>
      <c r="M32" s="119">
        <v>3011.7362176000001</v>
      </c>
      <c r="N32" s="119">
        <v>3.2174999999999999E-4</v>
      </c>
      <c r="O32" s="119">
        <v>0</v>
      </c>
      <c r="P32" s="119">
        <v>2.016716E-2</v>
      </c>
      <c r="Q32" s="119"/>
      <c r="R32" s="119"/>
      <c r="S32" s="119"/>
    </row>
    <row r="33" spans="1:19" hidden="1" outlineLevel="1">
      <c r="A33" s="62">
        <v>41214</v>
      </c>
      <c r="B33" s="119">
        <v>5803.3225023100003</v>
      </c>
      <c r="C33" s="119">
        <v>105.22792096000001</v>
      </c>
      <c r="D33" s="119">
        <v>1.1079E-4</v>
      </c>
      <c r="E33" s="119">
        <v>105.22781017</v>
      </c>
      <c r="F33" s="119">
        <v>25.012294520000001</v>
      </c>
      <c r="G33" s="119">
        <v>0</v>
      </c>
      <c r="H33" s="119">
        <v>25.012294520000001</v>
      </c>
      <c r="I33" s="119">
        <v>2680.7128287099999</v>
      </c>
      <c r="J33" s="119">
        <v>48.907385679999997</v>
      </c>
      <c r="K33" s="119">
        <v>2631.8054430299999</v>
      </c>
      <c r="L33" s="119">
        <v>2992.3694581200002</v>
      </c>
      <c r="M33" s="119">
        <v>2992.3694581200002</v>
      </c>
      <c r="N33" s="119">
        <v>0</v>
      </c>
      <c r="O33" s="119">
        <v>0</v>
      </c>
      <c r="P33" s="119">
        <v>1.9480310000000001E-2</v>
      </c>
      <c r="Q33" s="119"/>
      <c r="R33" s="119"/>
      <c r="S33" s="119"/>
    </row>
    <row r="34" spans="1:19" hidden="1" outlineLevel="1">
      <c r="A34" s="62">
        <v>41244</v>
      </c>
      <c r="B34" s="119">
        <v>5760.6882953800005</v>
      </c>
      <c r="C34" s="119">
        <v>105.53349454000001</v>
      </c>
      <c r="D34" s="119">
        <v>1.1576E-4</v>
      </c>
      <c r="E34" s="119">
        <v>105.53337878000001</v>
      </c>
      <c r="F34" s="119">
        <v>25.101424640000001</v>
      </c>
      <c r="G34" s="119">
        <v>0</v>
      </c>
      <c r="H34" s="119">
        <v>25.101424640000001</v>
      </c>
      <c r="I34" s="119">
        <v>2660.4338680300002</v>
      </c>
      <c r="J34" s="119">
        <v>47.705983490000001</v>
      </c>
      <c r="K34" s="119">
        <v>2612.7278845400001</v>
      </c>
      <c r="L34" s="119">
        <v>2969.6195081699998</v>
      </c>
      <c r="M34" s="119">
        <v>2969.6195081699998</v>
      </c>
      <c r="N34" s="119">
        <v>0</v>
      </c>
      <c r="O34" s="119">
        <v>0</v>
      </c>
      <c r="P34" s="119">
        <v>1.6897889999999999E-2</v>
      </c>
      <c r="Q34" s="119"/>
      <c r="R34" s="119"/>
      <c r="S34" s="119"/>
    </row>
    <row r="35" spans="1:19" hidden="1" outlineLevel="1">
      <c r="A35" s="62">
        <v>41275</v>
      </c>
      <c r="B35" s="119">
        <v>5566.6414091899996</v>
      </c>
      <c r="C35" s="119">
        <v>104.4660366</v>
      </c>
      <c r="D35" s="119">
        <v>0</v>
      </c>
      <c r="E35" s="119">
        <v>104.4660366</v>
      </c>
      <c r="F35" s="119">
        <v>25.012294520000001</v>
      </c>
      <c r="G35" s="119">
        <v>0</v>
      </c>
      <c r="H35" s="119">
        <v>25.012294520000001</v>
      </c>
      <c r="I35" s="119">
        <v>2494.4085884400001</v>
      </c>
      <c r="J35" s="119">
        <v>45.108636250000004</v>
      </c>
      <c r="K35" s="119">
        <v>2449.2999521900001</v>
      </c>
      <c r="L35" s="119">
        <v>2942.7544896300001</v>
      </c>
      <c r="M35" s="119">
        <v>2942.72614767</v>
      </c>
      <c r="N35" s="119">
        <v>2.8341959999999999E-2</v>
      </c>
      <c r="O35" s="119">
        <v>0</v>
      </c>
      <c r="P35" s="119">
        <v>1.5366049999999999E-2</v>
      </c>
      <c r="Q35" s="119"/>
      <c r="R35" s="119"/>
      <c r="S35" s="119"/>
    </row>
    <row r="36" spans="1:19" hidden="1" outlineLevel="1">
      <c r="A36" s="62">
        <v>41306</v>
      </c>
      <c r="B36" s="119">
        <v>5491.6505762699999</v>
      </c>
      <c r="C36" s="119">
        <v>104.4827758</v>
      </c>
      <c r="D36" s="119">
        <v>0</v>
      </c>
      <c r="E36" s="119">
        <v>104.4827758</v>
      </c>
      <c r="F36" s="119">
        <v>24.136864209999999</v>
      </c>
      <c r="G36" s="119">
        <v>0</v>
      </c>
      <c r="H36" s="119">
        <v>24.136864209999999</v>
      </c>
      <c r="I36" s="119">
        <v>2446.6004296400001</v>
      </c>
      <c r="J36" s="119">
        <v>39.667121629999997</v>
      </c>
      <c r="K36" s="119">
        <v>2406.93330801</v>
      </c>
      <c r="L36" s="119">
        <v>2916.43050662</v>
      </c>
      <c r="M36" s="119">
        <v>2916.39143633</v>
      </c>
      <c r="N36" s="119">
        <v>3.9070290000000001E-2</v>
      </c>
      <c r="O36" s="119">
        <v>0</v>
      </c>
      <c r="P36" s="119">
        <v>1.8975820000000001E-2</v>
      </c>
      <c r="Q36" s="119"/>
      <c r="R36" s="119"/>
      <c r="S36" s="119"/>
    </row>
    <row r="37" spans="1:19" hidden="1" outlineLevel="1">
      <c r="A37" s="62">
        <v>41334</v>
      </c>
      <c r="B37" s="119">
        <v>5493.2998915400003</v>
      </c>
      <c r="C37" s="119">
        <v>104.4578633</v>
      </c>
      <c r="D37" s="119">
        <v>0</v>
      </c>
      <c r="E37" s="119">
        <v>104.4578633</v>
      </c>
      <c r="F37" s="119">
        <v>23.261434009999999</v>
      </c>
      <c r="G37" s="119">
        <v>0</v>
      </c>
      <c r="H37" s="119">
        <v>23.261434009999999</v>
      </c>
      <c r="I37" s="119">
        <v>2459.1945883200001</v>
      </c>
      <c r="J37" s="119">
        <v>36.325502870000001</v>
      </c>
      <c r="K37" s="119">
        <v>2422.8690854500001</v>
      </c>
      <c r="L37" s="119">
        <v>2906.3860059100002</v>
      </c>
      <c r="M37" s="119">
        <v>2906.3404879300001</v>
      </c>
      <c r="N37" s="119">
        <v>4.551798E-2</v>
      </c>
      <c r="O37" s="119">
        <v>0</v>
      </c>
      <c r="P37" s="119">
        <v>1.2816309999999999E-2</v>
      </c>
      <c r="Q37" s="119"/>
      <c r="R37" s="119"/>
      <c r="S37" s="119"/>
    </row>
    <row r="38" spans="1:19" hidden="1" outlineLevel="1">
      <c r="A38" s="62">
        <v>41365</v>
      </c>
      <c r="B38" s="119">
        <v>5557.43341667</v>
      </c>
      <c r="C38" s="119">
        <v>104.45715031</v>
      </c>
      <c r="D38" s="119">
        <v>0</v>
      </c>
      <c r="E38" s="119">
        <v>104.45715031</v>
      </c>
      <c r="F38" s="119">
        <v>22.38600834</v>
      </c>
      <c r="G38" s="119">
        <v>0</v>
      </c>
      <c r="H38" s="119">
        <v>22.38600834</v>
      </c>
      <c r="I38" s="119">
        <v>2501.0178454500001</v>
      </c>
      <c r="J38" s="119">
        <v>34.548061570000002</v>
      </c>
      <c r="K38" s="119">
        <v>2466.4697838799998</v>
      </c>
      <c r="L38" s="119">
        <v>2929.5724125699999</v>
      </c>
      <c r="M38" s="119">
        <v>2929.5173367299999</v>
      </c>
      <c r="N38" s="119">
        <v>5.5075840000000001E-2</v>
      </c>
      <c r="O38" s="119">
        <v>0</v>
      </c>
      <c r="P38" s="119">
        <v>5.56552E-3</v>
      </c>
      <c r="Q38" s="119"/>
      <c r="R38" s="119"/>
      <c r="S38" s="119"/>
    </row>
    <row r="39" spans="1:19" hidden="1" outlineLevel="1">
      <c r="A39" s="62">
        <v>41395</v>
      </c>
      <c r="B39" s="119">
        <v>5497.0529723400005</v>
      </c>
      <c r="C39" s="119">
        <v>104.46078433</v>
      </c>
      <c r="D39" s="119">
        <v>1.5303199999999999E-3</v>
      </c>
      <c r="E39" s="119">
        <v>104.45925401</v>
      </c>
      <c r="F39" s="119">
        <v>21.51057329</v>
      </c>
      <c r="G39" s="119">
        <v>0</v>
      </c>
      <c r="H39" s="119">
        <v>21.51057329</v>
      </c>
      <c r="I39" s="119">
        <v>2454.7348998699999</v>
      </c>
      <c r="J39" s="119">
        <v>31.49711576</v>
      </c>
      <c r="K39" s="119">
        <v>2423.2377841100001</v>
      </c>
      <c r="L39" s="119">
        <v>2916.3467148499999</v>
      </c>
      <c r="M39" s="119">
        <v>2916.2926575199999</v>
      </c>
      <c r="N39" s="119">
        <v>5.4057330000000001E-2</v>
      </c>
      <c r="O39" s="119">
        <v>0</v>
      </c>
      <c r="P39" s="119">
        <v>4.68251E-3</v>
      </c>
      <c r="Q39" s="119"/>
      <c r="R39" s="119"/>
      <c r="S39" s="119"/>
    </row>
    <row r="40" spans="1:19" hidden="1" outlineLevel="1">
      <c r="A40" s="62">
        <v>41426</v>
      </c>
      <c r="B40" s="119">
        <v>5325.1769706900004</v>
      </c>
      <c r="C40" s="119">
        <v>104.45048885</v>
      </c>
      <c r="D40" s="119">
        <v>0</v>
      </c>
      <c r="E40" s="119">
        <v>104.45048885</v>
      </c>
      <c r="F40" s="119">
        <v>20.635142980000001</v>
      </c>
      <c r="G40" s="119">
        <v>0</v>
      </c>
      <c r="H40" s="119">
        <v>20.635142980000001</v>
      </c>
      <c r="I40" s="119">
        <v>2335.57203454</v>
      </c>
      <c r="J40" s="119">
        <v>16.850826720000001</v>
      </c>
      <c r="K40" s="119">
        <v>2318.72120782</v>
      </c>
      <c r="L40" s="119">
        <v>2864.5193043200002</v>
      </c>
      <c r="M40" s="119">
        <v>2864.4227902500002</v>
      </c>
      <c r="N40" s="119">
        <v>9.6514069999999993E-2</v>
      </c>
      <c r="O40" s="119">
        <v>0</v>
      </c>
      <c r="P40" s="119">
        <v>3.1809999999999998E-3</v>
      </c>
      <c r="Q40" s="119"/>
      <c r="R40" s="119"/>
      <c r="S40" s="119"/>
    </row>
    <row r="41" spans="1:19" hidden="1" outlineLevel="1">
      <c r="A41" s="62">
        <v>41456</v>
      </c>
      <c r="B41" s="119">
        <v>5299.9557102799999</v>
      </c>
      <c r="C41" s="119">
        <v>104.47296507</v>
      </c>
      <c r="D41" s="119">
        <v>9.8400000000000007E-6</v>
      </c>
      <c r="E41" s="119">
        <v>104.47295523</v>
      </c>
      <c r="F41" s="119">
        <v>19.759712669999999</v>
      </c>
      <c r="G41" s="119">
        <v>0</v>
      </c>
      <c r="H41" s="119">
        <v>19.759712669999999</v>
      </c>
      <c r="I41" s="119">
        <v>2314.06710114</v>
      </c>
      <c r="J41" s="119">
        <v>14.615141080000001</v>
      </c>
      <c r="K41" s="119">
        <v>2299.4519600600001</v>
      </c>
      <c r="L41" s="119">
        <v>2861.6559314000001</v>
      </c>
      <c r="M41" s="119">
        <v>2861.5051370800002</v>
      </c>
      <c r="N41" s="119">
        <v>0.15079432000000001</v>
      </c>
      <c r="O41" s="119">
        <v>0</v>
      </c>
      <c r="P41" s="119">
        <v>3.16235E-3</v>
      </c>
      <c r="Q41" s="119"/>
      <c r="R41" s="119"/>
      <c r="S41" s="119"/>
    </row>
    <row r="42" spans="1:19" hidden="1" outlineLevel="1">
      <c r="A42" s="62">
        <v>41487</v>
      </c>
      <c r="B42" s="119">
        <v>5302.0419168199996</v>
      </c>
      <c r="C42" s="119">
        <v>104.45081548</v>
      </c>
      <c r="D42" s="119">
        <v>0</v>
      </c>
      <c r="E42" s="119">
        <v>104.45081548</v>
      </c>
      <c r="F42" s="119">
        <v>18.90049926</v>
      </c>
      <c r="G42" s="119">
        <v>1.6216899999999999E-2</v>
      </c>
      <c r="H42" s="119">
        <v>18.88428236</v>
      </c>
      <c r="I42" s="119">
        <v>2298.58313976</v>
      </c>
      <c r="J42" s="119">
        <v>16.128659389999999</v>
      </c>
      <c r="K42" s="119">
        <v>2282.4544803700001</v>
      </c>
      <c r="L42" s="119">
        <v>2880.1074623200002</v>
      </c>
      <c r="M42" s="119">
        <v>2879.9442219500002</v>
      </c>
      <c r="N42" s="119">
        <v>0.16324037</v>
      </c>
      <c r="O42" s="119">
        <v>0</v>
      </c>
      <c r="P42" s="119">
        <v>2.7021130000000001E-2</v>
      </c>
      <c r="Q42" s="119"/>
      <c r="R42" s="119"/>
      <c r="S42" s="119"/>
    </row>
    <row r="43" spans="1:19" hidden="1" outlineLevel="1">
      <c r="A43" s="62">
        <v>41518</v>
      </c>
      <c r="B43" s="119">
        <v>5142.7786927300003</v>
      </c>
      <c r="C43" s="119">
        <v>3.3978560600000001</v>
      </c>
      <c r="D43" s="119">
        <v>7.7459999999999994E-5</v>
      </c>
      <c r="E43" s="119">
        <v>3.3977786000000001</v>
      </c>
      <c r="F43" s="119">
        <v>18.037157740000001</v>
      </c>
      <c r="G43" s="119">
        <v>1.803099E-2</v>
      </c>
      <c r="H43" s="119">
        <v>18.019126750000002</v>
      </c>
      <c r="I43" s="119">
        <v>2285.6445114200001</v>
      </c>
      <c r="J43" s="119">
        <v>21.250023420000002</v>
      </c>
      <c r="K43" s="119">
        <v>2264.3944879999999</v>
      </c>
      <c r="L43" s="119">
        <v>2835.6991675099998</v>
      </c>
      <c r="M43" s="119">
        <v>2835.4978935099998</v>
      </c>
      <c r="N43" s="119">
        <v>0.20127400000000001</v>
      </c>
      <c r="O43" s="119">
        <v>0</v>
      </c>
      <c r="P43" s="119">
        <v>3.8880020000000001E-2</v>
      </c>
      <c r="Q43" s="119"/>
      <c r="R43" s="119"/>
      <c r="S43" s="119"/>
    </row>
    <row r="44" spans="1:19" hidden="1" outlineLevel="1">
      <c r="A44" s="62">
        <v>41548</v>
      </c>
      <c r="B44" s="119">
        <v>5192.8028896599999</v>
      </c>
      <c r="C44" s="119">
        <v>3.4953343600000002</v>
      </c>
      <c r="D44" s="119">
        <v>1.018313E-2</v>
      </c>
      <c r="E44" s="119">
        <v>3.48515123</v>
      </c>
      <c r="F44" s="119">
        <v>17.188365309999998</v>
      </c>
      <c r="G44" s="119">
        <v>5.4271420000000001E-2</v>
      </c>
      <c r="H44" s="119">
        <v>17.134093889999999</v>
      </c>
      <c r="I44" s="119">
        <v>2331.2879080799999</v>
      </c>
      <c r="J44" s="119">
        <v>22.740564719999998</v>
      </c>
      <c r="K44" s="119">
        <v>2308.54734336</v>
      </c>
      <c r="L44" s="119">
        <v>2840.8312819100001</v>
      </c>
      <c r="M44" s="119">
        <v>2840.6151507499999</v>
      </c>
      <c r="N44" s="119">
        <v>0.21613115999999999</v>
      </c>
      <c r="O44" s="119">
        <v>0</v>
      </c>
      <c r="P44" s="119">
        <v>3.6499370000000003E-2</v>
      </c>
      <c r="Q44" s="119"/>
      <c r="R44" s="119"/>
      <c r="S44" s="119"/>
    </row>
    <row r="45" spans="1:19" hidden="1" outlineLevel="1">
      <c r="A45" s="62">
        <v>41579</v>
      </c>
      <c r="B45" s="119">
        <v>5217.8305010699996</v>
      </c>
      <c r="C45" s="119">
        <v>3.44780781</v>
      </c>
      <c r="D45" s="119">
        <v>0</v>
      </c>
      <c r="E45" s="119">
        <v>3.44780781</v>
      </c>
      <c r="F45" s="119">
        <v>16.32185003</v>
      </c>
      <c r="G45" s="119">
        <v>5.5402510000000002E-2</v>
      </c>
      <c r="H45" s="119">
        <v>16.26644752</v>
      </c>
      <c r="I45" s="119">
        <v>2379.3959341599998</v>
      </c>
      <c r="J45" s="119">
        <v>18.40928431</v>
      </c>
      <c r="K45" s="119">
        <v>2360.98664985</v>
      </c>
      <c r="L45" s="119">
        <v>2818.6649090699998</v>
      </c>
      <c r="M45" s="119">
        <v>2818.4155779500002</v>
      </c>
      <c r="N45" s="119">
        <v>0.24933111999999999</v>
      </c>
      <c r="O45" s="119">
        <v>0</v>
      </c>
      <c r="P45" s="119">
        <v>4.2263460000000003E-2</v>
      </c>
      <c r="Q45" s="119"/>
      <c r="R45" s="119"/>
      <c r="S45" s="119"/>
    </row>
    <row r="46" spans="1:19" hidden="1" outlineLevel="1">
      <c r="A46" s="62">
        <v>41609</v>
      </c>
      <c r="B46" s="119">
        <v>5229.3527452999997</v>
      </c>
      <c r="C46" s="119">
        <v>0.20349633</v>
      </c>
      <c r="D46" s="119">
        <v>1.499E-5</v>
      </c>
      <c r="E46" s="119">
        <v>0.20348134000000001</v>
      </c>
      <c r="F46" s="119">
        <v>4.830475E-2</v>
      </c>
      <c r="G46" s="119">
        <v>4.830475E-2</v>
      </c>
      <c r="H46" s="119">
        <v>0</v>
      </c>
      <c r="I46" s="119">
        <v>2411.4128712800002</v>
      </c>
      <c r="J46" s="119">
        <v>17.202692760000001</v>
      </c>
      <c r="K46" s="119">
        <v>2394.2101785200002</v>
      </c>
      <c r="L46" s="119">
        <v>2817.68807294</v>
      </c>
      <c r="M46" s="119">
        <v>2817.3662230599998</v>
      </c>
      <c r="N46" s="119">
        <v>0.32184987999999998</v>
      </c>
      <c r="O46" s="119">
        <v>0</v>
      </c>
      <c r="P46" s="119">
        <v>4.7866199999999998E-2</v>
      </c>
      <c r="Q46" s="119"/>
      <c r="R46" s="119"/>
      <c r="S46" s="119"/>
    </row>
    <row r="47" spans="1:19" hidden="1" outlineLevel="1">
      <c r="A47" s="62">
        <v>41640</v>
      </c>
      <c r="B47" s="119">
        <v>5340.61540565</v>
      </c>
      <c r="C47" s="119">
        <v>0.1544973</v>
      </c>
      <c r="D47" s="119">
        <v>2.1880000000000001E-5</v>
      </c>
      <c r="E47" s="119">
        <v>0.15447542</v>
      </c>
      <c r="F47" s="119">
        <v>110.8964539</v>
      </c>
      <c r="G47" s="119">
        <v>5.0206279999999999E-2</v>
      </c>
      <c r="H47" s="119">
        <v>110.84624762</v>
      </c>
      <c r="I47" s="119">
        <v>2420.1762966800002</v>
      </c>
      <c r="J47" s="119">
        <v>20.175943799999999</v>
      </c>
      <c r="K47" s="119">
        <v>2400.0003528799998</v>
      </c>
      <c r="L47" s="119">
        <v>2809.3881577699999</v>
      </c>
      <c r="M47" s="119">
        <v>2809.0319165000001</v>
      </c>
      <c r="N47" s="119">
        <v>0.35624127</v>
      </c>
      <c r="O47" s="119">
        <v>0</v>
      </c>
      <c r="P47" s="119">
        <v>5.1137830000000002E-2</v>
      </c>
      <c r="Q47" s="119"/>
      <c r="R47" s="119"/>
      <c r="S47" s="119"/>
    </row>
    <row r="48" spans="1:19" hidden="1" outlineLevel="1">
      <c r="A48" s="62">
        <v>41671</v>
      </c>
      <c r="B48" s="119">
        <v>5794.2728541300003</v>
      </c>
      <c r="C48" s="119">
        <v>0.21619036</v>
      </c>
      <c r="D48" s="119">
        <v>0</v>
      </c>
      <c r="E48" s="119">
        <v>0.21619036</v>
      </c>
      <c r="F48" s="119">
        <v>110.41809474</v>
      </c>
      <c r="G48" s="119">
        <v>0</v>
      </c>
      <c r="H48" s="119">
        <v>110.41809474</v>
      </c>
      <c r="I48" s="119">
        <v>2645.3011633199999</v>
      </c>
      <c r="J48" s="119">
        <v>18.209567589999999</v>
      </c>
      <c r="K48" s="119">
        <v>2627.0915957299999</v>
      </c>
      <c r="L48" s="119">
        <v>3038.33740571</v>
      </c>
      <c r="M48" s="119">
        <v>3038.0097304699998</v>
      </c>
      <c r="N48" s="119">
        <v>0.32767523999999998</v>
      </c>
      <c r="O48" s="119">
        <v>0</v>
      </c>
      <c r="P48" s="119">
        <v>1.7872550000000001E-2</v>
      </c>
      <c r="Q48" s="119"/>
      <c r="R48" s="119"/>
      <c r="S48" s="119"/>
    </row>
    <row r="49" spans="1:19" hidden="1" outlineLevel="1">
      <c r="A49" s="62">
        <v>41699</v>
      </c>
      <c r="B49" s="119">
        <v>5969.2469923899998</v>
      </c>
      <c r="C49" s="119">
        <v>0.24767314000000001</v>
      </c>
      <c r="D49" s="119">
        <v>3.2899999999999998E-6</v>
      </c>
      <c r="E49" s="119">
        <v>0.24766985</v>
      </c>
      <c r="F49" s="119">
        <v>109.62167893</v>
      </c>
      <c r="G49" s="119">
        <v>0</v>
      </c>
      <c r="H49" s="119">
        <v>109.62167893</v>
      </c>
      <c r="I49" s="119">
        <v>2762.2831833300002</v>
      </c>
      <c r="J49" s="119">
        <v>16.154911739999999</v>
      </c>
      <c r="K49" s="119">
        <v>2746.1282715900002</v>
      </c>
      <c r="L49" s="119">
        <v>3097.0944569899998</v>
      </c>
      <c r="M49" s="119">
        <v>3096.73968126</v>
      </c>
      <c r="N49" s="119">
        <v>0.35477573000000001</v>
      </c>
      <c r="O49" s="119">
        <v>0</v>
      </c>
      <c r="P49" s="119">
        <v>2.031964E-2</v>
      </c>
      <c r="Q49" s="119"/>
      <c r="R49" s="119"/>
      <c r="S49" s="119"/>
    </row>
    <row r="50" spans="1:19" hidden="1" outlineLevel="1">
      <c r="A50" s="62">
        <v>41730</v>
      </c>
      <c r="B50" s="119">
        <v>6069.7033020899999</v>
      </c>
      <c r="C50" s="119">
        <v>0.21249979999999999</v>
      </c>
      <c r="D50" s="119">
        <v>0</v>
      </c>
      <c r="E50" s="119">
        <v>0.21249979999999999</v>
      </c>
      <c r="F50" s="119">
        <v>119.00557177</v>
      </c>
      <c r="G50" s="119">
        <v>0</v>
      </c>
      <c r="H50" s="119">
        <v>119.00557177</v>
      </c>
      <c r="I50" s="119">
        <v>2861.3333645900002</v>
      </c>
      <c r="J50" s="119">
        <v>14.440542929999999</v>
      </c>
      <c r="K50" s="119">
        <v>2846.8928216600002</v>
      </c>
      <c r="L50" s="119">
        <v>3089.15186593</v>
      </c>
      <c r="M50" s="119">
        <v>3088.80345115</v>
      </c>
      <c r="N50" s="119">
        <v>0.34841477999999998</v>
      </c>
      <c r="O50" s="119">
        <v>0</v>
      </c>
      <c r="P50" s="119">
        <v>2.605584E-2</v>
      </c>
      <c r="Q50" s="119"/>
      <c r="R50" s="119"/>
      <c r="S50" s="119"/>
    </row>
    <row r="51" spans="1:19" hidden="1" outlineLevel="1">
      <c r="A51" s="62">
        <v>41760</v>
      </c>
      <c r="B51" s="119">
        <v>6186.5995733500004</v>
      </c>
      <c r="C51" s="119">
        <v>0.21902979</v>
      </c>
      <c r="D51" s="119">
        <v>0</v>
      </c>
      <c r="E51" s="119">
        <v>0.21902979</v>
      </c>
      <c r="F51" s="119">
        <v>117.61218468</v>
      </c>
      <c r="G51" s="119">
        <v>0</v>
      </c>
      <c r="H51" s="119">
        <v>117.61218468</v>
      </c>
      <c r="I51" s="119">
        <v>2980.3981576599999</v>
      </c>
      <c r="J51" s="119">
        <v>13.804853140000001</v>
      </c>
      <c r="K51" s="119">
        <v>2966.5933045199999</v>
      </c>
      <c r="L51" s="119">
        <v>3088.3702012200001</v>
      </c>
      <c r="M51" s="119">
        <v>3088.0793937399999</v>
      </c>
      <c r="N51" s="119">
        <v>0.29080748000000001</v>
      </c>
      <c r="O51" s="119">
        <v>0</v>
      </c>
      <c r="P51" s="119">
        <v>3.2104920000000002E-2</v>
      </c>
      <c r="Q51" s="119"/>
      <c r="R51" s="119"/>
      <c r="S51" s="119"/>
    </row>
    <row r="52" spans="1:19" hidden="1" outlineLevel="1">
      <c r="A52" s="62">
        <v>41791</v>
      </c>
      <c r="B52" s="119">
        <v>6077.7771089199996</v>
      </c>
      <c r="C52" s="119">
        <v>0.19581055999999999</v>
      </c>
      <c r="D52" s="119">
        <v>0</v>
      </c>
      <c r="E52" s="119">
        <v>0.19581055999999999</v>
      </c>
      <c r="F52" s="119">
        <v>129.47041462999999</v>
      </c>
      <c r="G52" s="119">
        <v>0</v>
      </c>
      <c r="H52" s="119">
        <v>129.47041462999999</v>
      </c>
      <c r="I52" s="119">
        <v>2996.48956266</v>
      </c>
      <c r="J52" s="119">
        <v>11.727365969999999</v>
      </c>
      <c r="K52" s="119">
        <v>2984.7621966900001</v>
      </c>
      <c r="L52" s="119">
        <v>2951.6213210699998</v>
      </c>
      <c r="M52" s="119">
        <v>2951.3941096499998</v>
      </c>
      <c r="N52" s="119">
        <v>0.22721142</v>
      </c>
      <c r="O52" s="119">
        <v>0</v>
      </c>
      <c r="P52" s="119">
        <v>2.2356600000000001E-2</v>
      </c>
      <c r="Q52" s="119"/>
      <c r="R52" s="119"/>
      <c r="S52" s="119"/>
    </row>
    <row r="53" spans="1:19" hidden="1" outlineLevel="1">
      <c r="A53" s="62">
        <v>41821</v>
      </c>
      <c r="B53" s="119">
        <v>6013.1740728499999</v>
      </c>
      <c r="C53" s="119">
        <v>0.36189092</v>
      </c>
      <c r="D53" s="119">
        <v>0</v>
      </c>
      <c r="E53" s="119">
        <v>0.36189092</v>
      </c>
      <c r="F53" s="119">
        <v>138.21532798999999</v>
      </c>
      <c r="G53" s="119">
        <v>0</v>
      </c>
      <c r="H53" s="119">
        <v>138.21532798999999</v>
      </c>
      <c r="I53" s="119">
        <v>2910.9232173099999</v>
      </c>
      <c r="J53" s="119">
        <v>14.31950149</v>
      </c>
      <c r="K53" s="119">
        <v>2896.6037158200002</v>
      </c>
      <c r="L53" s="119">
        <v>2963.6736366300001</v>
      </c>
      <c r="M53" s="119">
        <v>2963.5083291999999</v>
      </c>
      <c r="N53" s="119">
        <v>0.16530743000000001</v>
      </c>
      <c r="O53" s="119">
        <v>0</v>
      </c>
      <c r="P53" s="119">
        <v>2.8744120000000001E-2</v>
      </c>
      <c r="Q53" s="119"/>
      <c r="R53" s="119"/>
      <c r="S53" s="119"/>
    </row>
    <row r="54" spans="1:19" hidden="1" outlineLevel="1">
      <c r="A54" s="62">
        <v>41852</v>
      </c>
      <c r="B54" s="119">
        <v>6281.3062912599999</v>
      </c>
      <c r="C54" s="119">
        <v>0.36242999999999997</v>
      </c>
      <c r="D54" s="119">
        <v>0</v>
      </c>
      <c r="E54" s="119">
        <v>0.36242999999999997</v>
      </c>
      <c r="F54" s="119">
        <v>136.70657904000001</v>
      </c>
      <c r="G54" s="119">
        <v>0</v>
      </c>
      <c r="H54" s="119">
        <v>136.70657904000001</v>
      </c>
      <c r="I54" s="119">
        <v>3009.6998762500002</v>
      </c>
      <c r="J54" s="119">
        <v>13.638457430000001</v>
      </c>
      <c r="K54" s="119">
        <v>2996.0614188200002</v>
      </c>
      <c r="L54" s="119">
        <v>3134.5374059699998</v>
      </c>
      <c r="M54" s="119">
        <v>3134.3676056300001</v>
      </c>
      <c r="N54" s="119">
        <v>0.16980033999999999</v>
      </c>
      <c r="O54" s="119">
        <v>0</v>
      </c>
      <c r="P54" s="119">
        <v>2.9577079999999999E-2</v>
      </c>
      <c r="Q54" s="119"/>
      <c r="R54" s="119"/>
      <c r="S54" s="119"/>
    </row>
    <row r="55" spans="1:19" hidden="1" outlineLevel="1">
      <c r="A55" s="62">
        <v>41883</v>
      </c>
      <c r="B55" s="119">
        <v>6111.4935005200005</v>
      </c>
      <c r="C55" s="119">
        <v>0.36299716999999998</v>
      </c>
      <c r="D55" s="119">
        <v>0</v>
      </c>
      <c r="E55" s="119">
        <v>0.36299716999999998</v>
      </c>
      <c r="F55" s="119">
        <v>138.53391181999999</v>
      </c>
      <c r="G55" s="119">
        <v>0</v>
      </c>
      <c r="H55" s="119">
        <v>138.53391181999999</v>
      </c>
      <c r="I55" s="119">
        <v>2947.5924377400002</v>
      </c>
      <c r="J55" s="119">
        <v>14.15026286</v>
      </c>
      <c r="K55" s="119">
        <v>2933.44217488</v>
      </c>
      <c r="L55" s="119">
        <v>3025.0041537900001</v>
      </c>
      <c r="M55" s="119">
        <v>3024.8441733200002</v>
      </c>
      <c r="N55" s="119">
        <v>0.15998047000000001</v>
      </c>
      <c r="O55" s="119">
        <v>0</v>
      </c>
      <c r="P55" s="119">
        <v>2.9555049999999999E-2</v>
      </c>
      <c r="Q55" s="119"/>
      <c r="R55" s="119"/>
      <c r="S55" s="119"/>
    </row>
    <row r="56" spans="1:19" hidden="1" outlineLevel="1">
      <c r="A56" s="62">
        <v>41913</v>
      </c>
      <c r="B56" s="119">
        <v>6008.8935451500001</v>
      </c>
      <c r="C56" s="119">
        <v>0.38464089000000001</v>
      </c>
      <c r="D56" s="119">
        <v>2.1357020000000001E-2</v>
      </c>
      <c r="E56" s="119">
        <v>0.36328387000000001</v>
      </c>
      <c r="F56" s="119">
        <v>133.22137368</v>
      </c>
      <c r="G56" s="119">
        <v>0</v>
      </c>
      <c r="H56" s="119">
        <v>133.22137368</v>
      </c>
      <c r="I56" s="119">
        <v>2872.9080943600002</v>
      </c>
      <c r="J56" s="119">
        <v>13.212307940000001</v>
      </c>
      <c r="K56" s="119">
        <v>2859.6957864199999</v>
      </c>
      <c r="L56" s="119">
        <v>3002.3794362200001</v>
      </c>
      <c r="M56" s="119">
        <v>3002.2107857699998</v>
      </c>
      <c r="N56" s="119">
        <v>0.16865045000000001</v>
      </c>
      <c r="O56" s="119">
        <v>0</v>
      </c>
      <c r="P56" s="119">
        <v>2.251703E-2</v>
      </c>
      <c r="Q56" s="119"/>
      <c r="R56" s="119"/>
      <c r="S56" s="119"/>
    </row>
    <row r="57" spans="1:19" hidden="1" outlineLevel="1">
      <c r="A57" s="62">
        <v>41944</v>
      </c>
      <c r="B57" s="119">
        <v>6311.2006283000001</v>
      </c>
      <c r="C57" s="119">
        <v>0.39033317000000001</v>
      </c>
      <c r="D57" s="119">
        <v>2.4707449999999999E-2</v>
      </c>
      <c r="E57" s="119">
        <v>0.36562571999999999</v>
      </c>
      <c r="F57" s="119">
        <v>135.60272087999999</v>
      </c>
      <c r="G57" s="119">
        <v>0</v>
      </c>
      <c r="H57" s="119">
        <v>135.60272087999999</v>
      </c>
      <c r="I57" s="119">
        <v>3032.9441902799999</v>
      </c>
      <c r="J57" s="119">
        <v>13.721690649999999</v>
      </c>
      <c r="K57" s="119">
        <v>3019.2224996300001</v>
      </c>
      <c r="L57" s="119">
        <v>3142.2633839700002</v>
      </c>
      <c r="M57" s="119">
        <v>3142.0983639999999</v>
      </c>
      <c r="N57" s="119">
        <v>0.16501996999999999</v>
      </c>
      <c r="O57" s="119">
        <v>0</v>
      </c>
      <c r="P57" s="119">
        <v>0.48800751999999997</v>
      </c>
      <c r="Q57" s="119"/>
      <c r="R57" s="119"/>
      <c r="S57" s="119"/>
    </row>
    <row r="58" spans="1:19" hidden="1" outlineLevel="1">
      <c r="A58" s="62">
        <v>41974</v>
      </c>
      <c r="B58" s="119">
        <v>6335.7714576799999</v>
      </c>
      <c r="C58" s="119">
        <v>0.39656701999999999</v>
      </c>
      <c r="D58" s="119">
        <v>2.5772139999999999E-2</v>
      </c>
      <c r="E58" s="119">
        <v>0.37079487999999999</v>
      </c>
      <c r="F58" s="119">
        <v>136.58723236</v>
      </c>
      <c r="G58" s="119">
        <v>0</v>
      </c>
      <c r="H58" s="119">
        <v>136.58723236</v>
      </c>
      <c r="I58" s="119">
        <v>3009.40886224</v>
      </c>
      <c r="J58" s="119">
        <v>11.357100519999999</v>
      </c>
      <c r="K58" s="119">
        <v>2998.0517617199998</v>
      </c>
      <c r="L58" s="119">
        <v>3189.3787960599998</v>
      </c>
      <c r="M58" s="119">
        <v>3189.2191630299999</v>
      </c>
      <c r="N58" s="119">
        <v>0.15963303000000001</v>
      </c>
      <c r="O58" s="119">
        <v>0</v>
      </c>
      <c r="P58" s="119">
        <v>0.50734652000000002</v>
      </c>
      <c r="Q58" s="119"/>
      <c r="R58" s="119"/>
      <c r="S58" s="119"/>
    </row>
    <row r="59" spans="1:19" hidden="1" outlineLevel="1">
      <c r="A59" s="62">
        <v>42005</v>
      </c>
      <c r="B59" s="119">
        <v>6386.6796913400003</v>
      </c>
      <c r="C59" s="119">
        <v>0.37564203000000002</v>
      </c>
      <c r="D59" s="119">
        <v>0</v>
      </c>
      <c r="E59" s="119">
        <v>0.37564203000000002</v>
      </c>
      <c r="F59" s="119">
        <v>132.75342316000001</v>
      </c>
      <c r="G59" s="119">
        <v>0</v>
      </c>
      <c r="H59" s="119">
        <v>132.75342316000001</v>
      </c>
      <c r="I59" s="119">
        <v>3075.7166189899999</v>
      </c>
      <c r="J59" s="119">
        <v>10.734231619999999</v>
      </c>
      <c r="K59" s="119">
        <v>3064.9823873700002</v>
      </c>
      <c r="L59" s="119">
        <v>3177.8340071600001</v>
      </c>
      <c r="M59" s="119">
        <v>3177.6595841399999</v>
      </c>
      <c r="N59" s="119">
        <v>0.17442302000000001</v>
      </c>
      <c r="O59" s="119">
        <v>0</v>
      </c>
      <c r="P59" s="119">
        <v>0.48584655999999998</v>
      </c>
      <c r="Q59" s="119"/>
      <c r="R59" s="119"/>
      <c r="S59" s="119"/>
    </row>
    <row r="60" spans="1:19" hidden="1" outlineLevel="1">
      <c r="A60" s="62">
        <v>42036</v>
      </c>
      <c r="B60" s="119">
        <v>7503.6212684100001</v>
      </c>
      <c r="C60" s="119">
        <v>0.37701137000000001</v>
      </c>
      <c r="D60" s="119">
        <v>0</v>
      </c>
      <c r="E60" s="119">
        <v>0.37701137000000001</v>
      </c>
      <c r="F60" s="119">
        <v>132.61794645000001</v>
      </c>
      <c r="G60" s="119">
        <v>0</v>
      </c>
      <c r="H60" s="119">
        <v>132.61794645000001</v>
      </c>
      <c r="I60" s="119">
        <v>3206.9677513400002</v>
      </c>
      <c r="J60" s="119">
        <v>8.2884166799999992</v>
      </c>
      <c r="K60" s="119">
        <v>3198.6793346600002</v>
      </c>
      <c r="L60" s="119">
        <v>4163.6585592499996</v>
      </c>
      <c r="M60" s="119">
        <v>4163.4971006899996</v>
      </c>
      <c r="N60" s="119">
        <v>0.16145856</v>
      </c>
      <c r="O60" s="119">
        <v>0</v>
      </c>
      <c r="P60" s="119">
        <v>0.65311545000000004</v>
      </c>
      <c r="Q60" s="119"/>
      <c r="R60" s="119"/>
      <c r="S60" s="119"/>
    </row>
    <row r="61" spans="1:19" hidden="1" outlineLevel="1">
      <c r="A61" s="62">
        <v>42064</v>
      </c>
      <c r="B61" s="119">
        <v>6667.9125390899999</v>
      </c>
      <c r="C61" s="119">
        <v>0.38301980000000002</v>
      </c>
      <c r="D61" s="119">
        <v>0</v>
      </c>
      <c r="E61" s="119">
        <v>0.38301980000000002</v>
      </c>
      <c r="F61" s="119">
        <v>132.7261177</v>
      </c>
      <c r="G61" s="119">
        <v>0</v>
      </c>
      <c r="H61" s="119">
        <v>132.7261177</v>
      </c>
      <c r="I61" s="119">
        <v>2821.84660609</v>
      </c>
      <c r="J61" s="119">
        <v>8.4406093000000002</v>
      </c>
      <c r="K61" s="119">
        <v>2813.4059967899998</v>
      </c>
      <c r="L61" s="119">
        <v>3712.9567955000002</v>
      </c>
      <c r="M61" s="119">
        <v>3712.7893892100001</v>
      </c>
      <c r="N61" s="119">
        <v>0.16740629000000001</v>
      </c>
      <c r="O61" s="119">
        <v>0</v>
      </c>
      <c r="P61" s="119">
        <v>0.57640298000000001</v>
      </c>
      <c r="Q61" s="119"/>
      <c r="R61" s="119"/>
      <c r="S61" s="119"/>
    </row>
    <row r="62" spans="1:19" hidden="1" outlineLevel="1">
      <c r="A62" s="62">
        <v>42095</v>
      </c>
      <c r="B62" s="119">
        <v>6430.1688219400003</v>
      </c>
      <c r="C62" s="119">
        <v>0.38573478</v>
      </c>
      <c r="D62" s="119">
        <v>0</v>
      </c>
      <c r="E62" s="119">
        <v>0.38573478</v>
      </c>
      <c r="F62" s="119">
        <v>128.85311960000001</v>
      </c>
      <c r="G62" s="119">
        <v>0</v>
      </c>
      <c r="H62" s="119">
        <v>128.85311960000001</v>
      </c>
      <c r="I62" s="119">
        <v>2814.5287569799998</v>
      </c>
      <c r="J62" s="119">
        <v>7.4863308599999998</v>
      </c>
      <c r="K62" s="119">
        <v>2807.0424261200001</v>
      </c>
      <c r="L62" s="119">
        <v>3486.4012105800002</v>
      </c>
      <c r="M62" s="119">
        <v>3486.2295425100001</v>
      </c>
      <c r="N62" s="119">
        <v>0.17166807000000001</v>
      </c>
      <c r="O62" s="119">
        <v>0</v>
      </c>
      <c r="P62" s="119">
        <v>0.53205124999999998</v>
      </c>
      <c r="Q62" s="119"/>
      <c r="R62" s="119"/>
      <c r="S62" s="119"/>
    </row>
    <row r="63" spans="1:19" hidden="1" outlineLevel="1">
      <c r="A63" s="62">
        <v>42125</v>
      </c>
      <c r="B63" s="119">
        <v>6004.9285098800001</v>
      </c>
      <c r="C63" s="119">
        <v>0.21118586</v>
      </c>
      <c r="D63" s="119">
        <v>0</v>
      </c>
      <c r="E63" s="119">
        <v>0.21118586</v>
      </c>
      <c r="F63" s="119">
        <v>128.86029593000001</v>
      </c>
      <c r="G63" s="119">
        <v>0</v>
      </c>
      <c r="H63" s="119">
        <v>128.86029593000001</v>
      </c>
      <c r="I63" s="119">
        <v>2719.3156954599999</v>
      </c>
      <c r="J63" s="119">
        <v>8.2964464600000003</v>
      </c>
      <c r="K63" s="119">
        <v>2711.0192489999999</v>
      </c>
      <c r="L63" s="119">
        <v>3156.5413326299999</v>
      </c>
      <c r="M63" s="119">
        <v>3156.36545316</v>
      </c>
      <c r="N63" s="119">
        <v>0.17587947000000001</v>
      </c>
      <c r="O63" s="119">
        <v>0</v>
      </c>
      <c r="P63" s="119">
        <v>0.51761102999999997</v>
      </c>
      <c r="Q63" s="119"/>
      <c r="R63" s="119"/>
      <c r="S63" s="119"/>
    </row>
    <row r="64" spans="1:19" hidden="1" outlineLevel="1">
      <c r="A64" s="62">
        <v>42156</v>
      </c>
      <c r="B64" s="119">
        <v>5926.8255699000001</v>
      </c>
      <c r="C64" s="119">
        <v>0.20904527000000001</v>
      </c>
      <c r="D64" s="119">
        <v>0</v>
      </c>
      <c r="E64" s="119">
        <v>0.20904527000000001</v>
      </c>
      <c r="F64" s="119">
        <v>128.82528905000001</v>
      </c>
      <c r="G64" s="119">
        <v>0</v>
      </c>
      <c r="H64" s="119">
        <v>128.82528905000001</v>
      </c>
      <c r="I64" s="119">
        <v>2678.7450831699998</v>
      </c>
      <c r="J64" s="119">
        <v>6.6800381499999997</v>
      </c>
      <c r="K64" s="119">
        <v>2672.0650450200001</v>
      </c>
      <c r="L64" s="119">
        <v>3119.0461524100001</v>
      </c>
      <c r="M64" s="119">
        <v>3118.85922493</v>
      </c>
      <c r="N64" s="119">
        <v>0.18692748000000001</v>
      </c>
      <c r="O64" s="119">
        <v>0</v>
      </c>
      <c r="P64" s="119">
        <v>0.51612026</v>
      </c>
      <c r="Q64" s="119"/>
      <c r="R64" s="119"/>
      <c r="S64" s="119"/>
    </row>
    <row r="65" spans="1:19" hidden="1" outlineLevel="1">
      <c r="A65" s="62">
        <v>42186</v>
      </c>
      <c r="B65" s="119">
        <v>5617.9366807899996</v>
      </c>
      <c r="C65" s="119">
        <v>0.21016272999999999</v>
      </c>
      <c r="D65" s="119">
        <v>0</v>
      </c>
      <c r="E65" s="119">
        <v>0.21016272999999999</v>
      </c>
      <c r="F65" s="119">
        <v>125.02282982</v>
      </c>
      <c r="G65" s="119">
        <v>0</v>
      </c>
      <c r="H65" s="119">
        <v>125.02282982</v>
      </c>
      <c r="I65" s="119">
        <v>2351.7953256400001</v>
      </c>
      <c r="J65" s="119">
        <v>2.52675998</v>
      </c>
      <c r="K65" s="119">
        <v>2349.2685656600001</v>
      </c>
      <c r="L65" s="119">
        <v>3140.9083626000001</v>
      </c>
      <c r="M65" s="119">
        <v>3140.7131522899999</v>
      </c>
      <c r="N65" s="119">
        <v>0.19521031</v>
      </c>
      <c r="O65" s="119">
        <v>0</v>
      </c>
      <c r="P65" s="119">
        <v>0.51370192000000003</v>
      </c>
      <c r="Q65" s="119"/>
      <c r="R65" s="119"/>
      <c r="S65" s="119"/>
    </row>
    <row r="66" spans="1:19" hidden="1" outlineLevel="1">
      <c r="A66" s="62">
        <v>42217</v>
      </c>
      <c r="B66" s="119">
        <v>5618.2988896500001</v>
      </c>
      <c r="C66" s="119">
        <v>0.22076162999999999</v>
      </c>
      <c r="D66" s="119">
        <v>0</v>
      </c>
      <c r="E66" s="119">
        <v>0.22076162999999999</v>
      </c>
      <c r="F66" s="119">
        <v>124.99439314999999</v>
      </c>
      <c r="G66" s="119">
        <v>0</v>
      </c>
      <c r="H66" s="119">
        <v>124.99439314999999</v>
      </c>
      <c r="I66" s="119">
        <v>2394.5060174</v>
      </c>
      <c r="J66" s="119">
        <v>2.2641378699999999</v>
      </c>
      <c r="K66" s="119">
        <v>2392.24187953</v>
      </c>
      <c r="L66" s="119">
        <v>3098.5777174700002</v>
      </c>
      <c r="M66" s="119">
        <v>3098.3763853700002</v>
      </c>
      <c r="N66" s="119">
        <v>0.20133210000000001</v>
      </c>
      <c r="O66" s="119">
        <v>0</v>
      </c>
      <c r="P66" s="119">
        <v>0.50158058999999999</v>
      </c>
      <c r="Q66" s="119"/>
      <c r="R66" s="119"/>
      <c r="S66" s="119"/>
    </row>
    <row r="67" spans="1:19" hidden="1" outlineLevel="1">
      <c r="A67" s="62">
        <v>42248</v>
      </c>
      <c r="B67" s="119">
        <v>5737.2517485899998</v>
      </c>
      <c r="C67" s="119">
        <v>0.20693801000000001</v>
      </c>
      <c r="D67" s="119">
        <v>0</v>
      </c>
      <c r="E67" s="119">
        <v>0.20693801000000001</v>
      </c>
      <c r="F67" s="119">
        <v>124.95996629</v>
      </c>
      <c r="G67" s="119">
        <v>0</v>
      </c>
      <c r="H67" s="119">
        <v>124.95996629</v>
      </c>
      <c r="I67" s="119">
        <v>2504.8519064100001</v>
      </c>
      <c r="J67" s="119">
        <v>2.51758967</v>
      </c>
      <c r="K67" s="119">
        <v>2502.3343167399998</v>
      </c>
      <c r="L67" s="119">
        <v>3107.23293788</v>
      </c>
      <c r="M67" s="119">
        <v>3107.03021197</v>
      </c>
      <c r="N67" s="119">
        <v>0.20272591000000001</v>
      </c>
      <c r="O67" s="119">
        <v>0</v>
      </c>
      <c r="P67" s="119">
        <v>0.47091497999999998</v>
      </c>
      <c r="Q67" s="119"/>
      <c r="R67" s="119"/>
      <c r="S67" s="119"/>
    </row>
    <row r="68" spans="1:19" hidden="1" outlineLevel="1">
      <c r="A68" s="62">
        <v>42278</v>
      </c>
      <c r="B68" s="119">
        <v>5841.5726270699997</v>
      </c>
      <c r="C68" s="119">
        <v>0.20411756</v>
      </c>
      <c r="D68" s="119">
        <v>0</v>
      </c>
      <c r="E68" s="119">
        <v>0.20411756</v>
      </c>
      <c r="F68" s="119">
        <v>121.09828607</v>
      </c>
      <c r="G68" s="119">
        <v>0</v>
      </c>
      <c r="H68" s="119">
        <v>121.09828607</v>
      </c>
      <c r="I68" s="119">
        <v>2539.8871140599999</v>
      </c>
      <c r="J68" s="119">
        <v>1.2687357399999999</v>
      </c>
      <c r="K68" s="119">
        <v>2538.6183783199999</v>
      </c>
      <c r="L68" s="119">
        <v>3180.38310938</v>
      </c>
      <c r="M68" s="119">
        <v>3180.1268681399997</v>
      </c>
      <c r="N68" s="119">
        <v>0.25624123999999998</v>
      </c>
      <c r="O68" s="119">
        <v>0</v>
      </c>
      <c r="P68" s="119">
        <v>0.52816918000000002</v>
      </c>
      <c r="Q68" s="119"/>
      <c r="R68" s="119"/>
      <c r="S68" s="119"/>
    </row>
    <row r="69" spans="1:19" hidden="1" outlineLevel="1">
      <c r="A69" s="62">
        <v>42309</v>
      </c>
      <c r="B69" s="119">
        <v>6192.5322463499997</v>
      </c>
      <c r="C69" s="119">
        <v>0.20401667000000001</v>
      </c>
      <c r="D69" s="119">
        <v>0</v>
      </c>
      <c r="E69" s="119">
        <v>0.20401667000000001</v>
      </c>
      <c r="F69" s="119">
        <v>121.03782592</v>
      </c>
      <c r="G69" s="119">
        <v>0</v>
      </c>
      <c r="H69" s="119">
        <v>121.03782592</v>
      </c>
      <c r="I69" s="119">
        <v>2690.4179680299999</v>
      </c>
      <c r="J69" s="119">
        <v>6.94903592</v>
      </c>
      <c r="K69" s="119">
        <v>2683.46893211</v>
      </c>
      <c r="L69" s="119">
        <v>3380.8724357299998</v>
      </c>
      <c r="M69" s="119">
        <v>3380.5984418399999</v>
      </c>
      <c r="N69" s="119">
        <v>0.27399389000000002</v>
      </c>
      <c r="O69" s="119">
        <v>0</v>
      </c>
      <c r="P69" s="119">
        <v>0.53656157000000004</v>
      </c>
      <c r="Q69" s="119"/>
      <c r="R69" s="119"/>
      <c r="S69" s="119"/>
    </row>
    <row r="70" spans="1:19" hidden="1" outlineLevel="1">
      <c r="A70" s="62">
        <v>42339</v>
      </c>
      <c r="B70" s="119">
        <v>5945.8004056399996</v>
      </c>
      <c r="C70" s="119">
        <v>0.20397452999999999</v>
      </c>
      <c r="D70" s="119">
        <v>0</v>
      </c>
      <c r="E70" s="119">
        <v>0.20397452999999999</v>
      </c>
      <c r="F70" s="119">
        <v>121.07010477999999</v>
      </c>
      <c r="G70" s="119">
        <v>0</v>
      </c>
      <c r="H70" s="119">
        <v>121.07010477999999</v>
      </c>
      <c r="I70" s="119">
        <v>2592.33354439</v>
      </c>
      <c r="J70" s="119">
        <v>5.7665934300000004</v>
      </c>
      <c r="K70" s="119">
        <v>2586.5669509600002</v>
      </c>
      <c r="L70" s="119">
        <v>3232.1927819399998</v>
      </c>
      <c r="M70" s="119">
        <v>3231.8616063099998</v>
      </c>
      <c r="N70" s="119">
        <v>0.33117563</v>
      </c>
      <c r="O70" s="119">
        <v>0</v>
      </c>
      <c r="P70" s="119">
        <v>0.52469348000000005</v>
      </c>
      <c r="Q70" s="119"/>
      <c r="R70" s="119"/>
      <c r="S70" s="119"/>
    </row>
    <row r="71" spans="1:19" hidden="1" outlineLevel="1">
      <c r="A71" s="62">
        <v>42370</v>
      </c>
      <c r="B71" s="119">
        <v>6100.6567622100001</v>
      </c>
      <c r="C71" s="119">
        <v>0.20806938999999999</v>
      </c>
      <c r="D71" s="119">
        <v>0</v>
      </c>
      <c r="E71" s="119">
        <v>0.20806938999999999</v>
      </c>
      <c r="F71" s="119">
        <v>117.23191550999999</v>
      </c>
      <c r="G71" s="119">
        <v>0</v>
      </c>
      <c r="H71" s="119">
        <v>117.23191550999999</v>
      </c>
      <c r="I71" s="119">
        <v>2696.9963607200002</v>
      </c>
      <c r="J71" s="119">
        <v>3.8249948900000001</v>
      </c>
      <c r="K71" s="119">
        <v>2693.17136583</v>
      </c>
      <c r="L71" s="119">
        <v>3286.2204165899998</v>
      </c>
      <c r="M71" s="119">
        <v>3285.9210569900001</v>
      </c>
      <c r="N71" s="119">
        <v>0.2993596</v>
      </c>
      <c r="O71" s="119">
        <v>0</v>
      </c>
      <c r="P71" s="119">
        <v>0.53633668000000001</v>
      </c>
      <c r="Q71" s="119"/>
      <c r="R71" s="119"/>
      <c r="S71" s="119"/>
    </row>
    <row r="72" spans="1:19" hidden="1" outlineLevel="1">
      <c r="A72" s="62">
        <v>42401</v>
      </c>
      <c r="B72" s="119">
        <v>6139.35589024</v>
      </c>
      <c r="C72" s="119">
        <v>1.7709E-4</v>
      </c>
      <c r="D72" s="119">
        <v>0</v>
      </c>
      <c r="E72" s="119">
        <v>1.7709E-4</v>
      </c>
      <c r="F72" s="119">
        <v>117.14330099</v>
      </c>
      <c r="G72" s="119">
        <v>0</v>
      </c>
      <c r="H72" s="119">
        <v>117.14330099</v>
      </c>
      <c r="I72" s="119">
        <v>2623.1660158599998</v>
      </c>
      <c r="J72" s="119">
        <v>3.70350979</v>
      </c>
      <c r="K72" s="119">
        <v>2619.46250607</v>
      </c>
      <c r="L72" s="119">
        <v>3399.0463963000002</v>
      </c>
      <c r="M72" s="119">
        <v>3398.7480098400001</v>
      </c>
      <c r="N72" s="119">
        <v>0.29838646000000002</v>
      </c>
      <c r="O72" s="119">
        <v>0</v>
      </c>
      <c r="P72" s="119">
        <v>0.56103457999999995</v>
      </c>
      <c r="Q72" s="119"/>
      <c r="R72" s="119"/>
      <c r="S72" s="119"/>
    </row>
    <row r="73" spans="1:19" hidden="1" outlineLevel="1">
      <c r="A73" s="62">
        <v>42430</v>
      </c>
      <c r="B73" s="119">
        <v>5979.5363845900001</v>
      </c>
      <c r="C73" s="119">
        <v>2.2954E-4</v>
      </c>
      <c r="D73" s="119">
        <v>0</v>
      </c>
      <c r="E73" s="119">
        <v>2.2954E-4</v>
      </c>
      <c r="F73" s="119">
        <v>117.20866384</v>
      </c>
      <c r="G73" s="119">
        <v>0</v>
      </c>
      <c r="H73" s="119">
        <v>117.20866384</v>
      </c>
      <c r="I73" s="119">
        <v>2539.04006544</v>
      </c>
      <c r="J73" s="119">
        <v>3.5774791399999999</v>
      </c>
      <c r="K73" s="119">
        <v>2535.4625863000001</v>
      </c>
      <c r="L73" s="119">
        <v>3323.28742577</v>
      </c>
      <c r="M73" s="119">
        <v>3323.0471926599998</v>
      </c>
      <c r="N73" s="119">
        <v>0.24023311</v>
      </c>
      <c r="O73" s="119">
        <v>0</v>
      </c>
      <c r="P73" s="119">
        <v>0.60209855999999995</v>
      </c>
      <c r="Q73" s="119"/>
      <c r="R73" s="119"/>
      <c r="S73" s="119"/>
    </row>
    <row r="74" spans="1:19" hidden="1" outlineLevel="1">
      <c r="A74" s="62">
        <v>42461</v>
      </c>
      <c r="B74" s="119">
        <v>5851.6425868400001</v>
      </c>
      <c r="C74" s="119">
        <v>1.2832200000000001E-3</v>
      </c>
      <c r="D74" s="119">
        <v>0</v>
      </c>
      <c r="E74" s="119">
        <v>1.2832200000000001E-3</v>
      </c>
      <c r="F74" s="119">
        <v>113.342541</v>
      </c>
      <c r="G74" s="119">
        <v>0</v>
      </c>
      <c r="H74" s="119">
        <v>113.342541</v>
      </c>
      <c r="I74" s="119">
        <v>2503.0935423999999</v>
      </c>
      <c r="J74" s="119">
        <v>4.4874028499999996</v>
      </c>
      <c r="K74" s="119">
        <v>2498.6061395500001</v>
      </c>
      <c r="L74" s="119">
        <v>3235.2052202199998</v>
      </c>
      <c r="M74" s="119">
        <v>3235.0031478199999</v>
      </c>
      <c r="N74" s="119">
        <v>0.20207240000000001</v>
      </c>
      <c r="O74" s="119">
        <v>0</v>
      </c>
      <c r="P74" s="119">
        <v>0.54219894000000002</v>
      </c>
      <c r="Q74" s="119"/>
      <c r="R74" s="119"/>
      <c r="S74" s="119"/>
    </row>
    <row r="75" spans="1:19" hidden="1" outlineLevel="1">
      <c r="A75" s="62">
        <v>42491</v>
      </c>
      <c r="B75" s="119">
        <v>5812.2692262299997</v>
      </c>
      <c r="C75" s="119">
        <v>4.3058999999999997E-3</v>
      </c>
      <c r="D75" s="119">
        <v>0</v>
      </c>
      <c r="E75" s="119">
        <v>4.3058999999999997E-3</v>
      </c>
      <c r="F75" s="119">
        <v>113.34831111</v>
      </c>
      <c r="G75" s="119">
        <v>0</v>
      </c>
      <c r="H75" s="119">
        <v>113.34831111</v>
      </c>
      <c r="I75" s="119">
        <v>2488.6119595199998</v>
      </c>
      <c r="J75" s="119">
        <v>4.4533762799999996</v>
      </c>
      <c r="K75" s="119">
        <v>2484.1585832400001</v>
      </c>
      <c r="L75" s="119">
        <v>3210.3046497</v>
      </c>
      <c r="M75" s="119">
        <v>3210.1227830600001</v>
      </c>
      <c r="N75" s="119">
        <v>0.18186664</v>
      </c>
      <c r="O75" s="119">
        <v>0</v>
      </c>
      <c r="P75" s="119">
        <v>0.53798548000000002</v>
      </c>
      <c r="Q75" s="119"/>
      <c r="R75" s="119"/>
      <c r="S75" s="119"/>
    </row>
    <row r="76" spans="1:19" hidden="1" outlineLevel="1">
      <c r="A76" s="62">
        <v>42522</v>
      </c>
      <c r="B76" s="119">
        <v>5596.8765577300001</v>
      </c>
      <c r="C76" s="119">
        <v>4.6647499999999996E-3</v>
      </c>
      <c r="D76" s="119">
        <v>0</v>
      </c>
      <c r="E76" s="119">
        <v>4.6647499999999996E-3</v>
      </c>
      <c r="F76" s="119">
        <v>113.31971669000001</v>
      </c>
      <c r="G76" s="119">
        <v>0</v>
      </c>
      <c r="H76" s="119">
        <v>113.31971669000001</v>
      </c>
      <c r="I76" s="119">
        <v>2350.91118495</v>
      </c>
      <c r="J76" s="119">
        <v>7.8458277299999999</v>
      </c>
      <c r="K76" s="119">
        <v>2343.0653572199999</v>
      </c>
      <c r="L76" s="119">
        <v>3132.6409913399998</v>
      </c>
      <c r="M76" s="119">
        <v>3132.4465989599998</v>
      </c>
      <c r="N76" s="119">
        <v>0.19439238</v>
      </c>
      <c r="O76" s="119">
        <v>0</v>
      </c>
      <c r="P76" s="119">
        <v>0.53488979999999997</v>
      </c>
      <c r="Q76" s="119"/>
      <c r="R76" s="119"/>
      <c r="S76" s="119"/>
    </row>
    <row r="77" spans="1:19" hidden="1" outlineLevel="1">
      <c r="A77" s="62">
        <v>42552</v>
      </c>
      <c r="B77" s="119">
        <v>5515.4663266899997</v>
      </c>
      <c r="C77" s="119">
        <v>2.59326E-3</v>
      </c>
      <c r="D77" s="119">
        <v>0</v>
      </c>
      <c r="E77" s="119">
        <v>2.59326E-3</v>
      </c>
      <c r="F77" s="119">
        <v>109.51468167</v>
      </c>
      <c r="G77" s="119">
        <v>0</v>
      </c>
      <c r="H77" s="119">
        <v>109.51468167</v>
      </c>
      <c r="I77" s="119">
        <v>2334.9567198300001</v>
      </c>
      <c r="J77" s="119">
        <v>6.62976352</v>
      </c>
      <c r="K77" s="119">
        <v>2328.3269563099998</v>
      </c>
      <c r="L77" s="119">
        <v>3070.9923319300001</v>
      </c>
      <c r="M77" s="119">
        <v>3070.6856047400001</v>
      </c>
      <c r="N77" s="119">
        <v>0.30672718999999998</v>
      </c>
      <c r="O77" s="119">
        <v>0</v>
      </c>
      <c r="P77" s="119">
        <v>0.53174679000000002</v>
      </c>
      <c r="Q77" s="119"/>
      <c r="R77" s="119"/>
      <c r="S77" s="119"/>
    </row>
    <row r="78" spans="1:19" hidden="1" outlineLevel="1">
      <c r="A78" s="62">
        <v>42583</v>
      </c>
      <c r="B78" s="119">
        <v>5644.94128946</v>
      </c>
      <c r="C78" s="119">
        <v>8.2471999999999997E-3</v>
      </c>
      <c r="D78" s="119">
        <v>0</v>
      </c>
      <c r="E78" s="119">
        <v>8.2471999999999997E-3</v>
      </c>
      <c r="F78" s="119">
        <v>109.49008625</v>
      </c>
      <c r="G78" s="119">
        <v>0</v>
      </c>
      <c r="H78" s="119">
        <v>109.49008625</v>
      </c>
      <c r="I78" s="119">
        <v>2395.4369298699999</v>
      </c>
      <c r="J78" s="119">
        <v>5.2596103400000001</v>
      </c>
      <c r="K78" s="119">
        <v>2390.1773195300002</v>
      </c>
      <c r="L78" s="119">
        <v>3140.0060261399999</v>
      </c>
      <c r="M78" s="119">
        <v>3139.6996427399999</v>
      </c>
      <c r="N78" s="119">
        <v>0.30638339999999997</v>
      </c>
      <c r="O78" s="119">
        <v>0</v>
      </c>
      <c r="P78" s="119">
        <v>0.52772125000000003</v>
      </c>
      <c r="Q78" s="119"/>
      <c r="R78" s="119"/>
      <c r="S78" s="119"/>
    </row>
    <row r="79" spans="1:19" hidden="1" outlineLevel="1">
      <c r="A79" s="62">
        <v>42614</v>
      </c>
      <c r="B79" s="119">
        <v>5480.2251651799997</v>
      </c>
      <c r="C79" s="119">
        <v>1.72485E-3</v>
      </c>
      <c r="D79" s="119">
        <v>0</v>
      </c>
      <c r="E79" s="119">
        <v>1.72485E-3</v>
      </c>
      <c r="F79" s="119">
        <v>109.46238402</v>
      </c>
      <c r="G79" s="119">
        <v>0</v>
      </c>
      <c r="H79" s="119">
        <v>109.46238402</v>
      </c>
      <c r="I79" s="119">
        <v>2299.45138989</v>
      </c>
      <c r="J79" s="119">
        <v>4.7290650000000003</v>
      </c>
      <c r="K79" s="119">
        <v>2294.72232489</v>
      </c>
      <c r="L79" s="119">
        <v>3071.3096664200002</v>
      </c>
      <c r="M79" s="119">
        <v>3071.0921447999999</v>
      </c>
      <c r="N79" s="119">
        <v>0.21752162</v>
      </c>
      <c r="O79" s="119">
        <v>0</v>
      </c>
      <c r="P79" s="119">
        <v>0.52337394000000004</v>
      </c>
      <c r="Q79" s="119"/>
      <c r="R79" s="119"/>
      <c r="S79" s="119"/>
    </row>
    <row r="80" spans="1:19" hidden="1" outlineLevel="1">
      <c r="A80" s="62">
        <v>42644</v>
      </c>
      <c r="B80" s="119">
        <v>5396.34698432</v>
      </c>
      <c r="C80" s="119">
        <v>4.9016800000000003E-3</v>
      </c>
      <c r="D80" s="119">
        <v>0</v>
      </c>
      <c r="E80" s="119">
        <v>4.9016800000000003E-3</v>
      </c>
      <c r="F80" s="119">
        <v>105.65671319</v>
      </c>
      <c r="G80" s="119">
        <v>0</v>
      </c>
      <c r="H80" s="119">
        <v>105.65671319</v>
      </c>
      <c r="I80" s="119">
        <v>2275.8137904199998</v>
      </c>
      <c r="J80" s="119">
        <v>4.9273467000000002</v>
      </c>
      <c r="K80" s="119">
        <v>2270.88644372</v>
      </c>
      <c r="L80" s="119">
        <v>3014.8715790299998</v>
      </c>
      <c r="M80" s="119">
        <v>3014.6909979699999</v>
      </c>
      <c r="N80" s="119">
        <v>0.18058105999999999</v>
      </c>
      <c r="O80" s="119">
        <v>0</v>
      </c>
      <c r="P80" s="119">
        <v>0.52753985000000003</v>
      </c>
      <c r="Q80" s="119"/>
      <c r="R80" s="119"/>
      <c r="S80" s="119"/>
    </row>
    <row r="81" spans="1:19" hidden="1" outlineLevel="1">
      <c r="A81" s="62">
        <v>42675</v>
      </c>
      <c r="B81" s="119">
        <v>5258.1681927299996</v>
      </c>
      <c r="C81" s="119">
        <v>7.4000000000000001E-7</v>
      </c>
      <c r="D81" s="119">
        <v>0</v>
      </c>
      <c r="E81" s="119">
        <v>7.4000000000000001E-7</v>
      </c>
      <c r="F81" s="119">
        <v>105.60313684</v>
      </c>
      <c r="G81" s="119">
        <v>0</v>
      </c>
      <c r="H81" s="119">
        <v>105.60313684</v>
      </c>
      <c r="I81" s="119">
        <v>2141.66735027</v>
      </c>
      <c r="J81" s="119">
        <v>0.81592662999999999</v>
      </c>
      <c r="K81" s="119">
        <v>2140.8514236400001</v>
      </c>
      <c r="L81" s="119">
        <v>3010.8977048800002</v>
      </c>
      <c r="M81" s="119">
        <v>3010.7270159099999</v>
      </c>
      <c r="N81" s="119">
        <v>0.17068897</v>
      </c>
      <c r="O81" s="119">
        <v>0</v>
      </c>
      <c r="P81" s="119">
        <v>0.52648214999999998</v>
      </c>
      <c r="Q81" s="119"/>
      <c r="R81" s="119"/>
      <c r="S81" s="119"/>
    </row>
    <row r="82" spans="1:19" hidden="1" outlineLevel="1">
      <c r="A82" s="62">
        <v>42705</v>
      </c>
      <c r="B82" s="119">
        <v>5322.9631869000004</v>
      </c>
      <c r="C82" s="119">
        <v>3.7656000000000001E-4</v>
      </c>
      <c r="D82" s="119">
        <v>0</v>
      </c>
      <c r="E82" s="119">
        <v>3.7656000000000001E-4</v>
      </c>
      <c r="F82" s="119">
        <v>105.63355865</v>
      </c>
      <c r="G82" s="119">
        <v>0</v>
      </c>
      <c r="H82" s="119">
        <v>105.63355865</v>
      </c>
      <c r="I82" s="119">
        <v>2124.1181624199999</v>
      </c>
      <c r="J82" s="119">
        <v>1.9157572199999999</v>
      </c>
      <c r="K82" s="119">
        <v>2122.2024052000002</v>
      </c>
      <c r="L82" s="119">
        <v>3093.2110892699998</v>
      </c>
      <c r="M82" s="119">
        <v>3092.8061713900001</v>
      </c>
      <c r="N82" s="119">
        <v>0.40491788000000001</v>
      </c>
      <c r="O82" s="119">
        <v>0</v>
      </c>
      <c r="P82" s="119">
        <v>0.51459482999999995</v>
      </c>
      <c r="Q82" s="119"/>
      <c r="R82" s="119"/>
      <c r="S82" s="119"/>
    </row>
    <row r="83" spans="1:19" hidden="1" outlineLevel="1">
      <c r="A83" s="62">
        <v>42736</v>
      </c>
      <c r="B83" s="119">
        <v>5276.1891747899999</v>
      </c>
      <c r="C83" s="119">
        <v>9.8694999999999989E-4</v>
      </c>
      <c r="D83" s="119">
        <v>0</v>
      </c>
      <c r="E83" s="119">
        <v>9.8694999999999989E-4</v>
      </c>
      <c r="F83" s="119">
        <v>101.80070676</v>
      </c>
      <c r="G83" s="119">
        <v>0</v>
      </c>
      <c r="H83" s="119">
        <v>101.80070676</v>
      </c>
      <c r="I83" s="119">
        <v>2072.8157587300002</v>
      </c>
      <c r="J83" s="119">
        <v>7.0281092100000002</v>
      </c>
      <c r="K83" s="119">
        <v>2065.7876495199998</v>
      </c>
      <c r="L83" s="119">
        <v>3101.5717223500001</v>
      </c>
      <c r="M83" s="119">
        <v>3101.1801855899998</v>
      </c>
      <c r="N83" s="119">
        <v>0.39153675999999998</v>
      </c>
      <c r="O83" s="119">
        <v>0</v>
      </c>
      <c r="P83" s="119">
        <v>0.51325582000000003</v>
      </c>
      <c r="Q83" s="119"/>
      <c r="R83" s="119"/>
      <c r="S83" s="119"/>
    </row>
    <row r="84" spans="1:19" hidden="1" outlineLevel="1">
      <c r="A84" s="62">
        <v>42767</v>
      </c>
      <c r="B84" s="119">
        <v>5264.0573158500001</v>
      </c>
      <c r="C84" s="119">
        <v>8.4859999999999997E-5</v>
      </c>
      <c r="D84" s="119">
        <v>0</v>
      </c>
      <c r="E84" s="119">
        <v>8.4859999999999997E-5</v>
      </c>
      <c r="F84" s="119">
        <v>101.68788701</v>
      </c>
      <c r="G84" s="119">
        <v>0</v>
      </c>
      <c r="H84" s="119">
        <v>101.68788701</v>
      </c>
      <c r="I84" s="119">
        <v>2004.09664937</v>
      </c>
      <c r="J84" s="119">
        <v>7.76260057</v>
      </c>
      <c r="K84" s="119">
        <v>1996.3340487999999</v>
      </c>
      <c r="L84" s="119">
        <v>3158.2726946100001</v>
      </c>
      <c r="M84" s="119">
        <v>3157.88748106</v>
      </c>
      <c r="N84" s="119">
        <v>0.38521355000000002</v>
      </c>
      <c r="O84" s="119">
        <v>0</v>
      </c>
      <c r="P84" s="119">
        <v>0.50682784999999997</v>
      </c>
      <c r="Q84" s="119"/>
      <c r="R84" s="119"/>
      <c r="S84" s="119"/>
    </row>
    <row r="85" spans="1:19" hidden="1" outlineLevel="1">
      <c r="A85" s="62">
        <v>42795</v>
      </c>
      <c r="B85" s="119">
        <v>5393.9395662899997</v>
      </c>
      <c r="C85" s="119">
        <v>3.5913999999999998E-4</v>
      </c>
      <c r="D85" s="119">
        <v>0</v>
      </c>
      <c r="E85" s="119">
        <v>3.5913999999999998E-4</v>
      </c>
      <c r="F85" s="119">
        <v>101.77002818</v>
      </c>
      <c r="G85" s="119">
        <v>0</v>
      </c>
      <c r="H85" s="119">
        <v>101.77002818</v>
      </c>
      <c r="I85" s="119">
        <v>2072.1647043600001</v>
      </c>
      <c r="J85" s="119">
        <v>4.9482315100000003</v>
      </c>
      <c r="K85" s="119">
        <v>2067.2164728500002</v>
      </c>
      <c r="L85" s="119">
        <v>3220.0044746100002</v>
      </c>
      <c r="M85" s="119">
        <v>3219.7526722799998</v>
      </c>
      <c r="N85" s="119">
        <v>0.25180233000000002</v>
      </c>
      <c r="O85" s="119">
        <v>0</v>
      </c>
      <c r="P85" s="119">
        <v>0.40430395000000002</v>
      </c>
      <c r="Q85" s="119"/>
      <c r="R85" s="119"/>
      <c r="S85" s="119"/>
    </row>
    <row r="86" spans="1:19" hidden="1" outlineLevel="1">
      <c r="A86" s="62">
        <v>42826</v>
      </c>
      <c r="B86" s="119">
        <v>5352.8977446899999</v>
      </c>
      <c r="C86" s="119">
        <v>1.2624000000000001E-4</v>
      </c>
      <c r="D86" s="119">
        <v>0</v>
      </c>
      <c r="E86" s="119">
        <v>1.2624000000000001E-4</v>
      </c>
      <c r="F86" s="119">
        <v>97.905015219999996</v>
      </c>
      <c r="G86" s="119">
        <v>0</v>
      </c>
      <c r="H86" s="119">
        <v>97.905015219999996</v>
      </c>
      <c r="I86" s="119">
        <v>2052.5795481099999</v>
      </c>
      <c r="J86" s="119">
        <v>4.3505709499999998</v>
      </c>
      <c r="K86" s="119">
        <v>2048.2289771599999</v>
      </c>
      <c r="L86" s="119">
        <v>3202.4130551200001</v>
      </c>
      <c r="M86" s="119">
        <v>3202.16549502</v>
      </c>
      <c r="N86" s="119">
        <v>0.24756010000000001</v>
      </c>
      <c r="O86" s="119">
        <v>0</v>
      </c>
      <c r="P86" s="119">
        <v>0.40567175999999999</v>
      </c>
      <c r="Q86" s="119"/>
      <c r="R86" s="119"/>
      <c r="S86" s="119"/>
    </row>
    <row r="87" spans="1:19" hidden="1" outlineLevel="1">
      <c r="A87" s="62">
        <v>42856</v>
      </c>
      <c r="B87" s="119">
        <v>5430.8529225800003</v>
      </c>
      <c r="C87" s="119">
        <v>7.3892000000000001E-4</v>
      </c>
      <c r="D87" s="119">
        <v>0</v>
      </c>
      <c r="E87" s="119">
        <v>7.3892000000000001E-4</v>
      </c>
      <c r="F87" s="119">
        <v>97.904425720000006</v>
      </c>
      <c r="G87" s="119">
        <v>0</v>
      </c>
      <c r="H87" s="119">
        <v>97.904425720000006</v>
      </c>
      <c r="I87" s="119">
        <v>2104.4473003100002</v>
      </c>
      <c r="J87" s="119">
        <v>3.9092753400000002</v>
      </c>
      <c r="K87" s="119">
        <v>2100.5380249700002</v>
      </c>
      <c r="L87" s="119">
        <v>3228.5004576299998</v>
      </c>
      <c r="M87" s="119">
        <v>3228.2565837500001</v>
      </c>
      <c r="N87" s="119">
        <v>0.24387387999999999</v>
      </c>
      <c r="O87" s="119">
        <v>0</v>
      </c>
      <c r="P87" s="119">
        <v>0.40722027999999999</v>
      </c>
      <c r="Q87" s="119"/>
      <c r="R87" s="119"/>
      <c r="S87" s="119"/>
    </row>
    <row r="88" spans="1:19" hidden="1" outlineLevel="1">
      <c r="A88" s="62">
        <v>42887</v>
      </c>
      <c r="B88" s="119">
        <v>5626.5012380899998</v>
      </c>
      <c r="C88" s="119">
        <v>5.435E-5</v>
      </c>
      <c r="D88" s="119">
        <v>0</v>
      </c>
      <c r="E88" s="119">
        <v>5.435E-5</v>
      </c>
      <c r="F88" s="119">
        <v>97.877581050000003</v>
      </c>
      <c r="G88" s="119">
        <v>0</v>
      </c>
      <c r="H88" s="119">
        <v>97.877581050000003</v>
      </c>
      <c r="I88" s="119">
        <v>2289.7233242299999</v>
      </c>
      <c r="J88" s="119">
        <v>0.83994842999999997</v>
      </c>
      <c r="K88" s="119">
        <v>2288.8833758000001</v>
      </c>
      <c r="L88" s="119">
        <v>3238.9002784600002</v>
      </c>
      <c r="M88" s="119">
        <v>3238.6603732399999</v>
      </c>
      <c r="N88" s="119">
        <v>0.23990522</v>
      </c>
      <c r="O88" s="119">
        <v>0</v>
      </c>
      <c r="P88" s="119">
        <v>0.39498308999999998</v>
      </c>
      <c r="Q88" s="119"/>
      <c r="R88" s="119"/>
      <c r="S88" s="119"/>
    </row>
    <row r="89" spans="1:19" hidden="1" outlineLevel="1">
      <c r="A89" s="62">
        <v>42917</v>
      </c>
      <c r="B89" s="119">
        <v>5683.8965406500001</v>
      </c>
      <c r="C89" s="119">
        <v>0</v>
      </c>
      <c r="D89" s="119">
        <v>0</v>
      </c>
      <c r="E89" s="119">
        <v>0</v>
      </c>
      <c r="F89" s="119">
        <v>94.066102580000006</v>
      </c>
      <c r="G89" s="119">
        <v>0</v>
      </c>
      <c r="H89" s="119">
        <v>94.066102580000006</v>
      </c>
      <c r="I89" s="119">
        <v>2314.0305675999998</v>
      </c>
      <c r="J89" s="119">
        <v>0.66583333</v>
      </c>
      <c r="K89" s="119">
        <v>2313.3647342700001</v>
      </c>
      <c r="L89" s="119">
        <v>3275.7998704699999</v>
      </c>
      <c r="M89" s="119">
        <v>3275.2220399500002</v>
      </c>
      <c r="N89" s="119">
        <v>0.57783052000000001</v>
      </c>
      <c r="O89" s="119">
        <v>0</v>
      </c>
      <c r="P89" s="119">
        <v>0.39640903</v>
      </c>
      <c r="Q89" s="119"/>
      <c r="R89" s="119"/>
      <c r="S89" s="119"/>
    </row>
    <row r="90" spans="1:19" hidden="1" outlineLevel="1">
      <c r="A90" s="62">
        <v>42948</v>
      </c>
      <c r="B90" s="119">
        <v>5764.8932619300003</v>
      </c>
      <c r="C90" s="119">
        <v>0</v>
      </c>
      <c r="D90" s="119">
        <v>0</v>
      </c>
      <c r="E90" s="119">
        <v>0</v>
      </c>
      <c r="F90" s="119">
        <v>94.038860589999999</v>
      </c>
      <c r="G90" s="119">
        <v>0</v>
      </c>
      <c r="H90" s="119">
        <v>94.038860589999999</v>
      </c>
      <c r="I90" s="119">
        <v>2326.85980969</v>
      </c>
      <c r="J90" s="119">
        <v>0.70986168000000005</v>
      </c>
      <c r="K90" s="119">
        <v>2326.1499480100001</v>
      </c>
      <c r="L90" s="119">
        <v>3343.9945916500001</v>
      </c>
      <c r="M90" s="119">
        <v>3343.1015512399999</v>
      </c>
      <c r="N90" s="119">
        <v>0.89304041000000001</v>
      </c>
      <c r="O90" s="119">
        <v>0</v>
      </c>
      <c r="P90" s="119">
        <v>0.39784082999999998</v>
      </c>
      <c r="Q90" s="119"/>
      <c r="R90" s="119"/>
      <c r="S90" s="119"/>
    </row>
    <row r="91" spans="1:19" hidden="1" outlineLevel="1">
      <c r="A91" s="62">
        <v>42979</v>
      </c>
      <c r="B91" s="119">
        <v>5962.5424714999999</v>
      </c>
      <c r="C91" s="119">
        <v>3.9250999999999999E-4</v>
      </c>
      <c r="D91" s="119">
        <v>0</v>
      </c>
      <c r="E91" s="119">
        <v>3.9250999999999999E-4</v>
      </c>
      <c r="F91" s="119">
        <v>94.012851889999993</v>
      </c>
      <c r="G91" s="119">
        <v>0</v>
      </c>
      <c r="H91" s="119">
        <v>94.012851889999993</v>
      </c>
      <c r="I91" s="119">
        <v>2431.7272690200002</v>
      </c>
      <c r="J91" s="119">
        <v>3.8844164399999999</v>
      </c>
      <c r="K91" s="119">
        <v>2427.84285258</v>
      </c>
      <c r="L91" s="119">
        <v>3436.8019580800001</v>
      </c>
      <c r="M91" s="119">
        <v>3435.66937022</v>
      </c>
      <c r="N91" s="119">
        <v>1.1325878599999999</v>
      </c>
      <c r="O91" s="119">
        <v>0</v>
      </c>
      <c r="P91" s="119">
        <v>0.40194334999999998</v>
      </c>
      <c r="Q91" s="119"/>
      <c r="R91" s="119"/>
      <c r="S91" s="119"/>
    </row>
    <row r="92" spans="1:19" hidden="1" outlineLevel="1">
      <c r="A92" s="62">
        <v>43009</v>
      </c>
      <c r="B92" s="119">
        <v>5972.6875908499997</v>
      </c>
      <c r="C92" s="119">
        <v>2.6190000000000002E-5</v>
      </c>
      <c r="D92" s="119">
        <v>0</v>
      </c>
      <c r="E92" s="119">
        <v>2.6190000000000002E-5</v>
      </c>
      <c r="F92" s="119">
        <v>90.200327099999996</v>
      </c>
      <c r="G92" s="119">
        <v>0</v>
      </c>
      <c r="H92" s="119">
        <v>90.200327099999996</v>
      </c>
      <c r="I92" s="119">
        <v>2403.22947501</v>
      </c>
      <c r="J92" s="119">
        <v>9.48915139</v>
      </c>
      <c r="K92" s="119">
        <v>2393.7403236199998</v>
      </c>
      <c r="L92" s="119">
        <v>3479.2577625499998</v>
      </c>
      <c r="M92" s="119">
        <v>3477.8067996</v>
      </c>
      <c r="N92" s="119">
        <v>1.4509629500000001</v>
      </c>
      <c r="O92" s="119">
        <v>0</v>
      </c>
      <c r="P92" s="119">
        <v>0.40660695000000002</v>
      </c>
      <c r="Q92" s="119"/>
      <c r="R92" s="119"/>
      <c r="S92" s="119"/>
    </row>
    <row r="93" spans="1:19" hidden="1" outlineLevel="1">
      <c r="A93" s="62">
        <v>43040</v>
      </c>
      <c r="B93" s="119">
        <v>5951.4142007500004</v>
      </c>
      <c r="C93" s="119">
        <v>5.2569399999999999E-3</v>
      </c>
      <c r="D93" s="119">
        <v>0</v>
      </c>
      <c r="E93" s="119">
        <v>5.2569399999999999E-3</v>
      </c>
      <c r="F93" s="119">
        <v>90.149055899999993</v>
      </c>
      <c r="G93" s="119">
        <v>0</v>
      </c>
      <c r="H93" s="119">
        <v>90.149055899999993</v>
      </c>
      <c r="I93" s="119">
        <v>2419.3938404700002</v>
      </c>
      <c r="J93" s="119">
        <v>10.07015327</v>
      </c>
      <c r="K93" s="119">
        <v>2409.3236872000002</v>
      </c>
      <c r="L93" s="119">
        <v>3441.8660474399999</v>
      </c>
      <c r="M93" s="119">
        <v>3440.8804710499999</v>
      </c>
      <c r="N93" s="119">
        <v>0.98557638999999997</v>
      </c>
      <c r="O93" s="119">
        <v>0</v>
      </c>
      <c r="P93" s="119">
        <v>0.40578733</v>
      </c>
      <c r="Q93" s="119"/>
      <c r="R93" s="119"/>
      <c r="S93" s="119"/>
    </row>
    <row r="94" spans="1:19" hidden="1" outlineLevel="1">
      <c r="A94" s="62">
        <v>43070</v>
      </c>
      <c r="B94" s="119">
        <v>6195.91807247</v>
      </c>
      <c r="C94" s="119">
        <v>1.1248620000000001E-2</v>
      </c>
      <c r="D94" s="119">
        <v>0</v>
      </c>
      <c r="E94" s="119">
        <v>1.1248620000000001E-2</v>
      </c>
      <c r="F94" s="119">
        <v>90.17281835</v>
      </c>
      <c r="G94" s="119">
        <v>0</v>
      </c>
      <c r="H94" s="119">
        <v>90.17281835</v>
      </c>
      <c r="I94" s="119">
        <v>2485.2095796200001</v>
      </c>
      <c r="J94" s="119">
        <v>2.24635177</v>
      </c>
      <c r="K94" s="119">
        <v>2482.9632278499998</v>
      </c>
      <c r="L94" s="119">
        <v>3620.5244258799999</v>
      </c>
      <c r="M94" s="119">
        <v>3619.5485613300002</v>
      </c>
      <c r="N94" s="119">
        <v>0.97586455000000005</v>
      </c>
      <c r="O94" s="119">
        <v>0</v>
      </c>
      <c r="P94" s="119">
        <v>0.40574212999999998</v>
      </c>
      <c r="Q94" s="119"/>
      <c r="R94" s="119"/>
      <c r="S94" s="119"/>
    </row>
    <row r="95" spans="1:19" hidden="1" outlineLevel="1">
      <c r="A95" s="62">
        <v>43101</v>
      </c>
      <c r="B95" s="119">
        <v>6326.1595267399998</v>
      </c>
      <c r="C95" s="119">
        <v>1.129486E-2</v>
      </c>
      <c r="D95" s="119">
        <v>0</v>
      </c>
      <c r="E95" s="119">
        <v>1.129486E-2</v>
      </c>
      <c r="F95" s="119">
        <v>86.337052670000006</v>
      </c>
      <c r="G95" s="119">
        <v>0</v>
      </c>
      <c r="H95" s="119">
        <v>86.337052670000006</v>
      </c>
      <c r="I95" s="119">
        <v>2534.3181444500001</v>
      </c>
      <c r="J95" s="119">
        <v>0.84789974000000001</v>
      </c>
      <c r="K95" s="119">
        <v>2533.4702447099999</v>
      </c>
      <c r="L95" s="119">
        <v>3705.4930347599998</v>
      </c>
      <c r="M95" s="119">
        <v>3704.5582519899999</v>
      </c>
      <c r="N95" s="119">
        <v>0.93478276999999999</v>
      </c>
      <c r="O95" s="119">
        <v>0</v>
      </c>
      <c r="P95" s="119">
        <v>0.41643383</v>
      </c>
      <c r="Q95" s="119"/>
      <c r="R95" s="119"/>
      <c r="S95" s="119"/>
    </row>
    <row r="96" spans="1:19" hidden="1" outlineLevel="1">
      <c r="A96" s="62">
        <v>43132</v>
      </c>
      <c r="B96" s="119">
        <v>6145.9378756400001</v>
      </c>
      <c r="C96" s="119">
        <v>1.85913547</v>
      </c>
      <c r="D96" s="119">
        <v>0</v>
      </c>
      <c r="E96" s="119">
        <v>1.85913547</v>
      </c>
      <c r="F96" s="119">
        <v>86.237066479999996</v>
      </c>
      <c r="G96" s="119">
        <v>0</v>
      </c>
      <c r="H96" s="119">
        <v>86.237066479999996</v>
      </c>
      <c r="I96" s="119">
        <v>2459.303265</v>
      </c>
      <c r="J96" s="119">
        <v>0.71813673</v>
      </c>
      <c r="K96" s="119">
        <v>2458.58512827</v>
      </c>
      <c r="L96" s="119">
        <v>3598.5384086899999</v>
      </c>
      <c r="M96" s="119">
        <v>3597.6109064000002</v>
      </c>
      <c r="N96" s="119">
        <v>0.92750228999999995</v>
      </c>
      <c r="O96" s="119">
        <v>0</v>
      </c>
      <c r="P96" s="119">
        <v>0.41623506999999998</v>
      </c>
      <c r="Q96" s="119"/>
      <c r="R96" s="119"/>
      <c r="S96" s="119"/>
    </row>
    <row r="97" spans="1:19" hidden="1" outlineLevel="1">
      <c r="A97" s="62">
        <v>43160</v>
      </c>
      <c r="B97" s="119">
        <v>6370.1553755499999</v>
      </c>
      <c r="C97" s="119">
        <v>1.81090518</v>
      </c>
      <c r="D97" s="119">
        <v>0</v>
      </c>
      <c r="E97" s="119">
        <v>1.81090518</v>
      </c>
      <c r="F97" s="119">
        <v>86.306507670000002</v>
      </c>
      <c r="G97" s="119">
        <v>0</v>
      </c>
      <c r="H97" s="119">
        <v>86.306507670000002</v>
      </c>
      <c r="I97" s="119">
        <v>2650.6030809099998</v>
      </c>
      <c r="J97" s="119">
        <v>0.53147544000000002</v>
      </c>
      <c r="K97" s="119">
        <v>2650.0716054700001</v>
      </c>
      <c r="L97" s="119">
        <v>3631.43488179</v>
      </c>
      <c r="M97" s="119">
        <v>3630.5226062800002</v>
      </c>
      <c r="N97" s="119">
        <v>0.91227550999999996</v>
      </c>
      <c r="O97" s="119">
        <v>0</v>
      </c>
      <c r="P97" s="119">
        <v>2.8464380000000001E-2</v>
      </c>
      <c r="Q97" s="119"/>
      <c r="R97" s="119"/>
      <c r="S97" s="119"/>
    </row>
    <row r="98" spans="1:19" hidden="1" outlineLevel="1">
      <c r="A98" s="62">
        <v>43191</v>
      </c>
      <c r="B98" s="119">
        <v>6507.6972611900001</v>
      </c>
      <c r="C98" s="119">
        <v>1.75922541</v>
      </c>
      <c r="D98" s="119">
        <v>0</v>
      </c>
      <c r="E98" s="119">
        <v>1.75922541</v>
      </c>
      <c r="F98" s="119">
        <v>82.446138559999994</v>
      </c>
      <c r="G98" s="119">
        <v>0</v>
      </c>
      <c r="H98" s="119">
        <v>82.446138559999994</v>
      </c>
      <c r="I98" s="119">
        <v>2759.6457507099999</v>
      </c>
      <c r="J98" s="119">
        <v>0.63289015999999998</v>
      </c>
      <c r="K98" s="119">
        <v>2759.0128605499999</v>
      </c>
      <c r="L98" s="119">
        <v>3663.8461465099999</v>
      </c>
      <c r="M98" s="119">
        <v>3662.3613638699999</v>
      </c>
      <c r="N98" s="119">
        <v>1.4847826399999999</v>
      </c>
      <c r="O98" s="119">
        <v>0</v>
      </c>
      <c r="P98" s="119">
        <v>2.8818610000000001E-2</v>
      </c>
      <c r="Q98" s="119"/>
      <c r="R98" s="119"/>
      <c r="S98" s="119"/>
    </row>
    <row r="99" spans="1:19" hidden="1" outlineLevel="1">
      <c r="A99" s="62">
        <v>43221</v>
      </c>
      <c r="B99" s="119">
        <v>6630.0472021100004</v>
      </c>
      <c r="C99" s="119">
        <v>1.7093921599999999</v>
      </c>
      <c r="D99" s="119">
        <v>0</v>
      </c>
      <c r="E99" s="119">
        <v>1.7093921599999999</v>
      </c>
      <c r="F99" s="119">
        <v>82.44108851</v>
      </c>
      <c r="G99" s="119">
        <v>0</v>
      </c>
      <c r="H99" s="119">
        <v>82.44108851</v>
      </c>
      <c r="I99" s="119">
        <v>2788.6428320199998</v>
      </c>
      <c r="J99" s="119">
        <v>0.84153155999999996</v>
      </c>
      <c r="K99" s="119">
        <v>2787.8013004600002</v>
      </c>
      <c r="L99" s="119">
        <v>3757.2538894200002</v>
      </c>
      <c r="M99" s="119">
        <v>3755.0512229699998</v>
      </c>
      <c r="N99" s="119">
        <v>2.2026664500000002</v>
      </c>
      <c r="O99" s="119">
        <v>0</v>
      </c>
      <c r="P99" s="119">
        <v>4.3166929999999999E-2</v>
      </c>
      <c r="Q99" s="119"/>
      <c r="R99" s="119"/>
      <c r="S99" s="119"/>
    </row>
    <row r="100" spans="1:19" hidden="1" outlineLevel="1">
      <c r="A100" s="62">
        <v>43252</v>
      </c>
      <c r="B100" s="119">
        <v>6763.5210018400003</v>
      </c>
      <c r="C100" s="119">
        <v>1.6566413600000001</v>
      </c>
      <c r="D100" s="119">
        <v>0</v>
      </c>
      <c r="E100" s="119">
        <v>1.6566413600000001</v>
      </c>
      <c r="F100" s="119">
        <v>82.418252440000003</v>
      </c>
      <c r="G100" s="119">
        <v>0</v>
      </c>
      <c r="H100" s="119">
        <v>82.418252440000003</v>
      </c>
      <c r="I100" s="119">
        <v>2915.0567781899999</v>
      </c>
      <c r="J100" s="119">
        <v>0.81795348000000001</v>
      </c>
      <c r="K100" s="119">
        <v>2914.2388247099998</v>
      </c>
      <c r="L100" s="119">
        <v>3764.3893298500002</v>
      </c>
      <c r="M100" s="119">
        <v>3762.1136827400001</v>
      </c>
      <c r="N100" s="119">
        <v>2.27564711</v>
      </c>
      <c r="O100" s="119">
        <v>0</v>
      </c>
      <c r="P100" s="119">
        <v>4.3631200000000002E-2</v>
      </c>
      <c r="Q100" s="119"/>
      <c r="R100" s="119"/>
      <c r="S100" s="119"/>
    </row>
    <row r="101" spans="1:19" hidden="1" outlineLevel="1">
      <c r="A101" s="62">
        <v>43282</v>
      </c>
      <c r="B101" s="119">
        <v>6895.4984296599996</v>
      </c>
      <c r="C101" s="119">
        <v>1.61646924</v>
      </c>
      <c r="D101" s="119">
        <v>0</v>
      </c>
      <c r="E101" s="119">
        <v>1.61646924</v>
      </c>
      <c r="F101" s="119">
        <v>78.602653919999995</v>
      </c>
      <c r="G101" s="119">
        <v>0</v>
      </c>
      <c r="H101" s="119">
        <v>78.602653919999995</v>
      </c>
      <c r="I101" s="119">
        <v>2960.8041706700001</v>
      </c>
      <c r="J101" s="119">
        <v>0.98121283000000004</v>
      </c>
      <c r="K101" s="119">
        <v>2959.8229578400001</v>
      </c>
      <c r="L101" s="119">
        <v>3854.47513583</v>
      </c>
      <c r="M101" s="119">
        <v>3849.68546952</v>
      </c>
      <c r="N101" s="119">
        <v>4.7896663100000003</v>
      </c>
      <c r="O101" s="119">
        <v>0</v>
      </c>
      <c r="P101" s="119">
        <v>4.3613270000000003E-2</v>
      </c>
      <c r="Q101" s="119"/>
      <c r="R101" s="119"/>
      <c r="S101" s="119"/>
    </row>
    <row r="102" spans="1:19" hidden="1" outlineLevel="1">
      <c r="A102" s="62">
        <v>43313</v>
      </c>
      <c r="B102" s="119">
        <v>7280.6546326600001</v>
      </c>
      <c r="C102" s="119">
        <v>2.1288390000000001E-2</v>
      </c>
      <c r="D102" s="119">
        <v>0</v>
      </c>
      <c r="E102" s="119">
        <v>2.1288390000000001E-2</v>
      </c>
      <c r="F102" s="119">
        <v>78.575412099999994</v>
      </c>
      <c r="G102" s="119">
        <v>0</v>
      </c>
      <c r="H102" s="119">
        <v>78.575412099999994</v>
      </c>
      <c r="I102" s="119">
        <v>3046.8905595599999</v>
      </c>
      <c r="J102" s="119">
        <v>0.95688938999999995</v>
      </c>
      <c r="K102" s="119">
        <v>3045.9336701699999</v>
      </c>
      <c r="L102" s="119">
        <v>4155.1673726099998</v>
      </c>
      <c r="M102" s="119">
        <v>4149.2668070999998</v>
      </c>
      <c r="N102" s="119">
        <v>5.9005655099999998</v>
      </c>
      <c r="O102" s="119">
        <v>0</v>
      </c>
      <c r="P102" s="119">
        <v>4.441204E-2</v>
      </c>
      <c r="Q102" s="119"/>
      <c r="R102" s="119"/>
      <c r="S102" s="119"/>
    </row>
    <row r="103" spans="1:19" hidden="1" outlineLevel="1">
      <c r="A103" s="62">
        <v>43344</v>
      </c>
      <c r="B103" s="119">
        <v>7481.4749062800001</v>
      </c>
      <c r="C103" s="119">
        <v>0.11016332</v>
      </c>
      <c r="D103" s="119">
        <v>0</v>
      </c>
      <c r="E103" s="119">
        <v>0.11016332</v>
      </c>
      <c r="F103" s="119">
        <v>78.553449740000005</v>
      </c>
      <c r="G103" s="119">
        <v>0</v>
      </c>
      <c r="H103" s="119">
        <v>78.553449740000005</v>
      </c>
      <c r="I103" s="119">
        <v>3204.8817186800002</v>
      </c>
      <c r="J103" s="119">
        <v>0.86693423999999997</v>
      </c>
      <c r="K103" s="119">
        <v>3204.0147844399999</v>
      </c>
      <c r="L103" s="119">
        <v>4197.9295745400004</v>
      </c>
      <c r="M103" s="119">
        <v>4192.04955918</v>
      </c>
      <c r="N103" s="119">
        <v>5.8800153599999998</v>
      </c>
      <c r="O103" s="119">
        <v>0</v>
      </c>
      <c r="P103" s="119">
        <v>4.378021E-2</v>
      </c>
      <c r="Q103" s="119"/>
      <c r="R103" s="119"/>
      <c r="S103" s="119"/>
    </row>
    <row r="104" spans="1:19" hidden="1" outlineLevel="1">
      <c r="A104" s="62">
        <v>43374</v>
      </c>
      <c r="B104" s="119">
        <v>7498.9043748900003</v>
      </c>
      <c r="C104" s="119">
        <v>6.1265769999999997E-2</v>
      </c>
      <c r="D104" s="119">
        <v>0</v>
      </c>
      <c r="E104" s="119">
        <v>6.1265769999999997E-2</v>
      </c>
      <c r="F104" s="119">
        <v>74.740241060000002</v>
      </c>
      <c r="G104" s="119">
        <v>0</v>
      </c>
      <c r="H104" s="119">
        <v>74.740241060000002</v>
      </c>
      <c r="I104" s="119">
        <v>3187.5385798000002</v>
      </c>
      <c r="J104" s="119">
        <v>1.4537634800000001</v>
      </c>
      <c r="K104" s="119">
        <v>3186.0848163199998</v>
      </c>
      <c r="L104" s="119">
        <v>4236.5642882599996</v>
      </c>
      <c r="M104" s="119">
        <v>4229.6282388099999</v>
      </c>
      <c r="N104" s="119">
        <v>6.9360494499999996</v>
      </c>
      <c r="O104" s="119">
        <v>0</v>
      </c>
      <c r="P104" s="119">
        <v>4.4175029999999997E-2</v>
      </c>
      <c r="Q104" s="119"/>
      <c r="R104" s="119"/>
      <c r="S104" s="119"/>
    </row>
    <row r="105" spans="1:19" hidden="1" outlineLevel="1">
      <c r="A105" s="62">
        <v>43405</v>
      </c>
      <c r="B105" s="119">
        <v>7637.4955456999996</v>
      </c>
      <c r="C105" s="119">
        <v>5.0785490000000003E-2</v>
      </c>
      <c r="D105" s="119">
        <v>0</v>
      </c>
      <c r="E105" s="119">
        <v>5.0785490000000003E-2</v>
      </c>
      <c r="F105" s="119">
        <v>74.690542399999998</v>
      </c>
      <c r="G105" s="119">
        <v>0</v>
      </c>
      <c r="H105" s="119">
        <v>74.690542399999998</v>
      </c>
      <c r="I105" s="119">
        <v>3230.0350262100001</v>
      </c>
      <c r="J105" s="119">
        <v>4.0974319100000001</v>
      </c>
      <c r="K105" s="119">
        <v>3225.9375943</v>
      </c>
      <c r="L105" s="119">
        <v>4332.7191916000002</v>
      </c>
      <c r="M105" s="119">
        <v>4325.3693159100003</v>
      </c>
      <c r="N105" s="119">
        <v>7.3498756900000002</v>
      </c>
      <c r="O105" s="119">
        <v>0</v>
      </c>
      <c r="P105" s="119">
        <v>4.4716329999999999E-2</v>
      </c>
      <c r="Q105" s="119"/>
      <c r="R105" s="119"/>
      <c r="S105" s="119"/>
    </row>
    <row r="106" spans="1:19" hidden="1" outlineLevel="1">
      <c r="A106" s="62">
        <v>43435</v>
      </c>
      <c r="B106" s="119">
        <v>7464.3441473499997</v>
      </c>
      <c r="C106" s="119">
        <v>4.3771999999999998E-2</v>
      </c>
      <c r="D106" s="119">
        <v>0</v>
      </c>
      <c r="E106" s="119">
        <v>4.3771999999999998E-2</v>
      </c>
      <c r="F106" s="119">
        <v>74.710194830000006</v>
      </c>
      <c r="G106" s="119">
        <v>0</v>
      </c>
      <c r="H106" s="119">
        <v>74.710194830000006</v>
      </c>
      <c r="I106" s="119">
        <v>3182.1673488900001</v>
      </c>
      <c r="J106" s="119">
        <v>0.45026897999999999</v>
      </c>
      <c r="K106" s="119">
        <v>3181.7170799099999</v>
      </c>
      <c r="L106" s="119">
        <v>4207.4228316299996</v>
      </c>
      <c r="M106" s="119">
        <v>4201.9846332699999</v>
      </c>
      <c r="N106" s="119">
        <v>5.4381983600000003</v>
      </c>
      <c r="O106" s="119">
        <v>0</v>
      </c>
      <c r="P106" s="119">
        <v>4.5078670000000001E-2</v>
      </c>
      <c r="Q106" s="119"/>
      <c r="R106" s="119"/>
      <c r="S106" s="119"/>
    </row>
    <row r="107" spans="1:19" hidden="1" outlineLevel="1">
      <c r="A107" s="62">
        <v>43466</v>
      </c>
      <c r="B107" s="119">
        <v>7508.0406598899999</v>
      </c>
      <c r="C107" s="119">
        <v>4.1538230000000002E-2</v>
      </c>
      <c r="D107" s="119">
        <v>0</v>
      </c>
      <c r="E107" s="119">
        <v>4.1538230000000002E-2</v>
      </c>
      <c r="F107" s="119">
        <v>70.874802310000007</v>
      </c>
      <c r="G107" s="119">
        <v>0</v>
      </c>
      <c r="H107" s="119">
        <v>70.874802310000007</v>
      </c>
      <c r="I107" s="119">
        <v>3167.1633625300001</v>
      </c>
      <c r="J107" s="119">
        <v>0.43134080000000002</v>
      </c>
      <c r="K107" s="119">
        <v>3166.7320217299998</v>
      </c>
      <c r="L107" s="119">
        <v>4269.9609568200003</v>
      </c>
      <c r="M107" s="119">
        <v>4264.6427913799998</v>
      </c>
      <c r="N107" s="119">
        <v>5.3181654399999996</v>
      </c>
      <c r="O107" s="119">
        <v>0</v>
      </c>
      <c r="P107" s="119">
        <v>4.651392E-2</v>
      </c>
      <c r="Q107" s="119"/>
      <c r="R107" s="119"/>
      <c r="S107" s="119"/>
    </row>
    <row r="108" spans="1:19" hidden="1" outlineLevel="1">
      <c r="A108" s="62">
        <v>43497</v>
      </c>
      <c r="B108" s="119">
        <v>7545.3042423699999</v>
      </c>
      <c r="C108" s="119">
        <v>3.6559170000000002E-2</v>
      </c>
      <c r="D108" s="119">
        <v>0</v>
      </c>
      <c r="E108" s="119">
        <v>3.6559170000000002E-2</v>
      </c>
      <c r="F108" s="119">
        <v>70.788784969999995</v>
      </c>
      <c r="G108" s="119">
        <v>0</v>
      </c>
      <c r="H108" s="119">
        <v>70.788784969999995</v>
      </c>
      <c r="I108" s="119">
        <v>3191.17602932</v>
      </c>
      <c r="J108" s="119">
        <v>0.85976047</v>
      </c>
      <c r="K108" s="119">
        <v>3190.3162688500001</v>
      </c>
      <c r="L108" s="119">
        <v>4283.3028689100001</v>
      </c>
      <c r="M108" s="119">
        <v>4278.1265341099997</v>
      </c>
      <c r="N108" s="119">
        <v>5.1763348000000002</v>
      </c>
      <c r="O108" s="119">
        <v>0</v>
      </c>
      <c r="P108" s="119">
        <v>4.910051E-2</v>
      </c>
      <c r="Q108" s="119"/>
      <c r="R108" s="119"/>
      <c r="S108" s="119"/>
    </row>
    <row r="109" spans="1:19" hidden="1" outlineLevel="1">
      <c r="A109" s="62">
        <v>43525</v>
      </c>
      <c r="B109" s="119">
        <v>7759.2130845600004</v>
      </c>
      <c r="C109" s="119">
        <v>3.2135360000000002E-2</v>
      </c>
      <c r="D109" s="119">
        <v>0</v>
      </c>
      <c r="E109" s="119">
        <v>3.2135360000000002E-2</v>
      </c>
      <c r="F109" s="119">
        <v>70.846345959999994</v>
      </c>
      <c r="G109" s="119">
        <v>0</v>
      </c>
      <c r="H109" s="119">
        <v>70.846345959999994</v>
      </c>
      <c r="I109" s="119">
        <v>3309.2747262500002</v>
      </c>
      <c r="J109" s="119">
        <v>1.25088942</v>
      </c>
      <c r="K109" s="119">
        <v>3308.0238368300002</v>
      </c>
      <c r="L109" s="119">
        <v>4379.0598769899998</v>
      </c>
      <c r="M109" s="119">
        <v>4373.9448208399999</v>
      </c>
      <c r="N109" s="119">
        <v>5.11505615</v>
      </c>
      <c r="O109" s="119">
        <v>0</v>
      </c>
      <c r="P109" s="119">
        <v>4.7958140000000003E-2</v>
      </c>
      <c r="Q109" s="119"/>
      <c r="R109" s="119"/>
      <c r="S109" s="119"/>
    </row>
    <row r="110" spans="1:19" hidden="1" outlineLevel="1">
      <c r="A110" s="62">
        <v>43556</v>
      </c>
      <c r="B110" s="119">
        <v>7803.9045337899997</v>
      </c>
      <c r="C110" s="119">
        <v>3.1415749999999999E-2</v>
      </c>
      <c r="D110" s="119">
        <v>0</v>
      </c>
      <c r="E110" s="119">
        <v>3.1415749999999999E-2</v>
      </c>
      <c r="F110" s="119">
        <v>66.99215031</v>
      </c>
      <c r="G110" s="119">
        <v>0</v>
      </c>
      <c r="H110" s="119">
        <v>66.99215031</v>
      </c>
      <c r="I110" s="119">
        <v>3325.4571898999998</v>
      </c>
      <c r="J110" s="119">
        <v>3.1411660000000001</v>
      </c>
      <c r="K110" s="119">
        <v>3322.3160238999999</v>
      </c>
      <c r="L110" s="119">
        <v>4411.4237778300003</v>
      </c>
      <c r="M110" s="119">
        <v>4406.3868099199999</v>
      </c>
      <c r="N110" s="119">
        <v>5.0369679100000004</v>
      </c>
      <c r="O110" s="119">
        <v>0</v>
      </c>
      <c r="P110" s="119">
        <v>4.8944330000000001E-2</v>
      </c>
      <c r="Q110" s="119"/>
      <c r="R110" s="119"/>
      <c r="S110" s="119"/>
    </row>
    <row r="111" spans="1:19" hidden="1" outlineLevel="1">
      <c r="A111" s="62">
        <v>43586</v>
      </c>
      <c r="B111" s="119">
        <v>7855.21191542</v>
      </c>
      <c r="C111" s="119">
        <v>3.3990439999999997E-2</v>
      </c>
      <c r="D111" s="119">
        <v>0</v>
      </c>
      <c r="E111" s="119">
        <v>3.3990439999999997E-2</v>
      </c>
      <c r="F111" s="119">
        <v>66.980784499999999</v>
      </c>
      <c r="G111" s="119">
        <v>0</v>
      </c>
      <c r="H111" s="119">
        <v>66.980784499999999</v>
      </c>
      <c r="I111" s="119">
        <v>3296.3946625200001</v>
      </c>
      <c r="J111" s="119">
        <v>3.3839956099999999</v>
      </c>
      <c r="K111" s="119">
        <v>3293.0106669100001</v>
      </c>
      <c r="L111" s="119">
        <v>4491.80247796</v>
      </c>
      <c r="M111" s="119">
        <v>4487.06476982</v>
      </c>
      <c r="N111" s="119">
        <v>4.7377081399999996</v>
      </c>
      <c r="O111" s="119">
        <v>0</v>
      </c>
      <c r="P111" s="119">
        <v>5.2520860000000003E-2</v>
      </c>
      <c r="Q111" s="119"/>
      <c r="R111" s="119"/>
      <c r="S111" s="119"/>
    </row>
    <row r="112" spans="1:19" hidden="1" outlineLevel="1">
      <c r="A112" s="62">
        <v>43617</v>
      </c>
      <c r="B112" s="119">
        <v>7818.4751439800002</v>
      </c>
      <c r="C112" s="119">
        <v>2.975641E-2</v>
      </c>
      <c r="D112" s="119">
        <v>0</v>
      </c>
      <c r="E112" s="119">
        <v>2.975641E-2</v>
      </c>
      <c r="F112" s="119">
        <v>67.737036090000004</v>
      </c>
      <c r="G112" s="119">
        <v>0.77505115999999996</v>
      </c>
      <c r="H112" s="119">
        <v>66.96198493</v>
      </c>
      <c r="I112" s="119">
        <v>3609.8259876100001</v>
      </c>
      <c r="J112" s="119">
        <v>3.7218983699999999</v>
      </c>
      <c r="K112" s="119">
        <v>3606.1040892400001</v>
      </c>
      <c r="L112" s="119">
        <v>4140.8823638699996</v>
      </c>
      <c r="M112" s="119">
        <v>4136.0895656499997</v>
      </c>
      <c r="N112" s="119">
        <v>4.7927982199999999</v>
      </c>
      <c r="O112" s="119">
        <v>0</v>
      </c>
      <c r="P112" s="119">
        <v>5.357692E-2</v>
      </c>
      <c r="Q112" s="119"/>
      <c r="R112" s="119"/>
      <c r="S112" s="119"/>
    </row>
    <row r="113" spans="1:19" hidden="1" outlineLevel="1">
      <c r="A113" s="62">
        <v>43647</v>
      </c>
      <c r="B113" s="119">
        <v>7882.6390614299999</v>
      </c>
      <c r="C113" s="119">
        <v>8.9727299999999999E-3</v>
      </c>
      <c r="D113" s="119">
        <v>0</v>
      </c>
      <c r="E113" s="119">
        <v>8.9727299999999999E-3</v>
      </c>
      <c r="F113" s="119">
        <v>77.336159039999998</v>
      </c>
      <c r="G113" s="119">
        <v>0.73477334000000005</v>
      </c>
      <c r="H113" s="119">
        <v>76.601385699999994</v>
      </c>
      <c r="I113" s="119">
        <v>3620.3677395099999</v>
      </c>
      <c r="J113" s="119">
        <v>4.2191526899999996</v>
      </c>
      <c r="K113" s="119">
        <v>3616.1485868200002</v>
      </c>
      <c r="L113" s="119">
        <v>4184.9261901500004</v>
      </c>
      <c r="M113" s="119">
        <v>4179.6362398499996</v>
      </c>
      <c r="N113" s="119">
        <v>5.2899503000000001</v>
      </c>
      <c r="O113" s="119">
        <v>0</v>
      </c>
      <c r="P113" s="119">
        <v>0.16491669</v>
      </c>
      <c r="Q113" s="119"/>
      <c r="R113" s="119"/>
      <c r="S113" s="119"/>
    </row>
    <row r="114" spans="1:19" hidden="1" outlineLevel="1">
      <c r="A114" s="62">
        <v>43678</v>
      </c>
      <c r="B114" s="119">
        <v>8247.9221735499996</v>
      </c>
      <c r="C114" s="119">
        <v>5.4775600000000002E-3</v>
      </c>
      <c r="D114" s="119">
        <v>0</v>
      </c>
      <c r="E114" s="119">
        <v>5.4775600000000002E-3</v>
      </c>
      <c r="F114" s="119">
        <v>83.921554610000001</v>
      </c>
      <c r="G114" s="119">
        <v>0.68250980000000006</v>
      </c>
      <c r="H114" s="119">
        <v>83.239044809999996</v>
      </c>
      <c r="I114" s="119">
        <v>3889.92987111</v>
      </c>
      <c r="J114" s="119">
        <v>10.287686580000001</v>
      </c>
      <c r="K114" s="119">
        <v>3879.6421845300001</v>
      </c>
      <c r="L114" s="119">
        <v>4274.0652702699999</v>
      </c>
      <c r="M114" s="119">
        <v>4268.6281237599997</v>
      </c>
      <c r="N114" s="119">
        <v>5.4371465099999998</v>
      </c>
      <c r="O114" s="119">
        <v>0</v>
      </c>
      <c r="P114" s="119">
        <v>0.16893927</v>
      </c>
      <c r="Q114" s="119"/>
      <c r="R114" s="119"/>
      <c r="S114" s="119"/>
    </row>
    <row r="115" spans="1:19" hidden="1" outlineLevel="1">
      <c r="A115" s="62">
        <v>43709</v>
      </c>
      <c r="B115" s="119">
        <v>8396.2330167599994</v>
      </c>
      <c r="C115" s="119">
        <v>5.3664100000000003E-3</v>
      </c>
      <c r="D115" s="119">
        <v>0</v>
      </c>
      <c r="E115" s="119">
        <v>5.3664100000000003E-3</v>
      </c>
      <c r="F115" s="119">
        <v>101.97660834</v>
      </c>
      <c r="G115" s="119">
        <v>0.62980479</v>
      </c>
      <c r="H115" s="119">
        <v>101.34680355</v>
      </c>
      <c r="I115" s="119">
        <v>4040.0710284199999</v>
      </c>
      <c r="J115" s="119">
        <v>8.2136219799999992</v>
      </c>
      <c r="K115" s="119">
        <v>4031.85740644</v>
      </c>
      <c r="L115" s="119">
        <v>4254.1800135900003</v>
      </c>
      <c r="M115" s="119">
        <v>4248.82061196</v>
      </c>
      <c r="N115" s="119">
        <v>5.3594016299999998</v>
      </c>
      <c r="O115" s="119">
        <v>0</v>
      </c>
      <c r="P115" s="119">
        <v>0.16332716</v>
      </c>
      <c r="Q115" s="119"/>
      <c r="R115" s="119"/>
      <c r="S115" s="119"/>
    </row>
    <row r="116" spans="1:19" hidden="1" outlineLevel="1">
      <c r="A116" s="62">
        <v>43739</v>
      </c>
      <c r="B116" s="119">
        <v>8613.9123583500004</v>
      </c>
      <c r="C116" s="119">
        <v>4.7056800000000003E-3</v>
      </c>
      <c r="D116" s="119">
        <v>0</v>
      </c>
      <c r="E116" s="119">
        <v>4.7056800000000003E-3</v>
      </c>
      <c r="F116" s="119">
        <v>113.56801283</v>
      </c>
      <c r="G116" s="119">
        <v>0.57788631999999995</v>
      </c>
      <c r="H116" s="119">
        <v>112.99012651</v>
      </c>
      <c r="I116" s="119">
        <v>4179.3080442</v>
      </c>
      <c r="J116" s="119">
        <v>6.6100696799999996</v>
      </c>
      <c r="K116" s="119">
        <v>4172.6979745199997</v>
      </c>
      <c r="L116" s="119">
        <v>4321.03159564</v>
      </c>
      <c r="M116" s="119">
        <v>4315.4220576799999</v>
      </c>
      <c r="N116" s="119">
        <v>5.6095379599999999</v>
      </c>
      <c r="O116" s="119">
        <v>0</v>
      </c>
      <c r="P116" s="119">
        <v>0.16024917</v>
      </c>
      <c r="Q116" s="119"/>
      <c r="R116" s="119"/>
      <c r="S116" s="119"/>
    </row>
    <row r="117" spans="1:19" hidden="1" outlineLevel="1">
      <c r="A117" s="62">
        <v>43770</v>
      </c>
      <c r="B117" s="119">
        <v>8699.2928183399999</v>
      </c>
      <c r="C117" s="119">
        <v>4.50827E-3</v>
      </c>
      <c r="D117" s="119">
        <v>0</v>
      </c>
      <c r="E117" s="119">
        <v>4.50827E-3</v>
      </c>
      <c r="F117" s="119">
        <v>130.64993034</v>
      </c>
      <c r="G117" s="119">
        <v>0.52524227999999995</v>
      </c>
      <c r="H117" s="119">
        <v>130.12468806000001</v>
      </c>
      <c r="I117" s="119">
        <v>4238.7799638300003</v>
      </c>
      <c r="J117" s="119">
        <v>9.0121707600000001</v>
      </c>
      <c r="K117" s="119">
        <v>4229.7677930700002</v>
      </c>
      <c r="L117" s="119">
        <v>4329.8584159000002</v>
      </c>
      <c r="M117" s="119">
        <v>4322.7591245000003</v>
      </c>
      <c r="N117" s="119">
        <v>7.0992914000000003</v>
      </c>
      <c r="O117" s="119">
        <v>0</v>
      </c>
      <c r="P117" s="119">
        <v>0.15476992000000001</v>
      </c>
      <c r="Q117" s="119"/>
      <c r="R117" s="119"/>
      <c r="S117" s="119"/>
    </row>
    <row r="118" spans="1:19" hidden="1" outlineLevel="1">
      <c r="A118" s="62">
        <v>43800</v>
      </c>
      <c r="B118" s="119">
        <v>8658.3475902400005</v>
      </c>
      <c r="C118" s="119">
        <v>3.9428E-4</v>
      </c>
      <c r="D118" s="119">
        <v>0</v>
      </c>
      <c r="E118" s="119">
        <v>3.9428E-4</v>
      </c>
      <c r="F118" s="119">
        <v>154.40440520000001</v>
      </c>
      <c r="G118" s="119">
        <v>0.47309611000000001</v>
      </c>
      <c r="H118" s="119">
        <v>153.93130909000001</v>
      </c>
      <c r="I118" s="119">
        <v>4134.8106220600002</v>
      </c>
      <c r="J118" s="119">
        <v>2.77938353</v>
      </c>
      <c r="K118" s="119">
        <v>4132.0312385300003</v>
      </c>
      <c r="L118" s="119">
        <v>4369.1321687</v>
      </c>
      <c r="M118" s="119">
        <v>4363.1480149700001</v>
      </c>
      <c r="N118" s="119">
        <v>5.9841537300000001</v>
      </c>
      <c r="O118" s="119">
        <v>0</v>
      </c>
      <c r="P118" s="119">
        <v>0.13257206999999999</v>
      </c>
      <c r="Q118" s="119"/>
      <c r="R118" s="119"/>
      <c r="S118" s="119"/>
    </row>
    <row r="119" spans="1:19" hidden="1" outlineLevel="1">
      <c r="A119" s="62">
        <v>43831</v>
      </c>
      <c r="B119" s="119">
        <v>8652.4248662000009</v>
      </c>
      <c r="C119" s="119">
        <v>1.55E-6</v>
      </c>
      <c r="D119" s="119">
        <v>0</v>
      </c>
      <c r="E119" s="119">
        <v>1.55E-6</v>
      </c>
      <c r="F119" s="119">
        <v>154.31907451000001</v>
      </c>
      <c r="G119" s="119">
        <v>0.42074982</v>
      </c>
      <c r="H119" s="119">
        <v>153.89832469000001</v>
      </c>
      <c r="I119" s="119">
        <v>4035.2181036500001</v>
      </c>
      <c r="J119" s="119">
        <v>3.6028719200000001</v>
      </c>
      <c r="K119" s="119">
        <v>4031.6152317299998</v>
      </c>
      <c r="L119" s="119">
        <v>4462.8876864900003</v>
      </c>
      <c r="M119" s="119">
        <v>4457.3846748100004</v>
      </c>
      <c r="N119" s="119">
        <v>5.5030116800000002</v>
      </c>
      <c r="O119" s="119">
        <v>0</v>
      </c>
      <c r="P119" s="119">
        <v>9.5236950000000001E-2</v>
      </c>
      <c r="Q119" s="119"/>
      <c r="R119" s="119"/>
      <c r="S119" s="119"/>
    </row>
    <row r="120" spans="1:19" hidden="1" outlineLevel="1">
      <c r="A120" s="62">
        <v>43862</v>
      </c>
      <c r="B120" s="119">
        <v>8671.7312870099995</v>
      </c>
      <c r="C120" s="119">
        <v>0</v>
      </c>
      <c r="D120" s="119">
        <v>0</v>
      </c>
      <c r="E120" s="119">
        <v>0</v>
      </c>
      <c r="F120" s="119">
        <v>157.61367107999999</v>
      </c>
      <c r="G120" s="119">
        <v>0.36787081999999999</v>
      </c>
      <c r="H120" s="119">
        <v>157.24580026000001</v>
      </c>
      <c r="I120" s="119">
        <v>4013.9086715799999</v>
      </c>
      <c r="J120" s="119">
        <v>3.6157120699999998</v>
      </c>
      <c r="K120" s="119">
        <v>4010.2929595099999</v>
      </c>
      <c r="L120" s="119">
        <v>4500.2089443499999</v>
      </c>
      <c r="M120" s="119">
        <v>4494.84903244</v>
      </c>
      <c r="N120" s="119">
        <v>5.3599119100000001</v>
      </c>
      <c r="O120" s="119">
        <v>0</v>
      </c>
      <c r="P120" s="119">
        <v>9.6670279999999997E-2</v>
      </c>
      <c r="Q120" s="119"/>
      <c r="R120" s="119"/>
      <c r="S120" s="119"/>
    </row>
    <row r="121" spans="1:19" hidden="1" outlineLevel="1">
      <c r="A121" s="62">
        <v>43891</v>
      </c>
      <c r="B121" s="119">
        <v>9382.9078824400003</v>
      </c>
      <c r="C121" s="119">
        <v>3.358E-5</v>
      </c>
      <c r="D121" s="119">
        <v>0</v>
      </c>
      <c r="E121" s="119">
        <v>3.358E-5</v>
      </c>
      <c r="F121" s="119">
        <v>154.75697434</v>
      </c>
      <c r="G121" s="119">
        <v>0.31583599000000001</v>
      </c>
      <c r="H121" s="119">
        <v>154.44113834999999</v>
      </c>
      <c r="I121" s="119">
        <v>4630.0243984600002</v>
      </c>
      <c r="J121" s="119">
        <v>8.0264816400000001</v>
      </c>
      <c r="K121" s="119">
        <v>4621.9979168199998</v>
      </c>
      <c r="L121" s="119">
        <v>4598.1264760599997</v>
      </c>
      <c r="M121" s="119">
        <v>4592.8546824300001</v>
      </c>
      <c r="N121" s="119">
        <v>5.2717936300000003</v>
      </c>
      <c r="O121" s="119">
        <v>0</v>
      </c>
      <c r="P121" s="119">
        <v>8.5180370000000005E-2</v>
      </c>
      <c r="Q121" s="119"/>
      <c r="R121" s="119"/>
      <c r="S121" s="119"/>
    </row>
    <row r="122" spans="1:19" hidden="1" outlineLevel="1">
      <c r="A122" s="62">
        <v>43922</v>
      </c>
      <c r="B122" s="119">
        <v>9154.3017901799994</v>
      </c>
      <c r="C122" s="119">
        <v>0</v>
      </c>
      <c r="D122" s="119">
        <v>0</v>
      </c>
      <c r="E122" s="119">
        <v>0</v>
      </c>
      <c r="F122" s="119">
        <v>164.57657409000001</v>
      </c>
      <c r="G122" s="119">
        <v>0.26319322000000001</v>
      </c>
      <c r="H122" s="119">
        <v>164.31338087</v>
      </c>
      <c r="I122" s="119">
        <v>4544.2725487500002</v>
      </c>
      <c r="J122" s="119">
        <v>3.8143897199999999</v>
      </c>
      <c r="K122" s="119">
        <v>4540.4581590300004</v>
      </c>
      <c r="L122" s="119">
        <v>4445.4526673399996</v>
      </c>
      <c r="M122" s="119">
        <v>4440.2738212499999</v>
      </c>
      <c r="N122" s="119">
        <v>5.1788460900000004</v>
      </c>
      <c r="O122" s="119">
        <v>0</v>
      </c>
      <c r="P122" s="119">
        <v>7.0601280000000002E-2</v>
      </c>
      <c r="Q122" s="119"/>
      <c r="R122" s="119"/>
      <c r="S122" s="119"/>
    </row>
    <row r="123" spans="1:19" hidden="1" outlineLevel="1">
      <c r="A123" s="62">
        <v>43952</v>
      </c>
      <c r="B123" s="119">
        <v>8974.3244833400004</v>
      </c>
      <c r="C123" s="119">
        <v>1.053024E-2</v>
      </c>
      <c r="D123" s="119">
        <v>0</v>
      </c>
      <c r="E123" s="119">
        <v>1.053024E-2</v>
      </c>
      <c r="F123" s="119">
        <v>179.19272187999999</v>
      </c>
      <c r="G123" s="119">
        <v>0.21081146000000001</v>
      </c>
      <c r="H123" s="119">
        <v>178.98191041999999</v>
      </c>
      <c r="I123" s="119">
        <v>4373.1247133300003</v>
      </c>
      <c r="J123" s="119">
        <v>2.86412048</v>
      </c>
      <c r="K123" s="119">
        <v>4370.2605928499997</v>
      </c>
      <c r="L123" s="119">
        <v>4421.9965178900002</v>
      </c>
      <c r="M123" s="119">
        <v>4416.8648899899999</v>
      </c>
      <c r="N123" s="119">
        <v>5.1316278999999998</v>
      </c>
      <c r="O123" s="119">
        <v>0</v>
      </c>
      <c r="P123" s="119">
        <v>8.5730959999999995E-2</v>
      </c>
      <c r="Q123" s="119"/>
      <c r="R123" s="119"/>
      <c r="S123" s="119"/>
    </row>
    <row r="124" spans="1:19" hidden="1" outlineLevel="1">
      <c r="A124" s="62">
        <v>43983</v>
      </c>
      <c r="B124" s="119">
        <v>9074.0803734599995</v>
      </c>
      <c r="C124" s="119">
        <v>8.5158999999999999E-3</v>
      </c>
      <c r="D124" s="119">
        <v>0</v>
      </c>
      <c r="E124" s="119">
        <v>8.5158999999999999E-3</v>
      </c>
      <c r="F124" s="119">
        <v>186.70819499999999</v>
      </c>
      <c r="G124" s="119">
        <v>0.15816568</v>
      </c>
      <c r="H124" s="119">
        <v>186.55002931999999</v>
      </c>
      <c r="I124" s="119">
        <v>4465.77367478</v>
      </c>
      <c r="J124" s="119">
        <v>3.77396602</v>
      </c>
      <c r="K124" s="119">
        <v>4461.9997087600004</v>
      </c>
      <c r="L124" s="119">
        <v>4421.5899877800002</v>
      </c>
      <c r="M124" s="119">
        <v>4416.4148912000001</v>
      </c>
      <c r="N124" s="119">
        <v>5.1750965799999999</v>
      </c>
      <c r="O124" s="119">
        <v>0</v>
      </c>
      <c r="P124" s="119">
        <v>6.2847150000000004E-2</v>
      </c>
      <c r="Q124" s="119"/>
      <c r="R124" s="119"/>
      <c r="S124" s="119"/>
    </row>
    <row r="125" spans="1:19" hidden="1" outlineLevel="1">
      <c r="A125" s="62">
        <v>44013</v>
      </c>
      <c r="B125" s="119">
        <v>9244.9908992399996</v>
      </c>
      <c r="C125" s="119">
        <v>8.1775500000000004E-3</v>
      </c>
      <c r="D125" s="119">
        <v>0</v>
      </c>
      <c r="E125" s="119">
        <v>8.1775500000000004E-3</v>
      </c>
      <c r="F125" s="119">
        <v>191.31191128</v>
      </c>
      <c r="G125" s="119">
        <v>0</v>
      </c>
      <c r="H125" s="119">
        <v>191.31191128</v>
      </c>
      <c r="I125" s="119">
        <v>4614.4813129599997</v>
      </c>
      <c r="J125" s="119">
        <v>4.5742734799999996</v>
      </c>
      <c r="K125" s="119">
        <v>4609.9070394800001</v>
      </c>
      <c r="L125" s="119">
        <v>4439.1894974500001</v>
      </c>
      <c r="M125" s="119">
        <v>4434.0909315199997</v>
      </c>
      <c r="N125" s="119">
        <v>5.0985659300000004</v>
      </c>
      <c r="O125" s="119">
        <v>0</v>
      </c>
      <c r="P125" s="119">
        <v>0.26383779000000002</v>
      </c>
      <c r="Q125" s="119"/>
      <c r="R125" s="119"/>
      <c r="S125" s="119"/>
    </row>
    <row r="126" spans="1:19" hidden="1" outlineLevel="1">
      <c r="A126" s="62">
        <v>44044</v>
      </c>
      <c r="B126" s="119">
        <v>9306.0400028399999</v>
      </c>
      <c r="C126" s="119">
        <v>7.0613500000000001E-3</v>
      </c>
      <c r="D126" s="119">
        <v>0</v>
      </c>
      <c r="E126" s="119">
        <v>7.0613500000000001E-3</v>
      </c>
      <c r="F126" s="119">
        <v>205.91698521000001</v>
      </c>
      <c r="G126" s="119">
        <v>0</v>
      </c>
      <c r="H126" s="119">
        <v>205.91698521000001</v>
      </c>
      <c r="I126" s="119">
        <v>4615.74210339</v>
      </c>
      <c r="J126" s="119">
        <v>6.3137397499999999</v>
      </c>
      <c r="K126" s="119">
        <v>4609.4283636399996</v>
      </c>
      <c r="L126" s="119">
        <v>4484.3738528900003</v>
      </c>
      <c r="M126" s="119">
        <v>4479.2392240600002</v>
      </c>
      <c r="N126" s="119">
        <v>5.1346288299999996</v>
      </c>
      <c r="O126" s="119">
        <v>0</v>
      </c>
      <c r="P126" s="119">
        <v>6.7636849999999998E-2</v>
      </c>
      <c r="Q126" s="119"/>
      <c r="R126" s="119"/>
      <c r="S126" s="119"/>
    </row>
    <row r="127" spans="1:19" hidden="1" outlineLevel="1">
      <c r="A127" s="62">
        <v>44075</v>
      </c>
      <c r="B127" s="119">
        <v>9411.9243572199994</v>
      </c>
      <c r="C127" s="119">
        <v>2.0821579999999999E-2</v>
      </c>
      <c r="D127" s="119">
        <v>0</v>
      </c>
      <c r="E127" s="119">
        <v>2.0821579999999999E-2</v>
      </c>
      <c r="F127" s="119">
        <v>221.50887441</v>
      </c>
      <c r="G127" s="119">
        <v>0</v>
      </c>
      <c r="H127" s="119">
        <v>221.50887441</v>
      </c>
      <c r="I127" s="119">
        <v>4687.5529385299997</v>
      </c>
      <c r="J127" s="119">
        <v>5.3135436399999998</v>
      </c>
      <c r="K127" s="119">
        <v>4682.2393948899999</v>
      </c>
      <c r="L127" s="119">
        <v>4502.8417227</v>
      </c>
      <c r="M127" s="119">
        <v>4496.3501612099999</v>
      </c>
      <c r="N127" s="119">
        <v>6.4915614899999996</v>
      </c>
      <c r="O127" s="119">
        <v>0</v>
      </c>
      <c r="P127" s="119">
        <v>6.2786770000000006E-2</v>
      </c>
      <c r="Q127" s="119"/>
      <c r="R127" s="119"/>
      <c r="S127" s="119"/>
    </row>
    <row r="128" spans="1:19" hidden="1" outlineLevel="1">
      <c r="A128" s="62">
        <v>44105</v>
      </c>
      <c r="B128" s="119">
        <v>8941.6979919599999</v>
      </c>
      <c r="C128" s="119">
        <v>3.8357700000000002E-2</v>
      </c>
      <c r="D128" s="119">
        <v>0</v>
      </c>
      <c r="E128" s="119">
        <v>3.8357700000000002E-2</v>
      </c>
      <c r="F128" s="119">
        <v>233.01309775999999</v>
      </c>
      <c r="G128" s="119">
        <v>0</v>
      </c>
      <c r="H128" s="119">
        <v>233.01309775999999</v>
      </c>
      <c r="I128" s="119">
        <v>4365.67614916</v>
      </c>
      <c r="J128" s="119">
        <v>4.5210383099999998</v>
      </c>
      <c r="K128" s="119">
        <v>4361.1551108499998</v>
      </c>
      <c r="L128" s="119">
        <v>4342.9703873400003</v>
      </c>
      <c r="M128" s="119">
        <v>4335.75024304</v>
      </c>
      <c r="N128" s="119">
        <v>7.2201443000000003</v>
      </c>
      <c r="O128" s="119">
        <v>0</v>
      </c>
      <c r="P128" s="119">
        <v>4.1147499999999997E-2</v>
      </c>
      <c r="Q128" s="119"/>
      <c r="R128" s="119"/>
      <c r="S128" s="119"/>
    </row>
    <row r="129" spans="1:19" hidden="1" outlineLevel="1">
      <c r="A129" s="62">
        <v>44136</v>
      </c>
      <c r="B129" s="119">
        <v>8935.7826771700002</v>
      </c>
      <c r="C129" s="119">
        <v>0.19738554</v>
      </c>
      <c r="D129" s="119">
        <v>0.15025748999999999</v>
      </c>
      <c r="E129" s="119">
        <v>4.7128049999999998E-2</v>
      </c>
      <c r="F129" s="119">
        <v>244.51687532</v>
      </c>
      <c r="G129" s="119">
        <v>0</v>
      </c>
      <c r="H129" s="119">
        <v>244.51687532</v>
      </c>
      <c r="I129" s="119">
        <v>4380.1930903900002</v>
      </c>
      <c r="J129" s="119">
        <v>5.3817598999999996</v>
      </c>
      <c r="K129" s="119">
        <v>4374.8113304899998</v>
      </c>
      <c r="L129" s="119">
        <v>4310.8753259200003</v>
      </c>
      <c r="M129" s="119">
        <v>4302.7016967500003</v>
      </c>
      <c r="N129" s="119">
        <v>8.1736291699999999</v>
      </c>
      <c r="O129" s="119">
        <v>0</v>
      </c>
      <c r="P129" s="119">
        <v>4.1651180000000003E-2</v>
      </c>
      <c r="Q129" s="119"/>
      <c r="R129" s="119"/>
      <c r="S129" s="119"/>
    </row>
    <row r="130" spans="1:19" hidden="1" outlineLevel="1">
      <c r="A130" s="62">
        <v>44166</v>
      </c>
      <c r="B130" s="119">
        <v>9193.2444836499999</v>
      </c>
      <c r="C130" s="119">
        <v>1.7678E-4</v>
      </c>
      <c r="D130" s="119">
        <v>0</v>
      </c>
      <c r="E130" s="119">
        <v>1.7678E-4</v>
      </c>
      <c r="F130" s="119">
        <v>257.50973203000001</v>
      </c>
      <c r="G130" s="119">
        <v>0</v>
      </c>
      <c r="H130" s="119">
        <v>257.50973203000001</v>
      </c>
      <c r="I130" s="119">
        <v>4670.1822615800002</v>
      </c>
      <c r="J130" s="119">
        <v>6.5877561399999998</v>
      </c>
      <c r="K130" s="119">
        <v>4663.5945054399999</v>
      </c>
      <c r="L130" s="119">
        <v>4265.5523132600001</v>
      </c>
      <c r="M130" s="119">
        <v>4257.3277912200001</v>
      </c>
      <c r="N130" s="119">
        <v>8.2245220400000001</v>
      </c>
      <c r="O130" s="119">
        <v>0</v>
      </c>
      <c r="P130" s="119">
        <v>3.1683009999999998E-2</v>
      </c>
      <c r="Q130" s="119"/>
      <c r="R130" s="119"/>
      <c r="S130" s="119"/>
    </row>
    <row r="131" spans="1:19" hidden="1" outlineLevel="1">
      <c r="A131" s="62">
        <v>44197</v>
      </c>
      <c r="B131" s="119">
        <v>8876.1672182799994</v>
      </c>
      <c r="C131" s="119">
        <v>0</v>
      </c>
      <c r="D131" s="119">
        <v>0</v>
      </c>
      <c r="E131" s="119">
        <v>0</v>
      </c>
      <c r="F131" s="119">
        <v>144.38550448999999</v>
      </c>
      <c r="G131" s="119">
        <v>0</v>
      </c>
      <c r="H131" s="119">
        <v>144.38550448999999</v>
      </c>
      <c r="I131" s="119">
        <v>4445.3996485500002</v>
      </c>
      <c r="J131" s="119">
        <v>6.6051664600000004</v>
      </c>
      <c r="K131" s="119">
        <v>4438.7944820900002</v>
      </c>
      <c r="L131" s="119">
        <v>4286.38206524</v>
      </c>
      <c r="M131" s="119">
        <v>4278.2405768999997</v>
      </c>
      <c r="N131" s="119">
        <v>8.1414883400000004</v>
      </c>
      <c r="O131" s="119">
        <v>0</v>
      </c>
      <c r="P131" s="119">
        <v>3.1735649999999997E-2</v>
      </c>
      <c r="Q131" s="119"/>
      <c r="R131" s="119"/>
      <c r="S131" s="119"/>
    </row>
    <row r="132" spans="1:19" hidden="1" outlineLevel="1">
      <c r="A132" s="62">
        <v>44228</v>
      </c>
      <c r="B132" s="119">
        <v>8832.3818055299998</v>
      </c>
      <c r="C132" s="119">
        <v>0</v>
      </c>
      <c r="D132" s="119">
        <v>0</v>
      </c>
      <c r="E132" s="119">
        <v>0</v>
      </c>
      <c r="F132" s="119">
        <v>143.66362765</v>
      </c>
      <c r="G132" s="119">
        <v>0</v>
      </c>
      <c r="H132" s="119">
        <v>143.66362765</v>
      </c>
      <c r="I132" s="119">
        <v>4401.1683979700001</v>
      </c>
      <c r="J132" s="119">
        <v>6.1389310400000001</v>
      </c>
      <c r="K132" s="119">
        <v>4395.0294669300001</v>
      </c>
      <c r="L132" s="119">
        <v>4287.5497799100003</v>
      </c>
      <c r="M132" s="119">
        <v>4279.6495876500003</v>
      </c>
      <c r="N132" s="119">
        <v>7.9001922599999999</v>
      </c>
      <c r="O132" s="119">
        <v>0</v>
      </c>
      <c r="P132" s="119">
        <v>4.1412169999999998E-2</v>
      </c>
      <c r="Q132" s="119"/>
      <c r="R132" s="119"/>
      <c r="S132" s="119"/>
    </row>
    <row r="133" spans="1:19" hidden="1" outlineLevel="1">
      <c r="A133" s="62">
        <v>44256</v>
      </c>
      <c r="B133" s="119">
        <v>9092.0169898900003</v>
      </c>
      <c r="C133" s="119">
        <v>0</v>
      </c>
      <c r="D133" s="119">
        <v>0</v>
      </c>
      <c r="E133" s="119">
        <v>0</v>
      </c>
      <c r="F133" s="119">
        <v>144.1139149</v>
      </c>
      <c r="G133" s="119">
        <v>0</v>
      </c>
      <c r="H133" s="119">
        <v>144.1139149</v>
      </c>
      <c r="I133" s="119">
        <v>4554.97364311</v>
      </c>
      <c r="J133" s="119">
        <v>4.5807481399999999</v>
      </c>
      <c r="K133" s="119">
        <v>4550.3928949700003</v>
      </c>
      <c r="L133" s="119">
        <v>4392.9294318800003</v>
      </c>
      <c r="M133" s="119">
        <v>4385.1572779999997</v>
      </c>
      <c r="N133" s="119">
        <v>7.7721538800000003</v>
      </c>
      <c r="O133" s="119">
        <v>0</v>
      </c>
      <c r="P133" s="119">
        <v>3.915946E-2</v>
      </c>
      <c r="Q133" s="119"/>
      <c r="R133" s="119"/>
      <c r="S133" s="119"/>
    </row>
    <row r="134" spans="1:19" hidden="1" outlineLevel="1">
      <c r="A134" s="62">
        <v>44287</v>
      </c>
      <c r="B134" s="119">
        <v>9458.1618559899998</v>
      </c>
      <c r="C134" s="119">
        <v>0</v>
      </c>
      <c r="D134" s="119">
        <v>0</v>
      </c>
      <c r="E134" s="119">
        <v>0</v>
      </c>
      <c r="F134" s="119">
        <v>130.06942293</v>
      </c>
      <c r="G134" s="119">
        <v>0</v>
      </c>
      <c r="H134" s="119">
        <v>130.06942293</v>
      </c>
      <c r="I134" s="119">
        <v>4857.43736429</v>
      </c>
      <c r="J134" s="119">
        <v>3.9906255700000002</v>
      </c>
      <c r="K134" s="119">
        <v>4853.4467387200002</v>
      </c>
      <c r="L134" s="119">
        <v>4470.6550687700001</v>
      </c>
      <c r="M134" s="119">
        <v>4463.0303731599997</v>
      </c>
      <c r="N134" s="119">
        <v>7.6246956099999998</v>
      </c>
      <c r="O134" s="119">
        <v>0</v>
      </c>
      <c r="P134" s="119">
        <v>7.5521720000000001E-2</v>
      </c>
      <c r="Q134" s="119"/>
      <c r="R134" s="119"/>
      <c r="S134" s="119"/>
    </row>
    <row r="135" spans="1:19" hidden="1" outlineLevel="1">
      <c r="A135" s="62">
        <v>44317</v>
      </c>
      <c r="B135" s="119">
        <v>9809.2276313500006</v>
      </c>
      <c r="C135" s="119">
        <v>0</v>
      </c>
      <c r="D135" s="119">
        <v>0</v>
      </c>
      <c r="E135" s="119">
        <v>0</v>
      </c>
      <c r="F135" s="119">
        <v>130.13014598999999</v>
      </c>
      <c r="G135" s="119">
        <v>0</v>
      </c>
      <c r="H135" s="119">
        <v>130.13014598999999</v>
      </c>
      <c r="I135" s="119">
        <v>5090.0836561699998</v>
      </c>
      <c r="J135" s="119">
        <v>3.5620018099999999</v>
      </c>
      <c r="K135" s="119">
        <v>5086.52165436</v>
      </c>
      <c r="L135" s="119">
        <v>4589.0138291900003</v>
      </c>
      <c r="M135" s="119">
        <v>4581.5123909000004</v>
      </c>
      <c r="N135" s="119">
        <v>7.5014382900000003</v>
      </c>
      <c r="O135" s="119">
        <v>0</v>
      </c>
      <c r="P135" s="119">
        <v>3.9363269999999999E-2</v>
      </c>
      <c r="Q135" s="119"/>
      <c r="R135" s="119"/>
      <c r="S135" s="119"/>
    </row>
    <row r="136" spans="1:19" hidden="1" outlineLevel="1">
      <c r="A136" s="62">
        <v>44348</v>
      </c>
      <c r="B136" s="119">
        <v>10163.17541702</v>
      </c>
      <c r="C136" s="119">
        <v>0</v>
      </c>
      <c r="D136" s="119">
        <v>0</v>
      </c>
      <c r="E136" s="119">
        <v>0</v>
      </c>
      <c r="F136" s="119">
        <v>130.08275123000001</v>
      </c>
      <c r="G136" s="119">
        <v>0</v>
      </c>
      <c r="H136" s="119">
        <v>130.08275123000001</v>
      </c>
      <c r="I136" s="119">
        <v>5346.7932248999996</v>
      </c>
      <c r="J136" s="119">
        <v>2.6469293500000002</v>
      </c>
      <c r="K136" s="119">
        <v>5344.1462955500001</v>
      </c>
      <c r="L136" s="119">
        <v>4686.2994408900004</v>
      </c>
      <c r="M136" s="119">
        <v>4678.93801945</v>
      </c>
      <c r="N136" s="119">
        <v>7.36142144</v>
      </c>
      <c r="O136" s="119">
        <v>0</v>
      </c>
      <c r="P136" s="119">
        <v>3.9309910000000003E-2</v>
      </c>
      <c r="Q136" s="119"/>
      <c r="R136" s="119"/>
      <c r="S136" s="119"/>
    </row>
    <row r="137" spans="1:19" hidden="1" outlineLevel="1">
      <c r="A137" s="62">
        <v>44378</v>
      </c>
      <c r="B137" s="119">
        <v>10466.170402219999</v>
      </c>
      <c r="C137" s="119">
        <v>0</v>
      </c>
      <c r="D137" s="119">
        <v>0</v>
      </c>
      <c r="E137" s="119">
        <v>0</v>
      </c>
      <c r="F137" s="119">
        <v>126.18341503000001</v>
      </c>
      <c r="G137" s="119">
        <v>0</v>
      </c>
      <c r="H137" s="119">
        <v>126.18341503000001</v>
      </c>
      <c r="I137" s="119">
        <v>5552.8516646999997</v>
      </c>
      <c r="J137" s="119">
        <v>15.207935389999999</v>
      </c>
      <c r="K137" s="119">
        <v>5537.6437293099998</v>
      </c>
      <c r="L137" s="119">
        <v>4787.1353224900004</v>
      </c>
      <c r="M137" s="119">
        <v>4780.2040997000004</v>
      </c>
      <c r="N137" s="119">
        <v>6.9312227899999996</v>
      </c>
      <c r="O137" s="119">
        <v>0</v>
      </c>
      <c r="P137" s="119">
        <v>5.6822940000000002E-2</v>
      </c>
      <c r="Q137" s="119"/>
      <c r="R137" s="119"/>
      <c r="S137" s="119"/>
    </row>
    <row r="138" spans="1:19" hidden="1" outlineLevel="1">
      <c r="A138" s="62">
        <v>44409</v>
      </c>
      <c r="B138" s="119">
        <v>10679.19867776</v>
      </c>
      <c r="C138" s="119">
        <v>0</v>
      </c>
      <c r="D138" s="119">
        <v>0</v>
      </c>
      <c r="E138" s="119">
        <v>0</v>
      </c>
      <c r="F138" s="119">
        <v>126.10804039999999</v>
      </c>
      <c r="G138" s="119">
        <v>0</v>
      </c>
      <c r="H138" s="119">
        <v>126.10804039999999</v>
      </c>
      <c r="I138" s="119">
        <v>5623.4713249200004</v>
      </c>
      <c r="J138" s="119">
        <v>31.445009989999999</v>
      </c>
      <c r="K138" s="119">
        <v>5592.0263149299999</v>
      </c>
      <c r="L138" s="119">
        <v>4929.6193124399997</v>
      </c>
      <c r="M138" s="119">
        <v>4922.7911705200004</v>
      </c>
      <c r="N138" s="119">
        <v>6.8281419200000002</v>
      </c>
      <c r="O138" s="119">
        <v>0</v>
      </c>
      <c r="P138" s="119">
        <v>6.3940590000000005E-2</v>
      </c>
      <c r="Q138" s="119"/>
      <c r="R138" s="119"/>
      <c r="S138" s="119"/>
    </row>
    <row r="139" spans="1:19" hidden="1" outlineLevel="1">
      <c r="A139" s="62">
        <v>44440</v>
      </c>
      <c r="B139" s="119">
        <v>10956.14468741</v>
      </c>
      <c r="C139" s="119">
        <v>0</v>
      </c>
      <c r="D139" s="119">
        <v>0</v>
      </c>
      <c r="E139" s="119">
        <v>0</v>
      </c>
      <c r="F139" s="119">
        <v>126.06621457999999</v>
      </c>
      <c r="G139" s="119">
        <v>0</v>
      </c>
      <c r="H139" s="119">
        <v>126.06621457999999</v>
      </c>
      <c r="I139" s="119">
        <v>5868.0035499599999</v>
      </c>
      <c r="J139" s="119">
        <v>82.487073850000002</v>
      </c>
      <c r="K139" s="119">
        <v>5785.5164761100004</v>
      </c>
      <c r="L139" s="119">
        <v>4962.0749228699997</v>
      </c>
      <c r="M139" s="119">
        <v>4955.9586490000002</v>
      </c>
      <c r="N139" s="119">
        <v>6.1162738699999997</v>
      </c>
      <c r="O139" s="119">
        <v>0</v>
      </c>
      <c r="P139" s="119">
        <v>7.0834640000000004E-2</v>
      </c>
      <c r="Q139" s="119"/>
      <c r="R139" s="119"/>
      <c r="S139" s="119"/>
    </row>
    <row r="140" spans="1:19" hidden="1" outlineLevel="1">
      <c r="A140" s="62">
        <v>44470</v>
      </c>
      <c r="B140" s="119">
        <v>11259.043242690001</v>
      </c>
      <c r="C140" s="119">
        <v>0</v>
      </c>
      <c r="D140" s="119">
        <v>0</v>
      </c>
      <c r="E140" s="119">
        <v>0</v>
      </c>
      <c r="F140" s="119">
        <v>122.34391956</v>
      </c>
      <c r="G140" s="119">
        <v>0</v>
      </c>
      <c r="H140" s="119">
        <v>122.34391956</v>
      </c>
      <c r="I140" s="119">
        <v>6157.7886699299997</v>
      </c>
      <c r="J140" s="119">
        <v>82.099354439999999</v>
      </c>
      <c r="K140" s="119">
        <v>6075.6893154899999</v>
      </c>
      <c r="L140" s="119">
        <v>4978.9106531999996</v>
      </c>
      <c r="M140" s="119">
        <v>4972.9525057000001</v>
      </c>
      <c r="N140" s="119">
        <v>5.9581474999999999</v>
      </c>
      <c r="O140" s="119">
        <v>0</v>
      </c>
      <c r="P140" s="119">
        <v>7.9328140000000005E-2</v>
      </c>
      <c r="Q140" s="119"/>
      <c r="R140" s="119"/>
      <c r="S140" s="119"/>
    </row>
    <row r="141" spans="1:19" hidden="1" outlineLevel="1">
      <c r="A141" s="62">
        <v>44501</v>
      </c>
      <c r="B141" s="119">
        <v>11319.93882834</v>
      </c>
      <c r="C141" s="119">
        <v>0</v>
      </c>
      <c r="D141" s="119">
        <v>0</v>
      </c>
      <c r="E141" s="119">
        <v>0</v>
      </c>
      <c r="F141" s="119">
        <v>122.27519427</v>
      </c>
      <c r="G141" s="119">
        <v>0</v>
      </c>
      <c r="H141" s="119">
        <v>122.27519427</v>
      </c>
      <c r="I141" s="119">
        <v>6111.1527916100003</v>
      </c>
      <c r="J141" s="119">
        <v>80.999031610000003</v>
      </c>
      <c r="K141" s="119">
        <v>6030.1537600000001</v>
      </c>
      <c r="L141" s="119">
        <v>5086.5108424600003</v>
      </c>
      <c r="M141" s="119">
        <v>5080.6397463000003</v>
      </c>
      <c r="N141" s="119">
        <v>5.8710961599999996</v>
      </c>
      <c r="O141" s="119">
        <v>0</v>
      </c>
      <c r="P141" s="119">
        <v>5.1456660000000001E-2</v>
      </c>
      <c r="Q141" s="119"/>
      <c r="R141" s="119"/>
      <c r="S141" s="119"/>
    </row>
    <row r="142" spans="1:19" hidden="1" outlineLevel="1">
      <c r="A142" s="62">
        <v>44531</v>
      </c>
      <c r="B142" s="119">
        <v>11409.99831427</v>
      </c>
      <c r="C142" s="119">
        <v>0</v>
      </c>
      <c r="D142" s="119">
        <v>0</v>
      </c>
      <c r="E142" s="119">
        <v>0</v>
      </c>
      <c r="F142" s="119">
        <v>122.41039762</v>
      </c>
      <c r="G142" s="119">
        <v>0</v>
      </c>
      <c r="H142" s="119">
        <v>122.41039762</v>
      </c>
      <c r="I142" s="119">
        <v>6182.1516473399997</v>
      </c>
      <c r="J142" s="119">
        <v>78.852705689999993</v>
      </c>
      <c r="K142" s="119">
        <v>6103.2989416500004</v>
      </c>
      <c r="L142" s="119">
        <v>5105.4362693100002</v>
      </c>
      <c r="M142" s="119">
        <v>5100.0851217700001</v>
      </c>
      <c r="N142" s="119">
        <v>5.3511475400000004</v>
      </c>
      <c r="O142" s="119">
        <v>0</v>
      </c>
      <c r="P142" s="119">
        <v>5.8483720000000003E-2</v>
      </c>
      <c r="Q142" s="119"/>
      <c r="R142" s="119"/>
      <c r="S142" s="119"/>
    </row>
    <row r="143" spans="1:19" hidden="1" outlineLevel="1">
      <c r="A143" s="62">
        <v>44562</v>
      </c>
      <c r="B143" s="119">
        <v>11793.306585009999</v>
      </c>
      <c r="C143" s="119">
        <v>8.3499999999999997E-6</v>
      </c>
      <c r="D143" s="119">
        <v>0</v>
      </c>
      <c r="E143" s="119">
        <v>8.3499999999999997E-6</v>
      </c>
      <c r="F143" s="119">
        <v>122.84617399</v>
      </c>
      <c r="G143" s="119">
        <v>0</v>
      </c>
      <c r="H143" s="119">
        <v>122.84617399</v>
      </c>
      <c r="I143" s="119">
        <v>6424.33387743</v>
      </c>
      <c r="J143" s="119">
        <v>82.690476169999997</v>
      </c>
      <c r="K143" s="119">
        <v>6341.6434012600002</v>
      </c>
      <c r="L143" s="119">
        <v>5246.1265252399999</v>
      </c>
      <c r="M143" s="119">
        <v>5241.1049943500002</v>
      </c>
      <c r="N143" s="119">
        <v>5.0215308900000002</v>
      </c>
      <c r="O143" s="119">
        <v>0</v>
      </c>
      <c r="P143" s="119">
        <v>7.7666020000000002E-2</v>
      </c>
      <c r="Q143" s="119"/>
      <c r="R143" s="119"/>
      <c r="S143" s="119"/>
    </row>
    <row r="144" spans="1:19" hidden="1" outlineLevel="1">
      <c r="A144" s="62">
        <v>44593</v>
      </c>
      <c r="B144" s="119">
        <v>11907.502621</v>
      </c>
      <c r="C144" s="119">
        <v>2.5088999999999998E-4</v>
      </c>
      <c r="D144" s="119">
        <v>0</v>
      </c>
      <c r="E144" s="119">
        <v>2.5088999999999998E-4</v>
      </c>
      <c r="F144" s="119">
        <v>107.26272709</v>
      </c>
      <c r="G144" s="119">
        <v>0</v>
      </c>
      <c r="H144" s="119">
        <v>107.26272709</v>
      </c>
      <c r="I144" s="119">
        <v>6406.0538715100001</v>
      </c>
      <c r="J144" s="119">
        <v>81.178796930000004</v>
      </c>
      <c r="K144" s="119">
        <v>6324.8750745799998</v>
      </c>
      <c r="L144" s="119">
        <v>5394.1857715100004</v>
      </c>
      <c r="M144" s="119">
        <v>5389.3292507300002</v>
      </c>
      <c r="N144" s="119">
        <v>4.8565207800000003</v>
      </c>
      <c r="O144" s="119">
        <v>0</v>
      </c>
      <c r="P144" s="119">
        <v>5.7897770000000001E-2</v>
      </c>
      <c r="Q144" s="119"/>
      <c r="R144" s="119"/>
      <c r="S144" s="119"/>
    </row>
    <row r="145" spans="1:19" hidden="1" outlineLevel="1">
      <c r="A145" s="62">
        <v>44621</v>
      </c>
      <c r="B145" s="119">
        <v>11885.877945599999</v>
      </c>
      <c r="C145" s="119">
        <v>2.6615999999999999E-4</v>
      </c>
      <c r="D145" s="119">
        <v>0</v>
      </c>
      <c r="E145" s="119">
        <v>2.6615999999999999E-4</v>
      </c>
      <c r="F145" s="119">
        <v>107.32212964999999</v>
      </c>
      <c r="G145" s="119">
        <v>0</v>
      </c>
      <c r="H145" s="119">
        <v>107.32212964999999</v>
      </c>
      <c r="I145" s="119">
        <v>6529.8929158800001</v>
      </c>
      <c r="J145" s="119">
        <v>79.753592979999993</v>
      </c>
      <c r="K145" s="119">
        <v>6450.1393228999996</v>
      </c>
      <c r="L145" s="119">
        <v>5248.6626339100003</v>
      </c>
      <c r="M145" s="119">
        <v>5243.8543664199997</v>
      </c>
      <c r="N145" s="119">
        <v>4.8082674900000004</v>
      </c>
      <c r="O145" s="119">
        <v>0</v>
      </c>
      <c r="P145" s="119">
        <v>7.3056899999999994E-2</v>
      </c>
      <c r="Q145" s="119"/>
      <c r="R145" s="119"/>
      <c r="S145" s="119"/>
    </row>
    <row r="146" spans="1:19" hidden="1" outlineLevel="1">
      <c r="A146" s="62">
        <v>44652</v>
      </c>
      <c r="B146" s="119">
        <v>12817.706445690001</v>
      </c>
      <c r="C146" s="119">
        <v>2.8182000000000001E-4</v>
      </c>
      <c r="D146" s="119">
        <v>0</v>
      </c>
      <c r="E146" s="119">
        <v>2.8182000000000001E-4</v>
      </c>
      <c r="F146" s="119">
        <v>102.96529044</v>
      </c>
      <c r="G146" s="119">
        <v>0</v>
      </c>
      <c r="H146" s="119">
        <v>102.96529044</v>
      </c>
      <c r="I146" s="119">
        <v>7563.7952627200002</v>
      </c>
      <c r="J146" s="119">
        <v>78.127140319999995</v>
      </c>
      <c r="K146" s="119">
        <v>7485.6681224000004</v>
      </c>
      <c r="L146" s="119">
        <v>5150.9456107100004</v>
      </c>
      <c r="M146" s="119">
        <v>5146.2645066900004</v>
      </c>
      <c r="N146" s="119">
        <v>4.6811040200000003</v>
      </c>
      <c r="O146" s="119">
        <v>0</v>
      </c>
      <c r="P146" s="119">
        <v>7.911348E-2</v>
      </c>
      <c r="Q146" s="119"/>
      <c r="R146" s="119"/>
      <c r="S146" s="119"/>
    </row>
    <row r="147" spans="1:19" hidden="1" outlineLevel="1">
      <c r="A147" s="62">
        <v>44682</v>
      </c>
      <c r="B147" s="119">
        <v>13634.01909028</v>
      </c>
      <c r="C147" s="119">
        <v>0</v>
      </c>
      <c r="D147" s="119">
        <v>0</v>
      </c>
      <c r="E147" s="119">
        <v>0</v>
      </c>
      <c r="F147" s="119">
        <v>26.28862509</v>
      </c>
      <c r="G147" s="119">
        <v>0</v>
      </c>
      <c r="H147" s="119">
        <v>26.28862509</v>
      </c>
      <c r="I147" s="119">
        <v>8512.7437542099997</v>
      </c>
      <c r="J147" s="119">
        <v>76.577094220000006</v>
      </c>
      <c r="K147" s="119">
        <v>8436.16665999</v>
      </c>
      <c r="L147" s="119">
        <v>5094.9867109799998</v>
      </c>
      <c r="M147" s="119">
        <v>5090.4102060599998</v>
      </c>
      <c r="N147" s="119">
        <v>4.5765049199999996</v>
      </c>
      <c r="O147" s="119">
        <v>0</v>
      </c>
      <c r="P147" s="119">
        <v>8.0808249999999998E-2</v>
      </c>
      <c r="Q147" s="119"/>
      <c r="R147" s="119"/>
      <c r="S147" s="119"/>
    </row>
    <row r="148" spans="1:19" hidden="1" outlineLevel="1">
      <c r="A148" s="62">
        <v>44713</v>
      </c>
      <c r="B148" s="119">
        <v>13778.340359760001</v>
      </c>
      <c r="C148" s="119">
        <v>0</v>
      </c>
      <c r="D148" s="119">
        <v>0</v>
      </c>
      <c r="E148" s="119">
        <v>0</v>
      </c>
      <c r="F148" s="119">
        <v>20.667499809999999</v>
      </c>
      <c r="G148" s="119">
        <v>0</v>
      </c>
      <c r="H148" s="119">
        <v>20.667499809999999</v>
      </c>
      <c r="I148" s="119">
        <v>8784.6228447800004</v>
      </c>
      <c r="J148" s="119">
        <v>78.253564940000004</v>
      </c>
      <c r="K148" s="119">
        <v>8706.3692798400007</v>
      </c>
      <c r="L148" s="119">
        <v>4973.0500151699998</v>
      </c>
      <c r="M148" s="119">
        <v>4968.6521983700004</v>
      </c>
      <c r="N148" s="119">
        <v>4.3978168000000002</v>
      </c>
      <c r="O148" s="119">
        <v>0</v>
      </c>
      <c r="P148" s="119">
        <v>8.0674360000000001E-2</v>
      </c>
      <c r="Q148" s="119"/>
      <c r="R148" s="119"/>
      <c r="S148" s="119"/>
    </row>
    <row r="149" spans="1:19" hidden="1" outlineLevel="1">
      <c r="A149" s="62">
        <v>44743</v>
      </c>
      <c r="B149" s="119">
        <v>13896.332177259999</v>
      </c>
      <c r="C149" s="119">
        <v>0</v>
      </c>
      <c r="D149" s="119">
        <v>0</v>
      </c>
      <c r="E149" s="119">
        <v>0</v>
      </c>
      <c r="F149" s="119">
        <v>16.77763788</v>
      </c>
      <c r="G149" s="119">
        <v>0</v>
      </c>
      <c r="H149" s="119">
        <v>16.77763788</v>
      </c>
      <c r="I149" s="119">
        <v>8995.9489179499997</v>
      </c>
      <c r="J149" s="119">
        <v>48.309922219999997</v>
      </c>
      <c r="K149" s="119">
        <v>8947.6389957299998</v>
      </c>
      <c r="L149" s="119">
        <v>4883.6056214299997</v>
      </c>
      <c r="M149" s="119">
        <v>4879.1926122799996</v>
      </c>
      <c r="N149" s="119">
        <v>4.4130091499999997</v>
      </c>
      <c r="O149" s="119">
        <v>0</v>
      </c>
      <c r="P149" s="119">
        <v>8.9030360000000003E-2</v>
      </c>
      <c r="Q149" s="119"/>
      <c r="R149" s="119"/>
      <c r="S149" s="119"/>
    </row>
    <row r="150" spans="1:19" hidden="1" outlineLevel="1">
      <c r="A150" s="62">
        <v>44774</v>
      </c>
      <c r="B150" s="119">
        <v>13856.649822769999</v>
      </c>
      <c r="C150" s="119">
        <v>0</v>
      </c>
      <c r="D150" s="119">
        <v>0</v>
      </c>
      <c r="E150" s="119">
        <v>0</v>
      </c>
      <c r="F150" s="119">
        <v>16.751028080000001</v>
      </c>
      <c r="G150" s="119">
        <v>0</v>
      </c>
      <c r="H150" s="119">
        <v>16.751028080000001</v>
      </c>
      <c r="I150" s="119">
        <v>9052.2275811799991</v>
      </c>
      <c r="J150" s="119">
        <v>48.024440589999998</v>
      </c>
      <c r="K150" s="119">
        <v>9004.2031405899997</v>
      </c>
      <c r="L150" s="119">
        <v>4787.6712135099997</v>
      </c>
      <c r="M150" s="119">
        <v>4783.4129232499999</v>
      </c>
      <c r="N150" s="119">
        <v>4.2582902599999999</v>
      </c>
      <c r="O150" s="119">
        <v>0</v>
      </c>
      <c r="P150" s="119">
        <v>8.2574419999999996E-2</v>
      </c>
      <c r="Q150" s="119"/>
      <c r="R150" s="119"/>
      <c r="S150" s="119"/>
    </row>
    <row r="151" spans="1:19" hidden="1" outlineLevel="1">
      <c r="A151" s="62">
        <v>44805</v>
      </c>
      <c r="B151" s="119">
        <v>13733.94120325</v>
      </c>
      <c r="C151" s="119">
        <v>0</v>
      </c>
      <c r="D151" s="119">
        <v>0</v>
      </c>
      <c r="E151" s="119">
        <v>0</v>
      </c>
      <c r="F151" s="119">
        <v>16.74643502</v>
      </c>
      <c r="G151" s="119">
        <v>0</v>
      </c>
      <c r="H151" s="119">
        <v>16.74643502</v>
      </c>
      <c r="I151" s="119">
        <v>9025.4157613999996</v>
      </c>
      <c r="J151" s="119">
        <v>9.8208965999999993</v>
      </c>
      <c r="K151" s="119">
        <v>9015.5948647999994</v>
      </c>
      <c r="L151" s="119">
        <v>4691.7790068300001</v>
      </c>
      <c r="M151" s="119">
        <v>4687.7256028600004</v>
      </c>
      <c r="N151" s="119">
        <v>4.0534039699999997</v>
      </c>
      <c r="O151" s="119">
        <v>0</v>
      </c>
      <c r="P151" s="119">
        <v>7.564651E-2</v>
      </c>
      <c r="Q151" s="119"/>
      <c r="R151" s="119"/>
      <c r="S151" s="119"/>
    </row>
    <row r="152" spans="1:19" hidden="1" outlineLevel="1">
      <c r="A152" s="62">
        <v>44835</v>
      </c>
      <c r="B152" s="119">
        <v>13604.63809527</v>
      </c>
      <c r="C152" s="119">
        <v>0</v>
      </c>
      <c r="D152" s="119">
        <v>0</v>
      </c>
      <c r="E152" s="119">
        <v>0</v>
      </c>
      <c r="F152" s="119">
        <v>12.91138046</v>
      </c>
      <c r="G152" s="119">
        <v>0</v>
      </c>
      <c r="H152" s="119">
        <v>12.91138046</v>
      </c>
      <c r="I152" s="119">
        <v>8962.3860695500007</v>
      </c>
      <c r="J152" s="119">
        <v>19.579496429999999</v>
      </c>
      <c r="K152" s="119">
        <v>8942.8065731200004</v>
      </c>
      <c r="L152" s="119">
        <v>4629.3406452600002</v>
      </c>
      <c r="M152" s="119">
        <v>4625.3733878499997</v>
      </c>
      <c r="N152" s="119">
        <v>3.9672574100000002</v>
      </c>
      <c r="O152" s="119">
        <v>0</v>
      </c>
      <c r="P152" s="119">
        <v>9.9240910000000002E-2</v>
      </c>
      <c r="Q152" s="119"/>
      <c r="R152" s="119"/>
      <c r="S152" s="119"/>
    </row>
    <row r="153" spans="1:19" hidden="1" outlineLevel="1">
      <c r="A153" s="62">
        <v>44866</v>
      </c>
      <c r="B153" s="119">
        <v>13686.783331090001</v>
      </c>
      <c r="C153" s="119">
        <v>0</v>
      </c>
      <c r="D153" s="119">
        <v>0</v>
      </c>
      <c r="E153" s="119">
        <v>0</v>
      </c>
      <c r="F153" s="119">
        <v>12.881797369999999</v>
      </c>
      <c r="G153" s="119">
        <v>0</v>
      </c>
      <c r="H153" s="119">
        <v>12.881797369999999</v>
      </c>
      <c r="I153" s="119">
        <v>9083.2555410999994</v>
      </c>
      <c r="J153" s="119">
        <v>23.36597239</v>
      </c>
      <c r="K153" s="119">
        <v>9059.8895687099994</v>
      </c>
      <c r="L153" s="119">
        <v>4590.6459926199996</v>
      </c>
      <c r="M153" s="119">
        <v>4586.7796944800002</v>
      </c>
      <c r="N153" s="119">
        <v>3.86629814</v>
      </c>
      <c r="O153" s="119">
        <v>0</v>
      </c>
      <c r="P153" s="119">
        <v>6.6374859999999994E-2</v>
      </c>
      <c r="Q153" s="119"/>
      <c r="R153" s="119"/>
      <c r="S153" s="119"/>
    </row>
    <row r="154" spans="1:19" hidden="1" outlineLevel="1">
      <c r="A154" s="62">
        <v>44896</v>
      </c>
      <c r="B154" s="119">
        <v>13457.658450360001</v>
      </c>
      <c r="C154" s="119">
        <v>0</v>
      </c>
      <c r="D154" s="119">
        <v>0</v>
      </c>
      <c r="E154" s="119">
        <v>0</v>
      </c>
      <c r="F154" s="119">
        <v>13.58340555</v>
      </c>
      <c r="G154" s="119">
        <v>0</v>
      </c>
      <c r="H154" s="119">
        <v>13.58340555</v>
      </c>
      <c r="I154" s="119">
        <v>9038.5913688799992</v>
      </c>
      <c r="J154" s="119">
        <v>16.463997580000001</v>
      </c>
      <c r="K154" s="119">
        <v>9022.1273712999991</v>
      </c>
      <c r="L154" s="119">
        <v>4405.4836759299997</v>
      </c>
      <c r="M154" s="119">
        <v>4401.7061557300003</v>
      </c>
      <c r="N154" s="119">
        <v>3.7775202000000001</v>
      </c>
      <c r="O154" s="119">
        <v>0</v>
      </c>
      <c r="P154" s="119">
        <v>6.5393980000000004E-2</v>
      </c>
      <c r="Q154" s="119"/>
      <c r="R154" s="119"/>
      <c r="S154" s="119"/>
    </row>
    <row r="155" spans="1:19" hidden="1" outlineLevel="1">
      <c r="A155" s="62">
        <v>44927</v>
      </c>
      <c r="B155" s="119">
        <v>13293.488570240001</v>
      </c>
      <c r="C155" s="119">
        <v>0</v>
      </c>
      <c r="D155" s="119">
        <v>0</v>
      </c>
      <c r="E155" s="119">
        <v>0</v>
      </c>
      <c r="F155" s="119">
        <v>9.0466592099999996</v>
      </c>
      <c r="G155" s="119">
        <v>0</v>
      </c>
      <c r="H155" s="119">
        <v>9.0466592099999996</v>
      </c>
      <c r="I155" s="119">
        <v>8832.8659631699993</v>
      </c>
      <c r="J155" s="119">
        <v>16.769717249999999</v>
      </c>
      <c r="K155" s="119">
        <v>8816.09624592</v>
      </c>
      <c r="L155" s="119">
        <v>4451.5759478600003</v>
      </c>
      <c r="M155" s="119">
        <v>4447.8741662000002</v>
      </c>
      <c r="N155" s="119">
        <v>3.70178166</v>
      </c>
      <c r="O155" s="119">
        <v>0</v>
      </c>
      <c r="P155" s="119">
        <v>6.2853419999999993E-2</v>
      </c>
      <c r="Q155" s="119"/>
      <c r="R155" s="119"/>
      <c r="S155" s="119"/>
    </row>
    <row r="156" spans="1:19" hidden="1" outlineLevel="1">
      <c r="A156" s="62">
        <v>44958</v>
      </c>
      <c r="B156" s="119">
        <v>12960.51067222</v>
      </c>
      <c r="C156" s="119">
        <v>0</v>
      </c>
      <c r="D156" s="119">
        <v>0</v>
      </c>
      <c r="E156" s="119">
        <v>0</v>
      </c>
      <c r="F156" s="119">
        <v>9.0121596999999998</v>
      </c>
      <c r="G156" s="119">
        <v>0</v>
      </c>
      <c r="H156" s="119">
        <v>9.0121596999999998</v>
      </c>
      <c r="I156" s="119">
        <v>8505.1038736800001</v>
      </c>
      <c r="J156" s="119">
        <v>17.044729109999999</v>
      </c>
      <c r="K156" s="119">
        <v>8488.0591445699993</v>
      </c>
      <c r="L156" s="119">
        <v>4446.39463884</v>
      </c>
      <c r="M156" s="119">
        <v>4442.8127934699996</v>
      </c>
      <c r="N156" s="119">
        <v>3.5818453699999999</v>
      </c>
      <c r="O156" s="119">
        <v>0</v>
      </c>
      <c r="P156" s="119">
        <v>5.8792709999999998E-2</v>
      </c>
      <c r="Q156" s="119"/>
      <c r="R156" s="119"/>
      <c r="S156" s="119"/>
    </row>
    <row r="157" spans="1:19" hidden="1" outlineLevel="1">
      <c r="A157" s="62">
        <v>44986</v>
      </c>
      <c r="B157" s="119">
        <v>12761.497135260001</v>
      </c>
      <c r="C157" s="119">
        <v>0</v>
      </c>
      <c r="D157" s="119">
        <v>0</v>
      </c>
      <c r="E157" s="119">
        <v>0</v>
      </c>
      <c r="F157" s="119">
        <v>9.0194374600000007</v>
      </c>
      <c r="G157" s="119">
        <v>0</v>
      </c>
      <c r="H157" s="119">
        <v>9.0194374600000007</v>
      </c>
      <c r="I157" s="119">
        <v>8242.0781680399996</v>
      </c>
      <c r="J157" s="119">
        <v>15.74976818</v>
      </c>
      <c r="K157" s="119">
        <v>8226.32839986</v>
      </c>
      <c r="L157" s="119">
        <v>4510.3995297600004</v>
      </c>
      <c r="M157" s="119">
        <v>4506.9332204100001</v>
      </c>
      <c r="N157" s="119">
        <v>3.46630935</v>
      </c>
      <c r="O157" s="119">
        <v>0</v>
      </c>
      <c r="P157" s="119">
        <v>5.24559E-2</v>
      </c>
      <c r="Q157" s="119"/>
      <c r="R157" s="119"/>
      <c r="S157" s="119"/>
    </row>
    <row r="158" spans="1:19" hidden="1" outlineLevel="1">
      <c r="A158" s="62">
        <v>45017</v>
      </c>
      <c r="B158" s="119">
        <v>12782.5825217</v>
      </c>
      <c r="C158" s="119">
        <v>0</v>
      </c>
      <c r="D158" s="119">
        <v>0</v>
      </c>
      <c r="E158" s="119">
        <v>0</v>
      </c>
      <c r="F158" s="119">
        <v>5.8677736600000001</v>
      </c>
      <c r="G158" s="119">
        <v>0</v>
      </c>
      <c r="H158" s="119">
        <v>5.8677736600000001</v>
      </c>
      <c r="I158" s="119">
        <v>8261.8500611599993</v>
      </c>
      <c r="J158" s="119">
        <v>24.403093550000001</v>
      </c>
      <c r="K158" s="119">
        <v>8237.4469676099998</v>
      </c>
      <c r="L158" s="119">
        <v>4514.8646868799997</v>
      </c>
      <c r="M158" s="119">
        <v>4511.5653251000003</v>
      </c>
      <c r="N158" s="119">
        <v>3.2993617799999999</v>
      </c>
      <c r="O158" s="119">
        <v>0</v>
      </c>
      <c r="P158" s="119">
        <v>5.2162550000000002E-2</v>
      </c>
      <c r="Q158" s="119"/>
      <c r="R158" s="119"/>
      <c r="S158" s="119"/>
    </row>
    <row r="159" spans="1:19" hidden="1" outlineLevel="1">
      <c r="A159" s="62">
        <v>45047</v>
      </c>
      <c r="B159" s="119">
        <v>12971.258766860001</v>
      </c>
      <c r="C159" s="119">
        <v>0</v>
      </c>
      <c r="D159" s="119">
        <v>0</v>
      </c>
      <c r="E159" s="119">
        <v>0</v>
      </c>
      <c r="F159" s="119">
        <v>5.8172246100000002</v>
      </c>
      <c r="G159" s="119">
        <v>0</v>
      </c>
      <c r="H159" s="119">
        <v>5.8172246100000002</v>
      </c>
      <c r="I159" s="119">
        <v>8342.2476671500008</v>
      </c>
      <c r="J159" s="119">
        <v>23.129443070000001</v>
      </c>
      <c r="K159" s="119">
        <v>8319.1182240800008</v>
      </c>
      <c r="L159" s="119">
        <v>4623.1938750999998</v>
      </c>
      <c r="M159" s="119">
        <v>4619.9830663399998</v>
      </c>
      <c r="N159" s="119">
        <v>3.2108087599999999</v>
      </c>
      <c r="O159" s="119">
        <v>0</v>
      </c>
      <c r="P159" s="119">
        <v>6.1737140000000003E-2</v>
      </c>
      <c r="Q159" s="119"/>
      <c r="R159" s="119"/>
      <c r="S159" s="119"/>
    </row>
    <row r="160" spans="1:19" hidden="1" outlineLevel="1">
      <c r="A160" s="62">
        <v>45078</v>
      </c>
      <c r="B160" s="119">
        <v>13297.338881780001</v>
      </c>
      <c r="C160" s="119">
        <v>0</v>
      </c>
      <c r="D160" s="119">
        <v>0</v>
      </c>
      <c r="E160" s="119">
        <v>0</v>
      </c>
      <c r="F160" s="119">
        <v>5.8156735900000003</v>
      </c>
      <c r="G160" s="119">
        <v>0</v>
      </c>
      <c r="H160" s="119">
        <v>5.8156735900000003</v>
      </c>
      <c r="I160" s="119">
        <v>8604.2256918799994</v>
      </c>
      <c r="J160" s="119">
        <v>20.337558090000002</v>
      </c>
      <c r="K160" s="119">
        <v>8583.8881337900002</v>
      </c>
      <c r="L160" s="119">
        <v>4687.29751631</v>
      </c>
      <c r="M160" s="119">
        <v>4684.1584596399998</v>
      </c>
      <c r="N160" s="119">
        <v>3.13905667</v>
      </c>
      <c r="O160" s="119">
        <v>0</v>
      </c>
      <c r="P160" s="119">
        <v>6.102407E-2</v>
      </c>
      <c r="Q160" s="119"/>
      <c r="R160" s="119"/>
      <c r="S160" s="119"/>
    </row>
    <row r="161" spans="1:19" hidden="1" outlineLevel="1">
      <c r="A161" s="62">
        <v>45108</v>
      </c>
      <c r="B161" s="119">
        <v>13650.32432376</v>
      </c>
      <c r="C161" s="119">
        <v>0</v>
      </c>
      <c r="D161" s="119">
        <v>0</v>
      </c>
      <c r="E161" s="119">
        <v>0</v>
      </c>
      <c r="F161" s="119">
        <v>2.94531155</v>
      </c>
      <c r="G161" s="119">
        <v>0</v>
      </c>
      <c r="H161" s="119">
        <v>2.94531155</v>
      </c>
      <c r="I161" s="119">
        <v>8838.73758963</v>
      </c>
      <c r="J161" s="119">
        <v>17.841255780000001</v>
      </c>
      <c r="K161" s="119">
        <v>8820.8963338499998</v>
      </c>
      <c r="L161" s="119">
        <v>4808.6414225799999</v>
      </c>
      <c r="M161" s="119">
        <v>4805.5746246999997</v>
      </c>
      <c r="N161" s="119">
        <v>3.0667978800000002</v>
      </c>
      <c r="O161" s="119">
        <v>0</v>
      </c>
      <c r="P161" s="119">
        <v>6.0733830000000003E-2</v>
      </c>
      <c r="Q161" s="119"/>
      <c r="R161" s="119"/>
      <c r="S161" s="119"/>
    </row>
    <row r="162" spans="1:19" hidden="1" outlineLevel="1">
      <c r="A162" s="62">
        <v>45139</v>
      </c>
      <c r="B162" s="119">
        <v>14102.950612529999</v>
      </c>
      <c r="C162" s="119">
        <v>0</v>
      </c>
      <c r="D162" s="119">
        <v>0</v>
      </c>
      <c r="E162" s="119">
        <v>0</v>
      </c>
      <c r="F162" s="119">
        <v>2.9244487800000001</v>
      </c>
      <c r="G162" s="119">
        <v>0</v>
      </c>
      <c r="H162" s="119">
        <v>2.9244487800000001</v>
      </c>
      <c r="I162" s="119">
        <v>9108.7875494</v>
      </c>
      <c r="J162" s="119">
        <v>17.39149239</v>
      </c>
      <c r="K162" s="119">
        <v>9091.3960570100007</v>
      </c>
      <c r="L162" s="119">
        <v>4991.2386143499998</v>
      </c>
      <c r="M162" s="119">
        <v>4988.2357331499998</v>
      </c>
      <c r="N162" s="119">
        <v>3.0028812</v>
      </c>
      <c r="O162" s="119">
        <v>0</v>
      </c>
      <c r="P162" s="119">
        <v>6.3277079999999999E-2</v>
      </c>
      <c r="Q162" s="119"/>
      <c r="R162" s="119"/>
      <c r="S162" s="119"/>
    </row>
    <row r="163" spans="1:19" hidden="1" outlineLevel="1">
      <c r="A163" s="62">
        <v>45170</v>
      </c>
      <c r="B163" s="119">
        <v>14286.262517110001</v>
      </c>
      <c r="C163" s="119">
        <v>0</v>
      </c>
      <c r="D163" s="119">
        <v>0</v>
      </c>
      <c r="E163" s="119">
        <v>0</v>
      </c>
      <c r="F163" s="119">
        <v>2.9236398299999999</v>
      </c>
      <c r="G163" s="119">
        <v>0</v>
      </c>
      <c r="H163" s="119">
        <v>2.9236398299999999</v>
      </c>
      <c r="I163" s="119">
        <v>9192.24054884</v>
      </c>
      <c r="J163" s="119">
        <v>12.016808510000001</v>
      </c>
      <c r="K163" s="119">
        <v>9180.2237403300005</v>
      </c>
      <c r="L163" s="119">
        <v>5091.0983284399999</v>
      </c>
      <c r="M163" s="119">
        <v>5088.1631644700001</v>
      </c>
      <c r="N163" s="119">
        <v>2.9351639700000001</v>
      </c>
      <c r="O163" s="119">
        <v>0</v>
      </c>
      <c r="P163" s="119">
        <v>6.373732E-2</v>
      </c>
      <c r="Q163" s="119"/>
      <c r="R163" s="119"/>
      <c r="S163" s="119"/>
    </row>
    <row r="164" spans="1:19" hidden="1" outlineLevel="1">
      <c r="A164" s="62">
        <v>45200</v>
      </c>
      <c r="B164" s="119">
        <v>14410.99545647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9179.4951262699997</v>
      </c>
      <c r="J164" s="119">
        <v>12.577689489999999</v>
      </c>
      <c r="K164" s="119">
        <v>9166.9174367800006</v>
      </c>
      <c r="L164" s="119">
        <v>5231.5003301999996</v>
      </c>
      <c r="M164" s="119">
        <v>5228.7896760000003</v>
      </c>
      <c r="N164" s="119">
        <v>2.7106542</v>
      </c>
      <c r="O164" s="119">
        <v>0</v>
      </c>
      <c r="P164" s="119">
        <v>5.1646459999999998E-2</v>
      </c>
      <c r="Q164" s="119"/>
      <c r="R164" s="119"/>
      <c r="S164" s="119"/>
    </row>
    <row r="165" spans="1:19" hidden="1" outlineLevel="1">
      <c r="A165" s="62">
        <v>45231</v>
      </c>
      <c r="B165" s="119">
        <v>14786.19029653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9335.5548061699992</v>
      </c>
      <c r="J165" s="119">
        <v>11.92074758</v>
      </c>
      <c r="K165" s="119">
        <v>9323.6340585899998</v>
      </c>
      <c r="L165" s="119">
        <v>5450.6354903600004</v>
      </c>
      <c r="M165" s="119">
        <v>5448.0927938900004</v>
      </c>
      <c r="N165" s="119">
        <v>2.5426964700000001</v>
      </c>
      <c r="O165" s="119">
        <v>0</v>
      </c>
      <c r="P165" s="119">
        <v>5.2608099999999998E-2</v>
      </c>
      <c r="Q165" s="119"/>
      <c r="R165" s="119"/>
      <c r="S165" s="119"/>
    </row>
    <row r="166" spans="1:19" hidden="1" outlineLevel="1">
      <c r="A166" s="62">
        <v>45261</v>
      </c>
      <c r="B166" s="119">
        <v>14895.821300740001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9466.7994770700006</v>
      </c>
      <c r="J166" s="119">
        <v>8.9102998000000007</v>
      </c>
      <c r="K166" s="119">
        <v>9457.8891772700008</v>
      </c>
      <c r="L166" s="119">
        <v>5429.0218236700002</v>
      </c>
      <c r="M166" s="119">
        <v>5426.5594889900003</v>
      </c>
      <c r="N166" s="119">
        <v>2.4623346800000001</v>
      </c>
      <c r="O166" s="119">
        <v>0</v>
      </c>
      <c r="P166" s="119">
        <v>5.2543510000000002E-2</v>
      </c>
      <c r="Q166" s="119"/>
      <c r="R166" s="119"/>
      <c r="S166" s="119"/>
    </row>
    <row r="167" spans="1:19" hidden="1" outlineLevel="1">
      <c r="A167" s="62">
        <v>45292</v>
      </c>
      <c r="B167" s="119">
        <v>14800.4550181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9209.2632601000005</v>
      </c>
      <c r="J167" s="119">
        <v>14.242899960000001</v>
      </c>
      <c r="K167" s="119">
        <v>9195.0203601400008</v>
      </c>
      <c r="L167" s="119">
        <v>5591.1917579999999</v>
      </c>
      <c r="M167" s="119">
        <v>5588.8086897399999</v>
      </c>
      <c r="N167" s="119">
        <v>2.3830682599999999</v>
      </c>
      <c r="O167" s="119">
        <v>0</v>
      </c>
      <c r="P167" s="119">
        <v>6.3387609999999997E-2</v>
      </c>
      <c r="Q167" s="119"/>
      <c r="R167" s="119"/>
      <c r="S167" s="119"/>
    </row>
    <row r="168" spans="1:19" hidden="1" outlineLevel="1">
      <c r="A168" s="62">
        <v>45323</v>
      </c>
      <c r="B168" s="119">
        <v>14493.90465156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8817.8584980399992</v>
      </c>
      <c r="J168" s="119">
        <v>8.7606331599999994</v>
      </c>
      <c r="K168" s="119">
        <v>8809.0978648799992</v>
      </c>
      <c r="L168" s="119">
        <v>5676.0461535200002</v>
      </c>
      <c r="M168" s="119">
        <v>5673.7405923099996</v>
      </c>
      <c r="N168" s="119">
        <v>2.30556121</v>
      </c>
      <c r="O168" s="119">
        <v>0</v>
      </c>
      <c r="P168" s="119">
        <v>0.16093325999999999</v>
      </c>
      <c r="Q168" s="119"/>
      <c r="R168" s="119"/>
      <c r="S168" s="119"/>
    </row>
    <row r="169" spans="1:19" hidden="1" outlineLevel="1">
      <c r="A169" s="62">
        <v>45352</v>
      </c>
      <c r="B169" s="119">
        <v>14704.21447852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8842.2660720500007</v>
      </c>
      <c r="J169" s="119">
        <v>17.661666279999999</v>
      </c>
      <c r="K169" s="119">
        <v>8824.6044057700001</v>
      </c>
      <c r="L169" s="119">
        <v>5861.94840647</v>
      </c>
      <c r="M169" s="119">
        <v>5859.6998690099999</v>
      </c>
      <c r="N169" s="119">
        <v>2.2485374600000001</v>
      </c>
      <c r="O169" s="119">
        <v>0</v>
      </c>
      <c r="P169" s="119">
        <v>0.11867234</v>
      </c>
      <c r="Q169" s="119"/>
      <c r="R169" s="119"/>
      <c r="S169" s="119"/>
    </row>
    <row r="170" spans="1:19">
      <c r="A170" s="62">
        <v>45383</v>
      </c>
      <c r="B170" s="119">
        <v>15444.74298859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9396.6338082000002</v>
      </c>
      <c r="J170" s="119">
        <v>2.1238832799999998</v>
      </c>
      <c r="K170" s="119">
        <v>9394.5099249199993</v>
      </c>
      <c r="L170" s="119">
        <v>6048.1091803899999</v>
      </c>
      <c r="M170" s="119">
        <v>6045.9234608400002</v>
      </c>
      <c r="N170" s="119">
        <v>2.18571955</v>
      </c>
      <c r="O170" s="119">
        <v>0</v>
      </c>
      <c r="P170" s="119">
        <v>0.15201218</v>
      </c>
      <c r="Q170" s="119"/>
      <c r="R170" s="119"/>
      <c r="S170" s="119"/>
    </row>
    <row r="171" spans="1:19">
      <c r="A171" s="62">
        <v>45413</v>
      </c>
      <c r="B171" s="119">
        <v>15913.10913691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9672.6641543799997</v>
      </c>
      <c r="J171" s="119">
        <v>3.6726484099999999</v>
      </c>
      <c r="K171" s="119">
        <v>9668.9915059699997</v>
      </c>
      <c r="L171" s="119">
        <v>6240.4449825299998</v>
      </c>
      <c r="M171" s="119">
        <v>6238.3115380400004</v>
      </c>
      <c r="N171" s="119">
        <v>2.13344449</v>
      </c>
      <c r="O171" s="119">
        <v>0</v>
      </c>
      <c r="P171" s="119">
        <v>5.8121440000000003E-2</v>
      </c>
      <c r="Q171" s="119"/>
      <c r="R171" s="119"/>
      <c r="S171" s="119"/>
    </row>
    <row r="172" spans="1:19">
      <c r="A172" s="62">
        <v>45444</v>
      </c>
      <c r="B172" s="119">
        <v>16148.27618705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9747.2863805699999</v>
      </c>
      <c r="J172" s="119">
        <v>3.5562946800000002</v>
      </c>
      <c r="K172" s="119">
        <v>9743.7300858899998</v>
      </c>
      <c r="L172" s="119">
        <v>6400.98980648</v>
      </c>
      <c r="M172" s="119">
        <v>6398.9013167700004</v>
      </c>
      <c r="N172" s="119">
        <v>2.0884897100000002</v>
      </c>
      <c r="O172" s="119">
        <v>0</v>
      </c>
      <c r="P172" s="119">
        <v>0.15525426000000001</v>
      </c>
      <c r="Q172" s="119"/>
      <c r="R172" s="119"/>
      <c r="S172" s="119"/>
    </row>
    <row r="173" spans="1:19">
      <c r="A173" s="62">
        <v>45474</v>
      </c>
      <c r="B173" s="119">
        <v>16543.81289569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9945.72410614</v>
      </c>
      <c r="J173" s="119">
        <v>1.81947616</v>
      </c>
      <c r="K173" s="119">
        <v>9943.9046299799993</v>
      </c>
      <c r="L173" s="119">
        <v>6598.08878955</v>
      </c>
      <c r="M173" s="119">
        <v>6596.0515615599998</v>
      </c>
      <c r="N173" s="119">
        <v>2.0372279899999999</v>
      </c>
      <c r="O173" s="119">
        <v>0</v>
      </c>
      <c r="P173" s="119">
        <v>0.14197577</v>
      </c>
      <c r="Q173" s="119"/>
      <c r="R173" s="119"/>
      <c r="S173" s="119"/>
    </row>
    <row r="174" spans="1:19">
      <c r="A174" s="62">
        <v>45505</v>
      </c>
      <c r="B174" s="119">
        <v>16763.885355089998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9978.2691489999997</v>
      </c>
      <c r="J174" s="119">
        <v>3.60990608</v>
      </c>
      <c r="K174" s="119">
        <v>9974.6592429200009</v>
      </c>
      <c r="L174" s="119">
        <v>6785.6162060899997</v>
      </c>
      <c r="M174" s="119">
        <v>6783.6277783799997</v>
      </c>
      <c r="N174" s="119">
        <v>1.9884277100000001</v>
      </c>
      <c r="O174" s="119">
        <v>0</v>
      </c>
      <c r="P174" s="119">
        <v>9.0796940000000007E-2</v>
      </c>
      <c r="Q174" s="119"/>
      <c r="R174" s="119"/>
      <c r="S174" s="119"/>
    </row>
    <row r="175" spans="1:19">
      <c r="A175" s="62">
        <v>45536</v>
      </c>
      <c r="B175" s="119">
        <v>17393.098352339999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10482.25301778</v>
      </c>
      <c r="J175" s="119">
        <v>40.026417680000002</v>
      </c>
      <c r="K175" s="119">
        <v>10442.226600100001</v>
      </c>
      <c r="L175" s="119">
        <v>6910.8453345600001</v>
      </c>
      <c r="M175" s="119">
        <v>6908.9010037099997</v>
      </c>
      <c r="N175" s="119">
        <v>1.9443308500000001</v>
      </c>
      <c r="O175" s="119">
        <v>0</v>
      </c>
      <c r="P175" s="119">
        <v>8.0931459999999997E-2</v>
      </c>
      <c r="Q175" s="119"/>
      <c r="R175" s="119"/>
      <c r="S175" s="119"/>
    </row>
    <row r="176" spans="1:19">
      <c r="A176" s="62">
        <v>45566</v>
      </c>
      <c r="B176" s="119">
        <v>17473.638955139999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10437.658213410001</v>
      </c>
      <c r="J176" s="119">
        <v>41.592969119999999</v>
      </c>
      <c r="K176" s="119">
        <v>10396.065244289999</v>
      </c>
      <c r="L176" s="119">
        <v>7035.9807417299999</v>
      </c>
      <c r="M176" s="119">
        <v>7034.1051165500003</v>
      </c>
      <c r="N176" s="119">
        <v>1.8756251799999999</v>
      </c>
      <c r="O176" s="119">
        <v>0</v>
      </c>
      <c r="P176" s="119">
        <v>0.18170528</v>
      </c>
      <c r="Q176" s="119"/>
      <c r="R176" s="119"/>
      <c r="S176" s="119"/>
    </row>
    <row r="177" spans="1:19">
      <c r="A177" s="62">
        <v>45597</v>
      </c>
      <c r="B177" s="119">
        <v>17562.904195089999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10405.46374623</v>
      </c>
      <c r="J177" s="119">
        <v>46.567683019999997</v>
      </c>
      <c r="K177" s="119">
        <v>10358.896063210001</v>
      </c>
      <c r="L177" s="119">
        <v>7157.4404488600003</v>
      </c>
      <c r="M177" s="119">
        <v>7155.6057486099999</v>
      </c>
      <c r="N177" s="119">
        <v>1.83470025</v>
      </c>
      <c r="O177" s="119">
        <v>0</v>
      </c>
      <c r="P177" s="119">
        <v>0.12463189</v>
      </c>
      <c r="Q177" s="119"/>
      <c r="R177" s="119"/>
      <c r="S177" s="119"/>
    </row>
    <row r="178" spans="1:19">
      <c r="A178" s="62">
        <v>45627</v>
      </c>
      <c r="B178" s="119">
        <v>18208.247898649999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11024.21343573</v>
      </c>
      <c r="J178" s="119">
        <v>650.81389379999996</v>
      </c>
      <c r="K178" s="119">
        <v>10373.399541930001</v>
      </c>
      <c r="L178" s="119">
        <v>7184.0344629199999</v>
      </c>
      <c r="M178" s="119">
        <v>7182.2429981799996</v>
      </c>
      <c r="N178" s="119">
        <v>1.7914647400000001</v>
      </c>
      <c r="O178" s="119">
        <v>0</v>
      </c>
      <c r="P178" s="119">
        <v>0.12003218</v>
      </c>
      <c r="Q178" s="119"/>
      <c r="R178" s="119"/>
      <c r="S178" s="119"/>
    </row>
    <row r="179" spans="1:19">
      <c r="A179" s="62">
        <v>45658</v>
      </c>
      <c r="B179" s="119">
        <v>18212.684410409998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10896.23832425</v>
      </c>
      <c r="J179" s="119">
        <v>701.75522529</v>
      </c>
      <c r="K179" s="119">
        <v>10194.48309896</v>
      </c>
      <c r="L179" s="119">
        <v>7316.44608616</v>
      </c>
      <c r="M179" s="119">
        <v>7314.7239472800002</v>
      </c>
      <c r="N179" s="119">
        <v>1.7221388799999999</v>
      </c>
      <c r="O179" s="119">
        <v>0</v>
      </c>
      <c r="P179" s="119">
        <v>0.11078724</v>
      </c>
      <c r="Q179" s="119"/>
      <c r="R179" s="119"/>
      <c r="S179" s="119"/>
    </row>
    <row r="180" spans="1:19">
      <c r="A180" s="62">
        <v>45689</v>
      </c>
      <c r="B180" s="119">
        <v>18260.998189860002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10859.90181356</v>
      </c>
      <c r="J180" s="119">
        <v>715.45661167000003</v>
      </c>
      <c r="K180" s="119">
        <v>10144.445201889999</v>
      </c>
      <c r="L180" s="119">
        <v>7401.0963763</v>
      </c>
      <c r="M180" s="119">
        <v>7399.4057299899996</v>
      </c>
      <c r="N180" s="119">
        <v>1.69064631</v>
      </c>
      <c r="O180" s="119">
        <v>0</v>
      </c>
      <c r="P180" s="119">
        <v>0.11253036</v>
      </c>
      <c r="Q180" s="119"/>
      <c r="R180" s="119"/>
      <c r="S180" s="119"/>
    </row>
    <row r="181" spans="1:19">
      <c r="A181" s="62">
        <v>45717</v>
      </c>
      <c r="B181" s="119">
        <v>18895.965472079999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11324.05769001</v>
      </c>
      <c r="J181" s="119">
        <v>720.57896440000002</v>
      </c>
      <c r="K181" s="119">
        <v>10603.478725610001</v>
      </c>
      <c r="L181" s="119">
        <v>7571.9077820700004</v>
      </c>
      <c r="M181" s="119">
        <v>7570.2657963600004</v>
      </c>
      <c r="N181" s="119">
        <v>1.6419857099999999</v>
      </c>
      <c r="O181" s="119">
        <v>0</v>
      </c>
      <c r="P181" s="119">
        <v>0.11105849</v>
      </c>
      <c r="Q181" s="119"/>
      <c r="R181" s="119"/>
      <c r="S181" s="119"/>
    </row>
    <row r="182" spans="1:19">
      <c r="A182" s="62">
        <v>45748</v>
      </c>
      <c r="B182" s="119">
        <v>19236.945542810001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11549.405406399999</v>
      </c>
      <c r="J182" s="119">
        <v>731.55914125000004</v>
      </c>
      <c r="K182" s="119">
        <v>10817.846265149999</v>
      </c>
      <c r="L182" s="119">
        <v>7687.5401364099998</v>
      </c>
      <c r="M182" s="119">
        <v>7685.9360429600001</v>
      </c>
      <c r="N182" s="119">
        <v>1.6040934499999999</v>
      </c>
      <c r="O182" s="119">
        <v>0</v>
      </c>
      <c r="P182" s="119">
        <v>0.10895325</v>
      </c>
      <c r="Q182" s="119"/>
      <c r="R182" s="119"/>
      <c r="S182" s="11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3" location="'на звітну дату'!A1" display="Кредити, надані депозитними корпораціями (крім Національного банку України) у розрізі секторів економіки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12.33203125" style="71" customWidth="1"/>
    <col min="3" max="13" width="9.33203125" style="71" customWidth="1"/>
    <col min="14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232</v>
      </c>
    </row>
    <row r="6" spans="1:17" s="72" customFormat="1" ht="12.75" customHeight="1">
      <c r="A6" s="202" t="s">
        <v>0</v>
      </c>
      <c r="B6" s="191" t="s">
        <v>63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72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idden="1" outlineLevel="1">
      <c r="A11" s="62">
        <v>40544</v>
      </c>
      <c r="B11" s="89">
        <v>2489.43325856</v>
      </c>
      <c r="C11" s="89">
        <f>G11+K11</f>
        <v>620.00050466999994</v>
      </c>
      <c r="D11" s="89">
        <f t="shared" ref="D11:E11" si="0">H11+L11</f>
        <v>1242.6303944199999</v>
      </c>
      <c r="E11" s="89">
        <f t="shared" si="0"/>
        <v>626.80235947000006</v>
      </c>
      <c r="F11" s="89">
        <v>1573.9814783500001</v>
      </c>
      <c r="G11" s="89">
        <v>551.33806690999995</v>
      </c>
      <c r="H11" s="89">
        <v>828.09374965999996</v>
      </c>
      <c r="I11" s="89">
        <v>194.54966178000001</v>
      </c>
      <c r="J11" s="89">
        <v>915.45178021000004</v>
      </c>
      <c r="K11" s="89">
        <v>68.662437760000003</v>
      </c>
      <c r="L11" s="89">
        <v>414.53664476</v>
      </c>
      <c r="M11" s="89">
        <v>432.25269768999999</v>
      </c>
      <c r="N11" s="89"/>
      <c r="O11" s="89"/>
      <c r="P11" s="89"/>
      <c r="Q11" s="89"/>
    </row>
    <row r="12" spans="1:17" hidden="1" outlineLevel="1">
      <c r="A12" s="62">
        <v>40575</v>
      </c>
      <c r="B12" s="89">
        <v>2540.0696884200001</v>
      </c>
      <c r="C12" s="89">
        <f t="shared" ref="C12:C53" si="1">G12+K12</f>
        <v>655.97553059999996</v>
      </c>
      <c r="D12" s="89">
        <f t="shared" ref="D12:D54" si="2">H12+L12</f>
        <v>1250.23276429</v>
      </c>
      <c r="E12" s="89">
        <f t="shared" ref="E12:E54" si="3">I12+M12</f>
        <v>633.86139352999999</v>
      </c>
      <c r="F12" s="89">
        <v>1619.4713009</v>
      </c>
      <c r="G12" s="89">
        <v>588.56264800999998</v>
      </c>
      <c r="H12" s="89">
        <v>834.62126144000001</v>
      </c>
      <c r="I12" s="89">
        <v>196.28739145</v>
      </c>
      <c r="J12" s="89">
        <v>920.59838751999996</v>
      </c>
      <c r="K12" s="89">
        <v>67.412882589999995</v>
      </c>
      <c r="L12" s="89">
        <v>415.61150285000002</v>
      </c>
      <c r="M12" s="89">
        <v>437.57400208000001</v>
      </c>
      <c r="N12" s="89"/>
      <c r="O12" s="89"/>
      <c r="P12" s="89"/>
      <c r="Q12" s="89"/>
    </row>
    <row r="13" spans="1:17" hidden="1" outlineLevel="1">
      <c r="A13" s="62">
        <v>40603</v>
      </c>
      <c r="B13" s="89">
        <v>2596.5587335</v>
      </c>
      <c r="C13" s="89">
        <f t="shared" si="1"/>
        <v>670.31807667999999</v>
      </c>
      <c r="D13" s="89">
        <f t="shared" si="2"/>
        <v>1292.44562092</v>
      </c>
      <c r="E13" s="89">
        <f t="shared" si="3"/>
        <v>633.79503590000002</v>
      </c>
      <c r="F13" s="89">
        <v>1729.6400341799999</v>
      </c>
      <c r="G13" s="89">
        <v>628.56160051999996</v>
      </c>
      <c r="H13" s="89">
        <v>905.40228056000001</v>
      </c>
      <c r="I13" s="89">
        <v>195.67615309999999</v>
      </c>
      <c r="J13" s="89">
        <v>866.91869931999997</v>
      </c>
      <c r="K13" s="89">
        <v>41.756476159999998</v>
      </c>
      <c r="L13" s="89">
        <v>387.04334036</v>
      </c>
      <c r="M13" s="89">
        <v>438.11888279999999</v>
      </c>
      <c r="N13" s="89"/>
      <c r="O13" s="89"/>
      <c r="P13" s="89"/>
      <c r="Q13" s="89"/>
    </row>
    <row r="14" spans="1:17" hidden="1" outlineLevel="1">
      <c r="A14" s="62">
        <v>40634</v>
      </c>
      <c r="B14" s="89">
        <v>2659.5184011000001</v>
      </c>
      <c r="C14" s="89">
        <f t="shared" si="1"/>
        <v>698.73347976000002</v>
      </c>
      <c r="D14" s="89">
        <f t="shared" si="2"/>
        <v>1389.49941977</v>
      </c>
      <c r="E14" s="89">
        <f t="shared" si="3"/>
        <v>571.28550156999995</v>
      </c>
      <c r="F14" s="89">
        <v>1841.23230571</v>
      </c>
      <c r="G14" s="89">
        <v>657.77952908999998</v>
      </c>
      <c r="H14" s="89">
        <v>1007.5651166</v>
      </c>
      <c r="I14" s="89">
        <v>175.88766002</v>
      </c>
      <c r="J14" s="89">
        <v>818.28609539000001</v>
      </c>
      <c r="K14" s="89">
        <v>40.953950669999998</v>
      </c>
      <c r="L14" s="89">
        <v>381.93430317000002</v>
      </c>
      <c r="M14" s="89">
        <v>395.39784155000001</v>
      </c>
      <c r="N14" s="89"/>
      <c r="O14" s="89"/>
      <c r="P14" s="89"/>
      <c r="Q14" s="89"/>
    </row>
    <row r="15" spans="1:17" hidden="1" outlineLevel="1">
      <c r="A15" s="62">
        <v>40664</v>
      </c>
      <c r="B15" s="89">
        <v>2723.7675920900001</v>
      </c>
      <c r="C15" s="89">
        <f t="shared" si="1"/>
        <v>751.78364104999991</v>
      </c>
      <c r="D15" s="89">
        <f t="shared" si="2"/>
        <v>1565.1840384399998</v>
      </c>
      <c r="E15" s="89">
        <f t="shared" si="3"/>
        <v>406.79991259999997</v>
      </c>
      <c r="F15" s="89">
        <v>2091.8338033499999</v>
      </c>
      <c r="G15" s="89">
        <v>704.59613879999995</v>
      </c>
      <c r="H15" s="89">
        <v>1198.0373119599999</v>
      </c>
      <c r="I15" s="89">
        <v>189.20035258999999</v>
      </c>
      <c r="J15" s="89">
        <v>631.93378873999995</v>
      </c>
      <c r="K15" s="89">
        <v>47.187502250000001</v>
      </c>
      <c r="L15" s="89">
        <v>367.14672647999998</v>
      </c>
      <c r="M15" s="89">
        <v>217.59956001</v>
      </c>
      <c r="N15" s="89"/>
      <c r="O15" s="89"/>
      <c r="P15" s="89"/>
      <c r="Q15" s="89"/>
    </row>
    <row r="16" spans="1:17" hidden="1" outlineLevel="1">
      <c r="A16" s="62">
        <v>40695</v>
      </c>
      <c r="B16" s="89">
        <v>2626.3533908999998</v>
      </c>
      <c r="C16" s="89">
        <f t="shared" si="1"/>
        <v>789.62037110000006</v>
      </c>
      <c r="D16" s="89">
        <f t="shared" si="2"/>
        <v>1533.44460493</v>
      </c>
      <c r="E16" s="89">
        <f t="shared" si="3"/>
        <v>303.28841487</v>
      </c>
      <c r="F16" s="89">
        <v>2136.9856232500001</v>
      </c>
      <c r="G16" s="89">
        <v>748.92286864000005</v>
      </c>
      <c r="H16" s="89">
        <v>1227.47873467</v>
      </c>
      <c r="I16" s="89">
        <v>160.58401993999999</v>
      </c>
      <c r="J16" s="89">
        <v>489.36776765000002</v>
      </c>
      <c r="K16" s="89">
        <v>40.697502460000003</v>
      </c>
      <c r="L16" s="89">
        <v>305.96587025999997</v>
      </c>
      <c r="M16" s="89">
        <v>142.70439493000001</v>
      </c>
      <c r="N16" s="89"/>
      <c r="O16" s="89"/>
      <c r="P16" s="89"/>
      <c r="Q16" s="89"/>
    </row>
    <row r="17" spans="1:17" hidden="1" outlineLevel="1">
      <c r="A17" s="62">
        <v>40725</v>
      </c>
      <c r="B17" s="89">
        <v>2679.3053369300001</v>
      </c>
      <c r="C17" s="89">
        <f t="shared" si="1"/>
        <v>869.50128491999999</v>
      </c>
      <c r="D17" s="89">
        <f t="shared" si="2"/>
        <v>1506.5916119999999</v>
      </c>
      <c r="E17" s="89">
        <f t="shared" si="3"/>
        <v>303.21244001000002</v>
      </c>
      <c r="F17" s="89">
        <v>2248.3977473</v>
      </c>
      <c r="G17" s="89">
        <v>836.03569967999999</v>
      </c>
      <c r="H17" s="89">
        <v>1264.90493507</v>
      </c>
      <c r="I17" s="89">
        <v>147.45711255000001</v>
      </c>
      <c r="J17" s="89">
        <v>430.90758963000002</v>
      </c>
      <c r="K17" s="89">
        <v>33.465585240000003</v>
      </c>
      <c r="L17" s="89">
        <v>241.68667693</v>
      </c>
      <c r="M17" s="89">
        <v>155.75532745999999</v>
      </c>
      <c r="N17" s="89"/>
      <c r="O17" s="89"/>
      <c r="P17" s="89"/>
      <c r="Q17" s="89"/>
    </row>
    <row r="18" spans="1:17" hidden="1" outlineLevel="1">
      <c r="A18" s="62">
        <v>40756</v>
      </c>
      <c r="B18" s="89">
        <v>2714.9409027299998</v>
      </c>
      <c r="C18" s="89">
        <f t="shared" si="1"/>
        <v>833.76482218000001</v>
      </c>
      <c r="D18" s="89">
        <f t="shared" si="2"/>
        <v>1576.0159385899999</v>
      </c>
      <c r="E18" s="89">
        <f t="shared" si="3"/>
        <v>305.16014196000003</v>
      </c>
      <c r="F18" s="89">
        <v>2275.4564468899998</v>
      </c>
      <c r="G18" s="89">
        <v>802.98344923000002</v>
      </c>
      <c r="H18" s="89">
        <v>1326.5179951699999</v>
      </c>
      <c r="I18" s="89">
        <v>145.95500249</v>
      </c>
      <c r="J18" s="89">
        <v>439.48445584000001</v>
      </c>
      <c r="K18" s="89">
        <v>30.781372950000002</v>
      </c>
      <c r="L18" s="89">
        <v>249.49794342000001</v>
      </c>
      <c r="M18" s="89">
        <v>159.20513947000001</v>
      </c>
      <c r="N18" s="89"/>
      <c r="O18" s="89"/>
      <c r="P18" s="89"/>
      <c r="Q18" s="89"/>
    </row>
    <row r="19" spans="1:17" hidden="1" outlineLevel="1">
      <c r="A19" s="62">
        <v>40787</v>
      </c>
      <c r="B19" s="89">
        <v>2820.1733774499999</v>
      </c>
      <c r="C19" s="89">
        <f t="shared" si="1"/>
        <v>875.07385016000001</v>
      </c>
      <c r="D19" s="89">
        <f t="shared" si="2"/>
        <v>1660.16622151</v>
      </c>
      <c r="E19" s="89">
        <f t="shared" si="3"/>
        <v>284.93330578000001</v>
      </c>
      <c r="F19" s="89">
        <v>2388.9915995199999</v>
      </c>
      <c r="G19" s="89">
        <v>810.88716708000004</v>
      </c>
      <c r="H19" s="89">
        <v>1433.22365367</v>
      </c>
      <c r="I19" s="89">
        <v>144.88077877000001</v>
      </c>
      <c r="J19" s="89">
        <v>431.18177793000001</v>
      </c>
      <c r="K19" s="89">
        <v>64.186683079999995</v>
      </c>
      <c r="L19" s="89">
        <v>226.94256784000001</v>
      </c>
      <c r="M19" s="89">
        <v>140.05252701000001</v>
      </c>
      <c r="N19" s="89"/>
      <c r="O19" s="89"/>
      <c r="P19" s="89"/>
      <c r="Q19" s="89"/>
    </row>
    <row r="20" spans="1:17" hidden="1" outlineLevel="1">
      <c r="A20" s="62">
        <v>40817</v>
      </c>
      <c r="B20" s="89">
        <v>2793.6517624500002</v>
      </c>
      <c r="C20" s="89">
        <f t="shared" si="1"/>
        <v>846.58533590000002</v>
      </c>
      <c r="D20" s="89">
        <f t="shared" si="2"/>
        <v>1707.1569382299999</v>
      </c>
      <c r="E20" s="89">
        <f t="shared" si="3"/>
        <v>239.90948831999998</v>
      </c>
      <c r="F20" s="89">
        <v>2364.0048357400001</v>
      </c>
      <c r="G20" s="89">
        <v>767.00473521000004</v>
      </c>
      <c r="H20" s="89">
        <v>1452.7335048499999</v>
      </c>
      <c r="I20" s="89">
        <v>144.26659567999999</v>
      </c>
      <c r="J20" s="89">
        <v>429.64692671</v>
      </c>
      <c r="K20" s="89">
        <v>79.580600689999997</v>
      </c>
      <c r="L20" s="89">
        <v>254.42343338000001</v>
      </c>
      <c r="M20" s="89">
        <v>95.642892639999999</v>
      </c>
      <c r="N20" s="89"/>
      <c r="O20" s="89"/>
      <c r="P20" s="89"/>
      <c r="Q20" s="89"/>
    </row>
    <row r="21" spans="1:17" hidden="1" outlineLevel="1">
      <c r="A21" s="62">
        <v>40848</v>
      </c>
      <c r="B21" s="89">
        <v>2452.0385061699999</v>
      </c>
      <c r="C21" s="89">
        <f t="shared" si="1"/>
        <v>828.06972667999992</v>
      </c>
      <c r="D21" s="89">
        <f t="shared" si="2"/>
        <v>1400.43796533</v>
      </c>
      <c r="E21" s="89">
        <f t="shared" si="3"/>
        <v>223.53081416000001</v>
      </c>
      <c r="F21" s="89">
        <v>2051.37646653</v>
      </c>
      <c r="G21" s="89">
        <v>705.99517304999995</v>
      </c>
      <c r="H21" s="89">
        <v>1197.47152018</v>
      </c>
      <c r="I21" s="89">
        <v>147.90977330000001</v>
      </c>
      <c r="J21" s="89">
        <v>400.66203963999999</v>
      </c>
      <c r="K21" s="89">
        <v>122.07455363</v>
      </c>
      <c r="L21" s="89">
        <v>202.96644515</v>
      </c>
      <c r="M21" s="89">
        <v>75.621040859999994</v>
      </c>
      <c r="N21" s="89"/>
      <c r="O21" s="89"/>
      <c r="P21" s="89"/>
      <c r="Q21" s="89"/>
    </row>
    <row r="22" spans="1:17" hidden="1" outlineLevel="1">
      <c r="A22" s="62">
        <v>40878</v>
      </c>
      <c r="B22" s="89">
        <v>2491.9141333600001</v>
      </c>
      <c r="C22" s="89">
        <f t="shared" si="1"/>
        <v>891.29673995000007</v>
      </c>
      <c r="D22" s="89">
        <f t="shared" si="2"/>
        <v>1425.8334639700001</v>
      </c>
      <c r="E22" s="89">
        <f t="shared" si="3"/>
        <v>174.78392944000001</v>
      </c>
      <c r="F22" s="89">
        <v>2034.11661157</v>
      </c>
      <c r="G22" s="89">
        <v>698.95903853000004</v>
      </c>
      <c r="H22" s="89">
        <v>1224.59743972</v>
      </c>
      <c r="I22" s="89">
        <v>110.56013332000001</v>
      </c>
      <c r="J22" s="89">
        <v>457.79752179000002</v>
      </c>
      <c r="K22" s="89">
        <v>192.33770142</v>
      </c>
      <c r="L22" s="89">
        <v>201.23602425000001</v>
      </c>
      <c r="M22" s="89">
        <v>64.223796120000003</v>
      </c>
      <c r="N22" s="89"/>
      <c r="O22" s="89"/>
      <c r="P22" s="89"/>
      <c r="Q22" s="89"/>
    </row>
    <row r="23" spans="1:17" hidden="1" outlineLevel="1">
      <c r="A23" s="62">
        <v>40909</v>
      </c>
      <c r="B23" s="89">
        <v>2492.2440783000002</v>
      </c>
      <c r="C23" s="89">
        <f t="shared" si="1"/>
        <v>882.09685009999998</v>
      </c>
      <c r="D23" s="89">
        <f t="shared" si="2"/>
        <v>1436.0842380400002</v>
      </c>
      <c r="E23" s="89">
        <f t="shared" si="3"/>
        <v>174.06299016000003</v>
      </c>
      <c r="F23" s="89">
        <v>2045.4324007299999</v>
      </c>
      <c r="G23" s="89">
        <v>704.77853630000004</v>
      </c>
      <c r="H23" s="89">
        <v>1231.4951196500001</v>
      </c>
      <c r="I23" s="89">
        <v>109.15874478000001</v>
      </c>
      <c r="J23" s="89">
        <v>446.81167756999997</v>
      </c>
      <c r="K23" s="89">
        <v>177.3183138</v>
      </c>
      <c r="L23" s="89">
        <v>204.58911839000001</v>
      </c>
      <c r="M23" s="89">
        <v>64.904245380000006</v>
      </c>
      <c r="N23" s="89"/>
      <c r="O23" s="89"/>
      <c r="P23" s="89"/>
      <c r="Q23" s="89"/>
    </row>
    <row r="24" spans="1:17" hidden="1" outlineLevel="1">
      <c r="A24" s="62">
        <v>40940</v>
      </c>
      <c r="B24" s="89">
        <v>2482.3793238399999</v>
      </c>
      <c r="C24" s="89">
        <f t="shared" si="1"/>
        <v>840.97818817999996</v>
      </c>
      <c r="D24" s="89">
        <f t="shared" si="2"/>
        <v>1483.13713904</v>
      </c>
      <c r="E24" s="89">
        <f t="shared" si="3"/>
        <v>158.26399662</v>
      </c>
      <c r="F24" s="89">
        <v>2054.39894336</v>
      </c>
      <c r="G24" s="89">
        <v>682.74155863999999</v>
      </c>
      <c r="H24" s="89">
        <v>1266.2486740300001</v>
      </c>
      <c r="I24" s="89">
        <v>105.40871069000001</v>
      </c>
      <c r="J24" s="89">
        <v>427.98038048000001</v>
      </c>
      <c r="K24" s="89">
        <v>158.23662954</v>
      </c>
      <c r="L24" s="89">
        <v>216.88846501</v>
      </c>
      <c r="M24" s="89">
        <v>52.855285930000001</v>
      </c>
      <c r="N24" s="89"/>
      <c r="O24" s="89"/>
      <c r="P24" s="89"/>
      <c r="Q24" s="89"/>
    </row>
    <row r="25" spans="1:17" hidden="1" outlineLevel="1">
      <c r="A25" s="62">
        <v>40969</v>
      </c>
      <c r="B25" s="89">
        <v>2484.8294460699999</v>
      </c>
      <c r="C25" s="89">
        <f t="shared" si="1"/>
        <v>896.72791926000002</v>
      </c>
      <c r="D25" s="89">
        <f t="shared" si="2"/>
        <v>1442.17052147</v>
      </c>
      <c r="E25" s="89">
        <f t="shared" si="3"/>
        <v>145.93100534000001</v>
      </c>
      <c r="F25" s="89">
        <v>2076.3061035000001</v>
      </c>
      <c r="G25" s="89">
        <v>748.15595881000002</v>
      </c>
      <c r="H25" s="89">
        <v>1227.9761620700001</v>
      </c>
      <c r="I25" s="89">
        <v>100.17398262</v>
      </c>
      <c r="J25" s="89">
        <v>408.52334257000001</v>
      </c>
      <c r="K25" s="89">
        <v>148.57196045000001</v>
      </c>
      <c r="L25" s="89">
        <v>214.1943594</v>
      </c>
      <c r="M25" s="89">
        <v>45.757022720000002</v>
      </c>
      <c r="N25" s="89"/>
      <c r="O25" s="89"/>
      <c r="P25" s="89"/>
      <c r="Q25" s="89"/>
    </row>
    <row r="26" spans="1:17" hidden="1" outlineLevel="1">
      <c r="A26" s="62">
        <v>41000</v>
      </c>
      <c r="B26" s="89">
        <v>2608.6691529300001</v>
      </c>
      <c r="C26" s="89">
        <f t="shared" si="1"/>
        <v>1029.6360559699999</v>
      </c>
      <c r="D26" s="89">
        <f t="shared" si="2"/>
        <v>1432.9374952000001</v>
      </c>
      <c r="E26" s="89">
        <f t="shared" si="3"/>
        <v>146.09560175999999</v>
      </c>
      <c r="F26" s="89">
        <v>2203.1330324400001</v>
      </c>
      <c r="G26" s="89">
        <v>882.77126110999995</v>
      </c>
      <c r="H26" s="89">
        <v>1219.92894288</v>
      </c>
      <c r="I26" s="89">
        <v>100.43282845</v>
      </c>
      <c r="J26" s="89">
        <v>405.53612048999997</v>
      </c>
      <c r="K26" s="89">
        <v>146.86479485999999</v>
      </c>
      <c r="L26" s="89">
        <v>213.00855232000001</v>
      </c>
      <c r="M26" s="89">
        <v>45.662773309999999</v>
      </c>
      <c r="N26" s="89"/>
      <c r="O26" s="89"/>
      <c r="P26" s="89"/>
      <c r="Q26" s="89"/>
    </row>
    <row r="27" spans="1:17" hidden="1" outlineLevel="1">
      <c r="A27" s="62">
        <v>41030</v>
      </c>
      <c r="B27" s="89">
        <v>2721.1149477899999</v>
      </c>
      <c r="C27" s="89">
        <f t="shared" si="1"/>
        <v>1044.6150394200001</v>
      </c>
      <c r="D27" s="89">
        <f t="shared" si="2"/>
        <v>1499.33877566</v>
      </c>
      <c r="E27" s="89">
        <f t="shared" si="3"/>
        <v>177.16113271</v>
      </c>
      <c r="F27" s="89">
        <v>2320.5586585199999</v>
      </c>
      <c r="G27" s="89">
        <v>898.65734438000004</v>
      </c>
      <c r="H27" s="89">
        <v>1289.62521414</v>
      </c>
      <c r="I27" s="89">
        <v>132.27610000000001</v>
      </c>
      <c r="J27" s="89">
        <v>400.55628926999998</v>
      </c>
      <c r="K27" s="89">
        <v>145.95769504</v>
      </c>
      <c r="L27" s="89">
        <v>209.71356152000001</v>
      </c>
      <c r="M27" s="89">
        <v>44.885032709999997</v>
      </c>
      <c r="N27" s="89"/>
      <c r="O27" s="89"/>
      <c r="P27" s="89"/>
      <c r="Q27" s="89"/>
    </row>
    <row r="28" spans="1:17" hidden="1" outlineLevel="1">
      <c r="A28" s="62">
        <v>41061</v>
      </c>
      <c r="B28" s="89">
        <v>2774.45260676</v>
      </c>
      <c r="C28" s="89">
        <f t="shared" si="1"/>
        <v>963.43412479999995</v>
      </c>
      <c r="D28" s="89">
        <f t="shared" si="2"/>
        <v>1635.5522190800002</v>
      </c>
      <c r="E28" s="89">
        <f t="shared" si="3"/>
        <v>175.46626287999999</v>
      </c>
      <c r="F28" s="89">
        <v>2428.5516391199999</v>
      </c>
      <c r="G28" s="89">
        <v>823.04571929999997</v>
      </c>
      <c r="H28" s="89">
        <v>1474.8095084900001</v>
      </c>
      <c r="I28" s="89">
        <v>130.69641132999999</v>
      </c>
      <c r="J28" s="89">
        <v>345.90096763999998</v>
      </c>
      <c r="K28" s="89">
        <v>140.3884055</v>
      </c>
      <c r="L28" s="89">
        <v>160.74271059</v>
      </c>
      <c r="M28" s="89">
        <v>44.769851549999998</v>
      </c>
      <c r="N28" s="89"/>
      <c r="O28" s="89"/>
      <c r="P28" s="89"/>
      <c r="Q28" s="89"/>
    </row>
    <row r="29" spans="1:17" hidden="1" outlineLevel="1">
      <c r="A29" s="62">
        <v>41091</v>
      </c>
      <c r="B29" s="89">
        <v>2743.4638098999999</v>
      </c>
      <c r="C29" s="89">
        <f t="shared" si="1"/>
        <v>961.01329879000002</v>
      </c>
      <c r="D29" s="89">
        <f t="shared" si="2"/>
        <v>1607.4943683699998</v>
      </c>
      <c r="E29" s="89">
        <f t="shared" si="3"/>
        <v>174.95614274000002</v>
      </c>
      <c r="F29" s="89">
        <v>2398.2307313199999</v>
      </c>
      <c r="G29" s="89">
        <v>821.26198078000004</v>
      </c>
      <c r="H29" s="89">
        <v>1446.58011657</v>
      </c>
      <c r="I29" s="89">
        <v>130.38863397</v>
      </c>
      <c r="J29" s="89">
        <v>345.23307857999998</v>
      </c>
      <c r="K29" s="89">
        <v>139.75131801000001</v>
      </c>
      <c r="L29" s="89">
        <v>160.91425179999999</v>
      </c>
      <c r="M29" s="89">
        <v>44.567508770000003</v>
      </c>
      <c r="N29" s="89"/>
      <c r="O29" s="89"/>
      <c r="P29" s="89"/>
      <c r="Q29" s="89"/>
    </row>
    <row r="30" spans="1:17" hidden="1" outlineLevel="1">
      <c r="A30" s="62">
        <v>41122</v>
      </c>
      <c r="B30" s="89">
        <v>2644.2082850400002</v>
      </c>
      <c r="C30" s="89">
        <f t="shared" si="1"/>
        <v>890.78244801000005</v>
      </c>
      <c r="D30" s="89">
        <f t="shared" si="2"/>
        <v>1578.58430542</v>
      </c>
      <c r="E30" s="89">
        <f t="shared" si="3"/>
        <v>174.84153161</v>
      </c>
      <c r="F30" s="89">
        <v>2328.6149978899998</v>
      </c>
      <c r="G30" s="89">
        <v>764.61917800000003</v>
      </c>
      <c r="H30" s="89">
        <v>1433.8719026900001</v>
      </c>
      <c r="I30" s="89">
        <v>130.12391719999999</v>
      </c>
      <c r="J30" s="89">
        <v>315.59328714999998</v>
      </c>
      <c r="K30" s="89">
        <v>126.16327001000001</v>
      </c>
      <c r="L30" s="89">
        <v>144.71240273000001</v>
      </c>
      <c r="M30" s="89">
        <v>44.717614410000003</v>
      </c>
      <c r="N30" s="89"/>
      <c r="O30" s="89"/>
      <c r="P30" s="89"/>
      <c r="Q30" s="89"/>
    </row>
    <row r="31" spans="1:17" hidden="1" outlineLevel="1">
      <c r="A31" s="62">
        <v>41153</v>
      </c>
      <c r="B31" s="89">
        <v>2735.8053855100002</v>
      </c>
      <c r="C31" s="89">
        <f t="shared" si="1"/>
        <v>913.79213373000005</v>
      </c>
      <c r="D31" s="89">
        <f t="shared" si="2"/>
        <v>1646.6969274399999</v>
      </c>
      <c r="E31" s="89">
        <f t="shared" si="3"/>
        <v>175.31632433999999</v>
      </c>
      <c r="F31" s="89">
        <v>2378.37819468</v>
      </c>
      <c r="G31" s="89">
        <v>778.43590409000001</v>
      </c>
      <c r="H31" s="89">
        <v>1469.6136447399999</v>
      </c>
      <c r="I31" s="89">
        <v>130.32864584999999</v>
      </c>
      <c r="J31" s="89">
        <v>357.42719082999997</v>
      </c>
      <c r="K31" s="89">
        <v>135.35622964000001</v>
      </c>
      <c r="L31" s="89">
        <v>177.08328270000001</v>
      </c>
      <c r="M31" s="89">
        <v>44.98767849</v>
      </c>
      <c r="N31" s="89"/>
      <c r="O31" s="89"/>
      <c r="P31" s="89"/>
      <c r="Q31" s="89"/>
    </row>
    <row r="32" spans="1:17" hidden="1" outlineLevel="1">
      <c r="A32" s="62">
        <v>41183</v>
      </c>
      <c r="B32" s="89">
        <v>2746.5773902699998</v>
      </c>
      <c r="C32" s="89">
        <f t="shared" si="1"/>
        <v>953.96184530999994</v>
      </c>
      <c r="D32" s="89">
        <f t="shared" si="2"/>
        <v>1570.4030084599999</v>
      </c>
      <c r="E32" s="89">
        <f t="shared" si="3"/>
        <v>222.2125365</v>
      </c>
      <c r="F32" s="89">
        <v>2390.3930670499999</v>
      </c>
      <c r="G32" s="89">
        <v>819.36570830999995</v>
      </c>
      <c r="H32" s="89">
        <v>1394.56548206</v>
      </c>
      <c r="I32" s="89">
        <v>176.46187667999999</v>
      </c>
      <c r="J32" s="89">
        <v>356.18432322000001</v>
      </c>
      <c r="K32" s="89">
        <v>134.596137</v>
      </c>
      <c r="L32" s="89">
        <v>175.8375264</v>
      </c>
      <c r="M32" s="89">
        <v>45.750659820000003</v>
      </c>
      <c r="N32" s="89"/>
      <c r="O32" s="89"/>
      <c r="P32" s="89"/>
      <c r="Q32" s="89"/>
    </row>
    <row r="33" spans="1:17" hidden="1" outlineLevel="1">
      <c r="A33" s="62">
        <v>41214</v>
      </c>
      <c r="B33" s="89">
        <v>2680.7128287099999</v>
      </c>
      <c r="C33" s="89">
        <f t="shared" si="1"/>
        <v>912.89275816000008</v>
      </c>
      <c r="D33" s="89">
        <f t="shared" si="2"/>
        <v>1593.1859925399999</v>
      </c>
      <c r="E33" s="89">
        <f t="shared" si="3"/>
        <v>174.63407801</v>
      </c>
      <c r="F33" s="89">
        <v>2319.4697629799998</v>
      </c>
      <c r="G33" s="89">
        <v>774.18791838000004</v>
      </c>
      <c r="H33" s="89">
        <v>1415.65637444</v>
      </c>
      <c r="I33" s="89">
        <v>129.62547015999999</v>
      </c>
      <c r="J33" s="89">
        <v>361.24306573000001</v>
      </c>
      <c r="K33" s="89">
        <v>138.70483977999999</v>
      </c>
      <c r="L33" s="89">
        <v>177.52961809999999</v>
      </c>
      <c r="M33" s="89">
        <v>45.008607849999997</v>
      </c>
      <c r="N33" s="89"/>
      <c r="O33" s="89"/>
      <c r="P33" s="89"/>
      <c r="Q33" s="89"/>
    </row>
    <row r="34" spans="1:17" hidden="1" outlineLevel="1">
      <c r="A34" s="62">
        <v>41244</v>
      </c>
      <c r="B34" s="89">
        <v>2660.4338680300002</v>
      </c>
      <c r="C34" s="89">
        <f t="shared" si="1"/>
        <v>856.11601343000007</v>
      </c>
      <c r="D34" s="89">
        <f t="shared" si="2"/>
        <v>1630.53757982</v>
      </c>
      <c r="E34" s="89">
        <f t="shared" si="3"/>
        <v>173.78027477999998</v>
      </c>
      <c r="F34" s="89">
        <v>2313.6361750699998</v>
      </c>
      <c r="G34" s="89">
        <v>728.43650519000005</v>
      </c>
      <c r="H34" s="89">
        <v>1456.47056486</v>
      </c>
      <c r="I34" s="89">
        <v>128.72910501999999</v>
      </c>
      <c r="J34" s="89">
        <v>346.79769296000001</v>
      </c>
      <c r="K34" s="89">
        <v>127.67950824</v>
      </c>
      <c r="L34" s="89">
        <v>174.06701495999999</v>
      </c>
      <c r="M34" s="89">
        <v>45.051169760000001</v>
      </c>
      <c r="N34" s="89"/>
      <c r="O34" s="89"/>
      <c r="P34" s="89"/>
      <c r="Q34" s="89"/>
    </row>
    <row r="35" spans="1:17" hidden="1" outlineLevel="1">
      <c r="A35" s="62">
        <v>41275</v>
      </c>
      <c r="B35" s="89">
        <v>2494.4085884400001</v>
      </c>
      <c r="C35" s="89">
        <f t="shared" si="1"/>
        <v>761.86807923999993</v>
      </c>
      <c r="D35" s="89">
        <f t="shared" si="2"/>
        <v>1561.7091133399999</v>
      </c>
      <c r="E35" s="89">
        <f t="shared" si="3"/>
        <v>170.83139585999999</v>
      </c>
      <c r="F35" s="89">
        <v>2177.9854222600002</v>
      </c>
      <c r="G35" s="89">
        <v>658.40729524999995</v>
      </c>
      <c r="H35" s="89">
        <v>1394.05881888</v>
      </c>
      <c r="I35" s="89">
        <v>125.51930813</v>
      </c>
      <c r="J35" s="89">
        <v>316.42316618000001</v>
      </c>
      <c r="K35" s="89">
        <v>103.46078399</v>
      </c>
      <c r="L35" s="89">
        <v>167.65029446</v>
      </c>
      <c r="M35" s="89">
        <v>45.312087730000002</v>
      </c>
      <c r="N35" s="89"/>
      <c r="O35" s="89"/>
      <c r="P35" s="89"/>
      <c r="Q35" s="89"/>
    </row>
    <row r="36" spans="1:17" hidden="1" outlineLevel="1">
      <c r="A36" s="62">
        <v>41306</v>
      </c>
      <c r="B36" s="89">
        <v>2446.6004296400001</v>
      </c>
      <c r="C36" s="89">
        <f t="shared" si="1"/>
        <v>765.66556826999999</v>
      </c>
      <c r="D36" s="89">
        <f t="shared" si="2"/>
        <v>1512.0654512000001</v>
      </c>
      <c r="E36" s="89">
        <f t="shared" si="3"/>
        <v>168.86941017000001</v>
      </c>
      <c r="F36" s="89">
        <v>2123.6786819700001</v>
      </c>
      <c r="G36" s="89">
        <v>637.27439718999995</v>
      </c>
      <c r="H36" s="89">
        <v>1361.9371809300001</v>
      </c>
      <c r="I36" s="89">
        <v>124.46710385</v>
      </c>
      <c r="J36" s="89">
        <v>322.92174767</v>
      </c>
      <c r="K36" s="89">
        <v>128.39117107999999</v>
      </c>
      <c r="L36" s="89">
        <v>150.12827027</v>
      </c>
      <c r="M36" s="89">
        <v>44.402306320000001</v>
      </c>
      <c r="N36" s="89"/>
      <c r="O36" s="89"/>
      <c r="P36" s="89"/>
      <c r="Q36" s="89"/>
    </row>
    <row r="37" spans="1:17" hidden="1" outlineLevel="1">
      <c r="A37" s="62">
        <v>41334</v>
      </c>
      <c r="B37" s="89">
        <v>2459.1945883200001</v>
      </c>
      <c r="C37" s="89">
        <f t="shared" si="1"/>
        <v>763.23323755000001</v>
      </c>
      <c r="D37" s="89">
        <f t="shared" si="2"/>
        <v>1527.9511596299999</v>
      </c>
      <c r="E37" s="89">
        <f t="shared" si="3"/>
        <v>168.01019114000002</v>
      </c>
      <c r="F37" s="89">
        <v>2138.98904244</v>
      </c>
      <c r="G37" s="89">
        <v>634.83404546999998</v>
      </c>
      <c r="H37" s="89">
        <v>1380.2900352199999</v>
      </c>
      <c r="I37" s="89">
        <v>123.86496175000001</v>
      </c>
      <c r="J37" s="89">
        <v>320.20554587999999</v>
      </c>
      <c r="K37" s="89">
        <v>128.39919208000001</v>
      </c>
      <c r="L37" s="89">
        <v>147.66112441000001</v>
      </c>
      <c r="M37" s="89">
        <v>44.145229389999997</v>
      </c>
      <c r="N37" s="89"/>
      <c r="O37" s="89"/>
      <c r="P37" s="89"/>
      <c r="Q37" s="89"/>
    </row>
    <row r="38" spans="1:17" hidden="1" outlineLevel="1">
      <c r="A38" s="62">
        <v>41365</v>
      </c>
      <c r="B38" s="89">
        <v>2501.0178454500001</v>
      </c>
      <c r="C38" s="89">
        <f t="shared" si="1"/>
        <v>745.52667919999999</v>
      </c>
      <c r="D38" s="89">
        <f t="shared" si="2"/>
        <v>1587.0566074999999</v>
      </c>
      <c r="E38" s="89">
        <f t="shared" si="3"/>
        <v>168.43455875000001</v>
      </c>
      <c r="F38" s="89">
        <v>2187.9239252900002</v>
      </c>
      <c r="G38" s="89">
        <v>639.56097915999999</v>
      </c>
      <c r="H38" s="89">
        <v>1424.24691811</v>
      </c>
      <c r="I38" s="89">
        <v>124.11602802</v>
      </c>
      <c r="J38" s="89">
        <v>313.09392015999998</v>
      </c>
      <c r="K38" s="89">
        <v>105.96570004</v>
      </c>
      <c r="L38" s="89">
        <v>162.80968938999999</v>
      </c>
      <c r="M38" s="89">
        <v>44.318530729999999</v>
      </c>
      <c r="N38" s="89"/>
      <c r="O38" s="89"/>
      <c r="P38" s="89"/>
      <c r="Q38" s="89"/>
    </row>
    <row r="39" spans="1:17" hidden="1" outlineLevel="1">
      <c r="A39" s="62">
        <v>41395</v>
      </c>
      <c r="B39" s="89">
        <v>2454.7348998699999</v>
      </c>
      <c r="C39" s="89">
        <f t="shared" si="1"/>
        <v>707.65174026999989</v>
      </c>
      <c r="D39" s="89">
        <f t="shared" si="2"/>
        <v>1581.0687841500001</v>
      </c>
      <c r="E39" s="89">
        <f t="shared" si="3"/>
        <v>166.01437544999999</v>
      </c>
      <c r="F39" s="89">
        <v>2143.6717242</v>
      </c>
      <c r="G39" s="89">
        <v>614.33309125999995</v>
      </c>
      <c r="H39" s="89">
        <v>1405.80698026</v>
      </c>
      <c r="I39" s="89">
        <v>123.53165267999999</v>
      </c>
      <c r="J39" s="89">
        <v>311.06317567000002</v>
      </c>
      <c r="K39" s="89">
        <v>93.318649010000001</v>
      </c>
      <c r="L39" s="89">
        <v>175.26180389000001</v>
      </c>
      <c r="M39" s="89">
        <v>42.482722770000002</v>
      </c>
      <c r="N39" s="89"/>
      <c r="O39" s="89"/>
      <c r="P39" s="89"/>
      <c r="Q39" s="89"/>
    </row>
    <row r="40" spans="1:17" hidden="1" outlineLevel="1">
      <c r="A40" s="62">
        <v>41426</v>
      </c>
      <c r="B40" s="89">
        <v>2335.57203454</v>
      </c>
      <c r="C40" s="89">
        <f t="shared" si="1"/>
        <v>641.46900053000002</v>
      </c>
      <c r="D40" s="89">
        <f t="shared" si="2"/>
        <v>1528.1265547600001</v>
      </c>
      <c r="E40" s="89">
        <f t="shared" si="3"/>
        <v>165.97647925000001</v>
      </c>
      <c r="F40" s="89">
        <v>1980.15766005</v>
      </c>
      <c r="G40" s="89">
        <v>507.95633598000001</v>
      </c>
      <c r="H40" s="89">
        <v>1348.87360977</v>
      </c>
      <c r="I40" s="89">
        <v>123.3277143</v>
      </c>
      <c r="J40" s="89">
        <v>355.41437449</v>
      </c>
      <c r="K40" s="89">
        <v>133.51266455000001</v>
      </c>
      <c r="L40" s="89">
        <v>179.25294499</v>
      </c>
      <c r="M40" s="89">
        <v>42.64876495</v>
      </c>
      <c r="N40" s="89"/>
      <c r="O40" s="89"/>
      <c r="P40" s="89"/>
      <c r="Q40" s="89"/>
    </row>
    <row r="41" spans="1:17" hidden="1" outlineLevel="1">
      <c r="A41" s="62">
        <v>41456</v>
      </c>
      <c r="B41" s="89">
        <v>2314.06710114</v>
      </c>
      <c r="C41" s="89">
        <f t="shared" si="1"/>
        <v>607.79125365999994</v>
      </c>
      <c r="D41" s="89">
        <f t="shared" si="2"/>
        <v>1541.1242316400001</v>
      </c>
      <c r="E41" s="89">
        <f t="shared" si="3"/>
        <v>165.15161584000001</v>
      </c>
      <c r="F41" s="89">
        <v>1925.39575928</v>
      </c>
      <c r="G41" s="89">
        <v>465.39359593</v>
      </c>
      <c r="H41" s="89">
        <v>1338.2765868700001</v>
      </c>
      <c r="I41" s="89">
        <v>121.72557648</v>
      </c>
      <c r="J41" s="89">
        <v>388.67134185999998</v>
      </c>
      <c r="K41" s="89">
        <v>142.39765772999999</v>
      </c>
      <c r="L41" s="89">
        <v>202.84764476999999</v>
      </c>
      <c r="M41" s="89">
        <v>43.426039359999997</v>
      </c>
      <c r="N41" s="89"/>
      <c r="O41" s="89"/>
      <c r="P41" s="89"/>
      <c r="Q41" s="89"/>
    </row>
    <row r="42" spans="1:17" hidden="1" outlineLevel="1">
      <c r="A42" s="62">
        <v>41487</v>
      </c>
      <c r="B42" s="89">
        <v>2298.58313976</v>
      </c>
      <c r="C42" s="89">
        <f t="shared" si="1"/>
        <v>635.21813842999995</v>
      </c>
      <c r="D42" s="89">
        <f t="shared" si="2"/>
        <v>1498.7633338400001</v>
      </c>
      <c r="E42" s="89">
        <f t="shared" si="3"/>
        <v>164.60166749000001</v>
      </c>
      <c r="F42" s="89">
        <v>1905.4147803400001</v>
      </c>
      <c r="G42" s="89">
        <v>489.94295889</v>
      </c>
      <c r="H42" s="89">
        <v>1294.33378328</v>
      </c>
      <c r="I42" s="89">
        <v>121.13803817</v>
      </c>
      <c r="J42" s="89">
        <v>393.16835942</v>
      </c>
      <c r="K42" s="89">
        <v>145.27517954000001</v>
      </c>
      <c r="L42" s="89">
        <v>204.42955056</v>
      </c>
      <c r="M42" s="89">
        <v>43.463629320000003</v>
      </c>
      <c r="N42" s="89"/>
      <c r="O42" s="89"/>
      <c r="P42" s="89"/>
      <c r="Q42" s="89"/>
    </row>
    <row r="43" spans="1:17" hidden="1" outlineLevel="1">
      <c r="A43" s="62">
        <v>41518</v>
      </c>
      <c r="B43" s="89">
        <v>2285.6445114200001</v>
      </c>
      <c r="C43" s="89">
        <f t="shared" si="1"/>
        <v>637.40151299000001</v>
      </c>
      <c r="D43" s="89">
        <f t="shared" si="2"/>
        <v>1495.0545137899999</v>
      </c>
      <c r="E43" s="89">
        <f t="shared" si="3"/>
        <v>153.18848464000001</v>
      </c>
      <c r="F43" s="89">
        <v>1916.24236569</v>
      </c>
      <c r="G43" s="89">
        <v>491.47382663000002</v>
      </c>
      <c r="H43" s="89">
        <v>1304.4438944599999</v>
      </c>
      <c r="I43" s="89">
        <v>120.3246446</v>
      </c>
      <c r="J43" s="89">
        <v>369.40214572999997</v>
      </c>
      <c r="K43" s="89">
        <v>145.92768636</v>
      </c>
      <c r="L43" s="89">
        <v>190.61061932999999</v>
      </c>
      <c r="M43" s="89">
        <v>32.863840039999999</v>
      </c>
      <c r="N43" s="89"/>
      <c r="O43" s="89"/>
      <c r="P43" s="89"/>
      <c r="Q43" s="89"/>
    </row>
    <row r="44" spans="1:17" hidden="1" outlineLevel="1">
      <c r="A44" s="62">
        <v>41548</v>
      </c>
      <c r="B44" s="89">
        <v>2331.2879080799999</v>
      </c>
      <c r="C44" s="89">
        <f t="shared" si="1"/>
        <v>647.01989763000006</v>
      </c>
      <c r="D44" s="89">
        <f t="shared" si="2"/>
        <v>1511.0831319000001</v>
      </c>
      <c r="E44" s="89">
        <f t="shared" si="3"/>
        <v>173.18487855000001</v>
      </c>
      <c r="F44" s="89">
        <v>1916.9530119000001</v>
      </c>
      <c r="G44" s="89">
        <v>491.11109878000002</v>
      </c>
      <c r="H44" s="89">
        <v>1307.4520078600001</v>
      </c>
      <c r="I44" s="89">
        <v>118.38990526000001</v>
      </c>
      <c r="J44" s="89">
        <v>414.33489617999999</v>
      </c>
      <c r="K44" s="89">
        <v>155.90879885000001</v>
      </c>
      <c r="L44" s="89">
        <v>203.63112404</v>
      </c>
      <c r="M44" s="89">
        <v>54.794973290000001</v>
      </c>
      <c r="N44" s="89"/>
      <c r="O44" s="89"/>
      <c r="P44" s="89"/>
      <c r="Q44" s="89"/>
    </row>
    <row r="45" spans="1:17" hidden="1" outlineLevel="1">
      <c r="A45" s="62">
        <v>41579</v>
      </c>
      <c r="B45" s="89">
        <v>2379.3959341599998</v>
      </c>
      <c r="C45" s="89">
        <f t="shared" si="1"/>
        <v>643.28948409999998</v>
      </c>
      <c r="D45" s="89">
        <f t="shared" si="2"/>
        <v>1564.0644318699999</v>
      </c>
      <c r="E45" s="89">
        <f t="shared" si="3"/>
        <v>172.04201818999999</v>
      </c>
      <c r="F45" s="89">
        <v>1928.70076434</v>
      </c>
      <c r="G45" s="89">
        <v>491.87104125000002</v>
      </c>
      <c r="H45" s="89">
        <v>1320.95800676</v>
      </c>
      <c r="I45" s="89">
        <v>115.87171633</v>
      </c>
      <c r="J45" s="89">
        <v>450.69516981999999</v>
      </c>
      <c r="K45" s="89">
        <v>151.41844284999999</v>
      </c>
      <c r="L45" s="89">
        <v>243.10642511</v>
      </c>
      <c r="M45" s="89">
        <v>56.170301860000002</v>
      </c>
      <c r="N45" s="89"/>
      <c r="O45" s="89"/>
      <c r="P45" s="89"/>
      <c r="Q45" s="89"/>
    </row>
    <row r="46" spans="1:17" hidden="1" outlineLevel="1">
      <c r="A46" s="62">
        <v>41609</v>
      </c>
      <c r="B46" s="89">
        <v>2411.4128712800002</v>
      </c>
      <c r="C46" s="89">
        <f t="shared" si="1"/>
        <v>666.51371819999997</v>
      </c>
      <c r="D46" s="89">
        <f t="shared" si="2"/>
        <v>1573.02969224</v>
      </c>
      <c r="E46" s="89">
        <f t="shared" si="3"/>
        <v>171.86946084000002</v>
      </c>
      <c r="F46" s="89">
        <v>1964.5343081999999</v>
      </c>
      <c r="G46" s="89">
        <v>509.01510084</v>
      </c>
      <c r="H46" s="89">
        <v>1339.86145822</v>
      </c>
      <c r="I46" s="89">
        <v>115.65774914000001</v>
      </c>
      <c r="J46" s="89">
        <v>446.87856307999999</v>
      </c>
      <c r="K46" s="89">
        <v>157.49861736</v>
      </c>
      <c r="L46" s="89">
        <v>233.16823402</v>
      </c>
      <c r="M46" s="89">
        <v>56.211711700000002</v>
      </c>
      <c r="N46" s="89"/>
      <c r="O46" s="89"/>
      <c r="P46" s="89"/>
      <c r="Q46" s="89"/>
    </row>
    <row r="47" spans="1:17" hidden="1" outlineLevel="1">
      <c r="A47" s="62">
        <v>41640</v>
      </c>
      <c r="B47" s="89">
        <v>2420.1762966800002</v>
      </c>
      <c r="C47" s="89">
        <f t="shared" si="1"/>
        <v>676.52555118999999</v>
      </c>
      <c r="D47" s="89">
        <f t="shared" si="2"/>
        <v>1575.1863999300001</v>
      </c>
      <c r="E47" s="89">
        <f t="shared" si="3"/>
        <v>168.46434556</v>
      </c>
      <c r="F47" s="89">
        <v>1975.8145049</v>
      </c>
      <c r="G47" s="89">
        <v>520.31403033000004</v>
      </c>
      <c r="H47" s="89">
        <v>1343.3372255500001</v>
      </c>
      <c r="I47" s="89">
        <v>112.16324901999999</v>
      </c>
      <c r="J47" s="89">
        <v>444.36179177999998</v>
      </c>
      <c r="K47" s="89">
        <v>156.21152086000001</v>
      </c>
      <c r="L47" s="89">
        <v>231.84917437999999</v>
      </c>
      <c r="M47" s="89">
        <v>56.301096540000003</v>
      </c>
      <c r="N47" s="89"/>
      <c r="O47" s="89"/>
      <c r="P47" s="89"/>
      <c r="Q47" s="89"/>
    </row>
    <row r="48" spans="1:17" hidden="1" outlineLevel="1">
      <c r="A48" s="62">
        <v>41671</v>
      </c>
      <c r="B48" s="89">
        <v>2645.3011633199999</v>
      </c>
      <c r="C48" s="89">
        <f t="shared" si="1"/>
        <v>808.13008102000003</v>
      </c>
      <c r="D48" s="89">
        <f t="shared" si="2"/>
        <v>1655.71662907</v>
      </c>
      <c r="E48" s="89">
        <f t="shared" si="3"/>
        <v>181.45445323000001</v>
      </c>
      <c r="F48" s="89">
        <v>2026.79718297</v>
      </c>
      <c r="G48" s="89">
        <v>546.91183721000004</v>
      </c>
      <c r="H48" s="89">
        <v>1368.7278595</v>
      </c>
      <c r="I48" s="89">
        <v>111.15748626</v>
      </c>
      <c r="J48" s="89">
        <v>618.50398035000001</v>
      </c>
      <c r="K48" s="89">
        <v>261.21824380999999</v>
      </c>
      <c r="L48" s="89">
        <v>286.98876956999999</v>
      </c>
      <c r="M48" s="89">
        <v>70.29696697</v>
      </c>
      <c r="N48" s="89"/>
      <c r="O48" s="89"/>
      <c r="P48" s="89"/>
      <c r="Q48" s="89"/>
    </row>
    <row r="49" spans="1:17" hidden="1" outlineLevel="1">
      <c r="A49" s="62">
        <v>41699</v>
      </c>
      <c r="B49" s="89">
        <v>2762.2831833300002</v>
      </c>
      <c r="C49" s="89">
        <f t="shared" si="1"/>
        <v>835.40424989000007</v>
      </c>
      <c r="D49" s="89">
        <f t="shared" si="2"/>
        <v>1739.9990341599998</v>
      </c>
      <c r="E49" s="89">
        <f t="shared" si="3"/>
        <v>186.87989928000002</v>
      </c>
      <c r="F49" s="89">
        <v>2088.23175489</v>
      </c>
      <c r="G49" s="89">
        <v>552.35970232</v>
      </c>
      <c r="H49" s="89">
        <v>1426.1281570399999</v>
      </c>
      <c r="I49" s="89">
        <v>109.74389553</v>
      </c>
      <c r="J49" s="89">
        <v>674.05142844</v>
      </c>
      <c r="K49" s="89">
        <v>283.04454757000002</v>
      </c>
      <c r="L49" s="89">
        <v>313.87087711999999</v>
      </c>
      <c r="M49" s="89">
        <v>77.13600375</v>
      </c>
      <c r="N49" s="89"/>
      <c r="O49" s="89"/>
      <c r="P49" s="89"/>
      <c r="Q49" s="89"/>
    </row>
    <row r="50" spans="1:17" hidden="1" outlineLevel="1">
      <c r="A50" s="62">
        <v>41730</v>
      </c>
      <c r="B50" s="89">
        <v>2861.3333645900002</v>
      </c>
      <c r="C50" s="89">
        <f t="shared" si="1"/>
        <v>926.35903858999995</v>
      </c>
      <c r="D50" s="89">
        <f t="shared" si="2"/>
        <v>1763.2340318699999</v>
      </c>
      <c r="E50" s="89">
        <f t="shared" si="3"/>
        <v>171.74029413</v>
      </c>
      <c r="F50" s="89">
        <v>2045.3300653399999</v>
      </c>
      <c r="G50" s="89">
        <v>523.78770846999998</v>
      </c>
      <c r="H50" s="89">
        <v>1426.5553800299999</v>
      </c>
      <c r="I50" s="89">
        <v>94.986976839999997</v>
      </c>
      <c r="J50" s="89">
        <v>816.00329925000005</v>
      </c>
      <c r="K50" s="89">
        <v>402.57133012000003</v>
      </c>
      <c r="L50" s="89">
        <v>336.67865183999999</v>
      </c>
      <c r="M50" s="89">
        <v>76.753317289999998</v>
      </c>
      <c r="N50" s="89"/>
      <c r="O50" s="89"/>
      <c r="P50" s="89"/>
      <c r="Q50" s="89"/>
    </row>
    <row r="51" spans="1:17" hidden="1" outlineLevel="1">
      <c r="A51" s="62">
        <v>41760</v>
      </c>
      <c r="B51" s="89">
        <v>2980.3981576599999</v>
      </c>
      <c r="C51" s="89">
        <f t="shared" si="1"/>
        <v>1076.72796976</v>
      </c>
      <c r="D51" s="89">
        <f t="shared" si="2"/>
        <v>1730.9891870900001</v>
      </c>
      <c r="E51" s="89">
        <f t="shared" si="3"/>
        <v>172.68100081</v>
      </c>
      <c r="F51" s="89">
        <v>2016.1452802399999</v>
      </c>
      <c r="G51" s="89">
        <v>545.11505459</v>
      </c>
      <c r="H51" s="89">
        <v>1377.6945149600001</v>
      </c>
      <c r="I51" s="89">
        <v>93.335710689999999</v>
      </c>
      <c r="J51" s="89">
        <v>964.25287742</v>
      </c>
      <c r="K51" s="89">
        <v>531.61291516999995</v>
      </c>
      <c r="L51" s="89">
        <v>353.29467212999998</v>
      </c>
      <c r="M51" s="89">
        <v>79.345290120000001</v>
      </c>
      <c r="N51" s="89"/>
      <c r="O51" s="89"/>
      <c r="P51" s="89"/>
      <c r="Q51" s="89"/>
    </row>
    <row r="52" spans="1:17" hidden="1" outlineLevel="1">
      <c r="A52" s="62">
        <v>41791</v>
      </c>
      <c r="B52" s="89">
        <v>2996.48956266</v>
      </c>
      <c r="C52" s="89">
        <f t="shared" si="1"/>
        <v>1163.0349651400002</v>
      </c>
      <c r="D52" s="89">
        <f t="shared" si="2"/>
        <v>1660.9964164799999</v>
      </c>
      <c r="E52" s="89">
        <f t="shared" si="3"/>
        <v>172.45818104</v>
      </c>
      <c r="F52" s="89">
        <v>2018.8682655499999</v>
      </c>
      <c r="G52" s="89">
        <v>616.81613343000004</v>
      </c>
      <c r="H52" s="89">
        <v>1309.14828023</v>
      </c>
      <c r="I52" s="89">
        <v>92.903851889999999</v>
      </c>
      <c r="J52" s="89">
        <v>977.62129711</v>
      </c>
      <c r="K52" s="89">
        <v>546.21883171000002</v>
      </c>
      <c r="L52" s="89">
        <v>351.84813624999998</v>
      </c>
      <c r="M52" s="89">
        <v>79.554329150000001</v>
      </c>
      <c r="N52" s="89"/>
      <c r="O52" s="89"/>
      <c r="P52" s="89"/>
      <c r="Q52" s="89"/>
    </row>
    <row r="53" spans="1:17" hidden="1" outlineLevel="1">
      <c r="A53" s="62">
        <v>41821</v>
      </c>
      <c r="B53" s="89">
        <v>2910.9232173099999</v>
      </c>
      <c r="C53" s="89">
        <f t="shared" si="1"/>
        <v>1184.2216162300001</v>
      </c>
      <c r="D53" s="89">
        <f t="shared" si="2"/>
        <v>1553.38393946</v>
      </c>
      <c r="E53" s="89">
        <f t="shared" si="3"/>
        <v>173.31766162</v>
      </c>
      <c r="F53" s="89">
        <v>1937.90614957</v>
      </c>
      <c r="G53" s="89">
        <v>645.51800097</v>
      </c>
      <c r="H53" s="89">
        <v>1200.45904797</v>
      </c>
      <c r="I53" s="89">
        <v>91.929100629999994</v>
      </c>
      <c r="J53" s="89">
        <v>973.01706774000002</v>
      </c>
      <c r="K53" s="89">
        <v>538.70361525999999</v>
      </c>
      <c r="L53" s="89">
        <v>352.92489148999999</v>
      </c>
      <c r="M53" s="89">
        <v>81.388560990000002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3009.6998762500002</v>
      </c>
      <c r="C54" s="89">
        <f>G54+K54</f>
        <v>1265.3409076500002</v>
      </c>
      <c r="D54" s="89">
        <f t="shared" si="2"/>
        <v>1561.50538059</v>
      </c>
      <c r="E54" s="89">
        <f t="shared" si="3"/>
        <v>182.85358801000001</v>
      </c>
      <c r="F54" s="89">
        <v>1930.37991356</v>
      </c>
      <c r="G54" s="89">
        <v>662.13741702000004</v>
      </c>
      <c r="H54" s="89">
        <v>1177.0127542499999</v>
      </c>
      <c r="I54" s="89">
        <v>91.229742290000004</v>
      </c>
      <c r="J54" s="89">
        <v>1079.31996269</v>
      </c>
      <c r="K54" s="89">
        <v>603.20349063000003</v>
      </c>
      <c r="L54" s="89">
        <v>384.49262634000002</v>
      </c>
      <c r="M54" s="89">
        <v>91.623845720000006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2947.5924377400002</v>
      </c>
      <c r="C55" s="89">
        <f t="shared" ref="C55:C67" si="4">G55+K55</f>
        <v>1234.8075364699998</v>
      </c>
      <c r="D55" s="89">
        <f t="shared" ref="D55:D67" si="5">H55+L55</f>
        <v>1535.4485291300002</v>
      </c>
      <c r="E55" s="89">
        <f t="shared" ref="E55:E67" si="6">I55+M55</f>
        <v>177.33637214000001</v>
      </c>
      <c r="F55" s="89">
        <v>1892.80763391</v>
      </c>
      <c r="G55" s="89">
        <v>617.0829152</v>
      </c>
      <c r="H55" s="89">
        <v>1185.5930050300001</v>
      </c>
      <c r="I55" s="89">
        <v>90.131713680000004</v>
      </c>
      <c r="J55" s="89">
        <v>1054.7848038300001</v>
      </c>
      <c r="K55" s="89">
        <v>617.72462126999994</v>
      </c>
      <c r="L55" s="89">
        <v>349.85552410000003</v>
      </c>
      <c r="M55" s="89">
        <v>87.204658460000005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2872.9080943600002</v>
      </c>
      <c r="C56" s="89">
        <f t="shared" si="4"/>
        <v>1244.5154625999999</v>
      </c>
      <c r="D56" s="89">
        <f t="shared" si="5"/>
        <v>1488.6191059600001</v>
      </c>
      <c r="E56" s="89">
        <f t="shared" si="6"/>
        <v>139.77352580000002</v>
      </c>
      <c r="F56" s="89">
        <v>1881.8795720999999</v>
      </c>
      <c r="G56" s="89">
        <v>629.53726553000001</v>
      </c>
      <c r="H56" s="89">
        <v>1164.5285687600001</v>
      </c>
      <c r="I56" s="89">
        <v>87.813737810000006</v>
      </c>
      <c r="J56" s="89">
        <v>991.02852226000005</v>
      </c>
      <c r="K56" s="89">
        <v>614.97819706999996</v>
      </c>
      <c r="L56" s="89">
        <v>324.09053720000003</v>
      </c>
      <c r="M56" s="89">
        <v>51.959787990000002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3032.9441902799999</v>
      </c>
      <c r="C57" s="89">
        <f t="shared" si="4"/>
        <v>1388.9546571999999</v>
      </c>
      <c r="D57" s="89">
        <f t="shared" si="5"/>
        <v>1502.2332027399998</v>
      </c>
      <c r="E57" s="89">
        <f t="shared" si="6"/>
        <v>141.75633034000001</v>
      </c>
      <c r="F57" s="89">
        <v>1914.3123567</v>
      </c>
      <c r="G57" s="89">
        <v>701.82065252999996</v>
      </c>
      <c r="H57" s="89">
        <v>1130.7769402399999</v>
      </c>
      <c r="I57" s="89">
        <v>81.714763930000004</v>
      </c>
      <c r="J57" s="89">
        <v>1118.6318335799999</v>
      </c>
      <c r="K57" s="89">
        <v>687.13400466999997</v>
      </c>
      <c r="L57" s="89">
        <v>371.45626249999998</v>
      </c>
      <c r="M57" s="89">
        <v>60.041566410000001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3009.40886224</v>
      </c>
      <c r="C58" s="89">
        <f t="shared" si="4"/>
        <v>1367.7602366599999</v>
      </c>
      <c r="D58" s="89">
        <f t="shared" si="5"/>
        <v>1501.0164128200001</v>
      </c>
      <c r="E58" s="89">
        <f t="shared" si="6"/>
        <v>140.63221275999999</v>
      </c>
      <c r="F58" s="89">
        <v>1873.1128432</v>
      </c>
      <c r="G58" s="89">
        <v>671.57119356999999</v>
      </c>
      <c r="H58" s="89">
        <v>1124.3343644700001</v>
      </c>
      <c r="I58" s="89">
        <v>77.207285159999998</v>
      </c>
      <c r="J58" s="89">
        <v>1136.2960190399999</v>
      </c>
      <c r="K58" s="89">
        <v>696.18904309000004</v>
      </c>
      <c r="L58" s="89">
        <v>376.68204835</v>
      </c>
      <c r="M58" s="89">
        <v>63.424927599999997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3075.7166189899999</v>
      </c>
      <c r="C59" s="89">
        <f t="shared" si="4"/>
        <v>1451.3516838</v>
      </c>
      <c r="D59" s="89">
        <f t="shared" si="5"/>
        <v>1484.33518729</v>
      </c>
      <c r="E59" s="89">
        <f t="shared" si="6"/>
        <v>140.02974790000002</v>
      </c>
      <c r="F59" s="89">
        <v>1901.4209134499999</v>
      </c>
      <c r="G59" s="89">
        <v>709.40770216999999</v>
      </c>
      <c r="H59" s="89">
        <v>1116.35691709</v>
      </c>
      <c r="I59" s="89">
        <v>75.656294189999997</v>
      </c>
      <c r="J59" s="89">
        <v>1174.29570554</v>
      </c>
      <c r="K59" s="89">
        <v>741.94398163000005</v>
      </c>
      <c r="L59" s="89">
        <v>367.9782702</v>
      </c>
      <c r="M59" s="89">
        <v>64.373453710000007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3206.9677513400002</v>
      </c>
      <c r="C60" s="89">
        <f t="shared" si="4"/>
        <v>1245.1309710999999</v>
      </c>
      <c r="D60" s="89">
        <f t="shared" si="5"/>
        <v>1776.35623403</v>
      </c>
      <c r="E60" s="89">
        <f t="shared" si="6"/>
        <v>185.48054621</v>
      </c>
      <c r="F60" s="89">
        <v>1943.95614806</v>
      </c>
      <c r="G60" s="89">
        <v>724.47028508000005</v>
      </c>
      <c r="H60" s="89">
        <v>1144.5536047200001</v>
      </c>
      <c r="I60" s="89">
        <v>74.932258259999998</v>
      </c>
      <c r="J60" s="89">
        <v>1263.0116032799999</v>
      </c>
      <c r="K60" s="89">
        <v>520.66068601999996</v>
      </c>
      <c r="L60" s="89">
        <v>631.80262931000004</v>
      </c>
      <c r="M60" s="89">
        <v>110.54828795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2821.84660609</v>
      </c>
      <c r="C61" s="89">
        <f t="shared" si="4"/>
        <v>1243.4385126499999</v>
      </c>
      <c r="D61" s="89">
        <f t="shared" si="5"/>
        <v>1436.0975411300001</v>
      </c>
      <c r="E61" s="89">
        <f t="shared" si="6"/>
        <v>142.31055230999999</v>
      </c>
      <c r="F61" s="89">
        <v>1853.7166494999999</v>
      </c>
      <c r="G61" s="89">
        <v>848.17758879999997</v>
      </c>
      <c r="H61" s="89">
        <v>936.03792095999995</v>
      </c>
      <c r="I61" s="89">
        <v>69.501139739999999</v>
      </c>
      <c r="J61" s="89">
        <v>968.12995659000001</v>
      </c>
      <c r="K61" s="89">
        <v>395.26092384999998</v>
      </c>
      <c r="L61" s="89">
        <v>500.05962017000002</v>
      </c>
      <c r="M61" s="89">
        <v>72.809412570000006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2814.5287569799998</v>
      </c>
      <c r="C62" s="89">
        <f t="shared" si="4"/>
        <v>1206.5547527799999</v>
      </c>
      <c r="D62" s="89">
        <f t="shared" si="5"/>
        <v>1450.7947416100001</v>
      </c>
      <c r="E62" s="89">
        <f t="shared" si="6"/>
        <v>157.17926259000001</v>
      </c>
      <c r="F62" s="89">
        <v>1933.0902850699999</v>
      </c>
      <c r="G62" s="89">
        <v>869.68959004999999</v>
      </c>
      <c r="H62" s="89">
        <v>985.50067574000002</v>
      </c>
      <c r="I62" s="89">
        <v>77.900019279999995</v>
      </c>
      <c r="J62" s="89">
        <v>881.43847190999998</v>
      </c>
      <c r="K62" s="89">
        <v>336.86516273000001</v>
      </c>
      <c r="L62" s="89">
        <v>465.29406587</v>
      </c>
      <c r="M62" s="89">
        <v>79.279243309999998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2719.3156954599999</v>
      </c>
      <c r="C63" s="89">
        <f t="shared" si="4"/>
        <v>1171.49648654</v>
      </c>
      <c r="D63" s="89">
        <f t="shared" si="5"/>
        <v>1391.4402640400001</v>
      </c>
      <c r="E63" s="89">
        <f t="shared" si="6"/>
        <v>156.37894488000001</v>
      </c>
      <c r="F63" s="89">
        <v>1883.90848153</v>
      </c>
      <c r="G63" s="89">
        <v>874.67961546000004</v>
      </c>
      <c r="H63" s="89">
        <v>932.36816782000005</v>
      </c>
      <c r="I63" s="89">
        <v>76.860698249999999</v>
      </c>
      <c r="J63" s="89">
        <v>835.40721393000001</v>
      </c>
      <c r="K63" s="89">
        <v>296.81687108</v>
      </c>
      <c r="L63" s="89">
        <v>459.07209621999999</v>
      </c>
      <c r="M63" s="89">
        <v>79.518246629999993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2678.7450831699998</v>
      </c>
      <c r="C64" s="89">
        <f t="shared" si="4"/>
        <v>1146.2697436200001</v>
      </c>
      <c r="D64" s="89">
        <f t="shared" si="5"/>
        <v>1377.1683063999999</v>
      </c>
      <c r="E64" s="89">
        <f t="shared" si="6"/>
        <v>155.30703315</v>
      </c>
      <c r="F64" s="89">
        <v>1892.20359465</v>
      </c>
      <c r="G64" s="89">
        <v>890.87168038000004</v>
      </c>
      <c r="H64" s="89">
        <v>925.283367</v>
      </c>
      <c r="I64" s="89">
        <v>76.04854727</v>
      </c>
      <c r="J64" s="89">
        <v>786.54148852000003</v>
      </c>
      <c r="K64" s="89">
        <v>255.39806324</v>
      </c>
      <c r="L64" s="89">
        <v>451.88493940000001</v>
      </c>
      <c r="M64" s="89">
        <v>79.258485879999995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2351.7953256400001</v>
      </c>
      <c r="C65" s="89">
        <f t="shared" si="4"/>
        <v>892.57267447000004</v>
      </c>
      <c r="D65" s="89">
        <f t="shared" si="5"/>
        <v>1306.7803409800001</v>
      </c>
      <c r="E65" s="89">
        <f t="shared" si="6"/>
        <v>152.44231019</v>
      </c>
      <c r="F65" s="89">
        <v>1587.06029397</v>
      </c>
      <c r="G65" s="89">
        <v>664.08132668999997</v>
      </c>
      <c r="H65" s="89">
        <v>852.38557419000006</v>
      </c>
      <c r="I65" s="89">
        <v>70.593393090000006</v>
      </c>
      <c r="J65" s="89">
        <v>764.73503167000001</v>
      </c>
      <c r="K65" s="89">
        <v>228.49134778000001</v>
      </c>
      <c r="L65" s="89">
        <v>454.39476679000001</v>
      </c>
      <c r="M65" s="89">
        <v>81.848917099999994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2394.5060174</v>
      </c>
      <c r="C66" s="89">
        <f t="shared" si="4"/>
        <v>980.33862208000005</v>
      </c>
      <c r="D66" s="89">
        <f t="shared" si="5"/>
        <v>1264.16654006</v>
      </c>
      <c r="E66" s="89">
        <f t="shared" si="6"/>
        <v>150.00085525999998</v>
      </c>
      <c r="F66" s="89">
        <v>1675.06153023</v>
      </c>
      <c r="G66" s="89">
        <v>762.51583760000005</v>
      </c>
      <c r="H66" s="89">
        <v>843.04179564000003</v>
      </c>
      <c r="I66" s="89">
        <v>69.503896990000001</v>
      </c>
      <c r="J66" s="89">
        <v>719.44448717</v>
      </c>
      <c r="K66" s="89">
        <v>217.82278448</v>
      </c>
      <c r="L66" s="89">
        <v>421.12474442000001</v>
      </c>
      <c r="M66" s="89">
        <v>80.496958269999993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2504.8519064100001</v>
      </c>
      <c r="C67" s="89">
        <f t="shared" si="4"/>
        <v>1115.61497734</v>
      </c>
      <c r="D67" s="89">
        <f t="shared" si="5"/>
        <v>1239.1876469399999</v>
      </c>
      <c r="E67" s="89">
        <f t="shared" si="6"/>
        <v>150.04928212999999</v>
      </c>
      <c r="F67" s="89">
        <v>1774.91881887</v>
      </c>
      <c r="G67" s="89">
        <v>873.56410310000001</v>
      </c>
      <c r="H67" s="89">
        <v>832.61440449999998</v>
      </c>
      <c r="I67" s="89">
        <v>68.740311270000007</v>
      </c>
      <c r="J67" s="89">
        <v>729.93308753999997</v>
      </c>
      <c r="K67" s="89">
        <v>242.05087424000001</v>
      </c>
      <c r="L67" s="89">
        <v>406.57324244</v>
      </c>
      <c r="M67" s="89">
        <v>81.308970860000002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2539.8871140599999</v>
      </c>
      <c r="C68" s="89">
        <f t="shared" ref="C68" si="7">G68+K68</f>
        <v>1132.7462935799999</v>
      </c>
      <c r="D68" s="89">
        <f t="shared" ref="D68" si="8">H68+L68</f>
        <v>1255.48481378</v>
      </c>
      <c r="E68" s="89">
        <f t="shared" ref="E68" si="9">I68+M68</f>
        <v>151.65600670000001</v>
      </c>
      <c r="F68" s="89">
        <v>1772.4550301100001</v>
      </c>
      <c r="G68" s="89">
        <v>872.94713834000004</v>
      </c>
      <c r="H68" s="89">
        <v>834.73005842999999</v>
      </c>
      <c r="I68" s="89">
        <v>64.777833340000001</v>
      </c>
      <c r="J68" s="89">
        <v>767.43208394999999</v>
      </c>
      <c r="K68" s="89">
        <v>259.79915524</v>
      </c>
      <c r="L68" s="89">
        <v>420.75475534999998</v>
      </c>
      <c r="M68" s="89">
        <v>86.878173360000005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2690.4179680299999</v>
      </c>
      <c r="C69" s="89">
        <f t="shared" ref="C69" si="10">G69+K69</f>
        <v>1344.7849551699999</v>
      </c>
      <c r="D69" s="89">
        <f t="shared" ref="D69" si="11">H69+L69</f>
        <v>1199.53552158</v>
      </c>
      <c r="E69" s="89">
        <f t="shared" ref="E69" si="12">I69+M69</f>
        <v>146.09749128000001</v>
      </c>
      <c r="F69" s="89">
        <v>1784.2517967700001</v>
      </c>
      <c r="G69" s="89">
        <v>951.10588587999996</v>
      </c>
      <c r="H69" s="89">
        <v>778.00488687999996</v>
      </c>
      <c r="I69" s="89">
        <v>55.141024010000002</v>
      </c>
      <c r="J69" s="89">
        <v>906.16617126000006</v>
      </c>
      <c r="K69" s="89">
        <v>393.67906928999997</v>
      </c>
      <c r="L69" s="89">
        <v>421.53063470000001</v>
      </c>
      <c r="M69" s="89">
        <v>90.956467270000005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2592.33354439</v>
      </c>
      <c r="C70" s="89">
        <f t="shared" ref="C70" si="13">G70+K70</f>
        <v>1296.8183219699999</v>
      </c>
      <c r="D70" s="89">
        <f t="shared" ref="D70" si="14">H70+L70</f>
        <v>1169.7909871500001</v>
      </c>
      <c r="E70" s="89">
        <f t="shared" ref="E70" si="15">I70+M70</f>
        <v>125.72423526999999</v>
      </c>
      <c r="F70" s="89">
        <v>1635.4186634800001</v>
      </c>
      <c r="G70" s="89">
        <v>938.8790874</v>
      </c>
      <c r="H70" s="89">
        <v>651.59857390000002</v>
      </c>
      <c r="I70" s="89">
        <v>44.941002179999998</v>
      </c>
      <c r="J70" s="89">
        <v>956.91488090999997</v>
      </c>
      <c r="K70" s="89">
        <v>357.93923457</v>
      </c>
      <c r="L70" s="89">
        <v>518.19241324999996</v>
      </c>
      <c r="M70" s="89">
        <v>80.783233089999996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2696.9963607200002</v>
      </c>
      <c r="C71" s="89">
        <f t="shared" ref="C71" si="16">G71+K71</f>
        <v>1380.07529703</v>
      </c>
      <c r="D71" s="89">
        <f t="shared" ref="D71" si="17">H71+L71</f>
        <v>1187.9375271899999</v>
      </c>
      <c r="E71" s="89">
        <f t="shared" ref="E71" si="18">I71+M71</f>
        <v>128.98353650000001</v>
      </c>
      <c r="F71" s="89">
        <v>1669.5275892100001</v>
      </c>
      <c r="G71" s="89">
        <v>975.33257205999996</v>
      </c>
      <c r="H71" s="89">
        <v>649.85696113999995</v>
      </c>
      <c r="I71" s="89">
        <v>44.338056010000003</v>
      </c>
      <c r="J71" s="89">
        <v>1027.4687715099999</v>
      </c>
      <c r="K71" s="89">
        <v>404.74272496999998</v>
      </c>
      <c r="L71" s="89">
        <v>538.08056605000002</v>
      </c>
      <c r="M71" s="89">
        <v>84.645480489999997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2623.1660158599998</v>
      </c>
      <c r="C72" s="89">
        <f t="shared" ref="C72" si="19">G72+K72</f>
        <v>1267.1008367899999</v>
      </c>
      <c r="D72" s="89">
        <f t="shared" ref="D72" si="20">H72+L72</f>
        <v>1221.6743280000001</v>
      </c>
      <c r="E72" s="89">
        <f t="shared" ref="E72" si="21">I72+M72</f>
        <v>134.39085107</v>
      </c>
      <c r="F72" s="89">
        <v>1535.59030082</v>
      </c>
      <c r="G72" s="89">
        <v>847.73070926000003</v>
      </c>
      <c r="H72" s="89">
        <v>644.45159747000002</v>
      </c>
      <c r="I72" s="89">
        <v>43.407994090000003</v>
      </c>
      <c r="J72" s="89">
        <v>1087.57571504</v>
      </c>
      <c r="K72" s="89">
        <v>419.37012752999999</v>
      </c>
      <c r="L72" s="89">
        <v>577.22273053000004</v>
      </c>
      <c r="M72" s="89">
        <v>90.982856979999994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2539.04006544</v>
      </c>
      <c r="C73" s="89">
        <f t="shared" ref="C73" si="22">G73+K73</f>
        <v>1206.97761236</v>
      </c>
      <c r="D73" s="89">
        <f t="shared" ref="D73" si="23">H73+L73</f>
        <v>1201.3241247699998</v>
      </c>
      <c r="E73" s="89">
        <f t="shared" ref="E73" si="24">I73+M73</f>
        <v>130.73832831000001</v>
      </c>
      <c r="F73" s="89">
        <v>1499.8940920800001</v>
      </c>
      <c r="G73" s="89">
        <v>811.36395854</v>
      </c>
      <c r="H73" s="89">
        <v>645.95524423999996</v>
      </c>
      <c r="I73" s="89">
        <v>42.574889300000002</v>
      </c>
      <c r="J73" s="89">
        <v>1039.14597336</v>
      </c>
      <c r="K73" s="89">
        <v>395.61365382000002</v>
      </c>
      <c r="L73" s="89">
        <v>555.36888052999996</v>
      </c>
      <c r="M73" s="89">
        <v>88.163439010000005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2503.0935423999999</v>
      </c>
      <c r="C74" s="89">
        <f t="shared" ref="C74" si="25">G74+K74</f>
        <v>1201.81179565</v>
      </c>
      <c r="D74" s="89">
        <f t="shared" ref="D74" si="26">H74+L74</f>
        <v>1174.5349021299999</v>
      </c>
      <c r="E74" s="89">
        <f t="shared" ref="E74" si="27">I74+M74</f>
        <v>126.74684461999999</v>
      </c>
      <c r="F74" s="89">
        <v>1570.16143618</v>
      </c>
      <c r="G74" s="89">
        <v>877.75802116</v>
      </c>
      <c r="H74" s="89">
        <v>650.31412462000003</v>
      </c>
      <c r="I74" s="89">
        <v>42.089290400000003</v>
      </c>
      <c r="J74" s="89">
        <v>932.93210622000004</v>
      </c>
      <c r="K74" s="89">
        <v>324.05377449000002</v>
      </c>
      <c r="L74" s="89">
        <v>524.22077750999995</v>
      </c>
      <c r="M74" s="89">
        <v>84.657554219999994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2488.6119595199998</v>
      </c>
      <c r="C75" s="89">
        <f t="shared" ref="C75" si="28">G75+K75</f>
        <v>1169.64230656</v>
      </c>
      <c r="D75" s="89">
        <f t="shared" ref="D75" si="29">H75+L75</f>
        <v>1200.55525468</v>
      </c>
      <c r="E75" s="89">
        <f t="shared" ref="E75" si="30">I75+M75</f>
        <v>118.41439828</v>
      </c>
      <c r="F75" s="89">
        <v>1607.47817121</v>
      </c>
      <c r="G75" s="89">
        <v>898.82630380000001</v>
      </c>
      <c r="H75" s="89">
        <v>674.79323431</v>
      </c>
      <c r="I75" s="89">
        <v>33.858633099999999</v>
      </c>
      <c r="J75" s="89">
        <v>881.13378831</v>
      </c>
      <c r="K75" s="89">
        <v>270.81600276</v>
      </c>
      <c r="L75" s="89">
        <v>525.76202036999996</v>
      </c>
      <c r="M75" s="89">
        <v>84.555765179999995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2350.91118495</v>
      </c>
      <c r="C76" s="89">
        <f t="shared" ref="C76" si="31">G76+K76</f>
        <v>1200.0744031300001</v>
      </c>
      <c r="D76" s="89">
        <f t="shared" ref="D76" si="32">H76+L76</f>
        <v>1033.98027314</v>
      </c>
      <c r="E76" s="89">
        <f t="shared" ref="E76" si="33">I76+M76</f>
        <v>116.85650867999999</v>
      </c>
      <c r="F76" s="89">
        <v>1634.06231637</v>
      </c>
      <c r="G76" s="89">
        <v>938.47798157</v>
      </c>
      <c r="H76" s="89">
        <v>662.2277613</v>
      </c>
      <c r="I76" s="89">
        <v>33.356573500000003</v>
      </c>
      <c r="J76" s="89">
        <v>716.84886858000004</v>
      </c>
      <c r="K76" s="89">
        <v>261.59642156000001</v>
      </c>
      <c r="L76" s="89">
        <v>371.75251184000001</v>
      </c>
      <c r="M76" s="89">
        <v>83.499935179999994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2334.9567198300001</v>
      </c>
      <c r="C77" s="89">
        <f t="shared" ref="C77" si="34">G77+K77</f>
        <v>1196.8425262999999</v>
      </c>
      <c r="D77" s="89">
        <f t="shared" ref="D77" si="35">H77+L77</f>
        <v>1021.98250857</v>
      </c>
      <c r="E77" s="89">
        <f t="shared" ref="E77" si="36">I77+M77</f>
        <v>116.13168496</v>
      </c>
      <c r="F77" s="89">
        <v>1650.67830422</v>
      </c>
      <c r="G77" s="89">
        <v>976.86295942000004</v>
      </c>
      <c r="H77" s="89">
        <v>640.87739665000004</v>
      </c>
      <c r="I77" s="89">
        <v>32.937948149999997</v>
      </c>
      <c r="J77" s="89">
        <v>684.27841561000002</v>
      </c>
      <c r="K77" s="89">
        <v>219.97956687999999</v>
      </c>
      <c r="L77" s="89">
        <v>381.10511192000001</v>
      </c>
      <c r="M77" s="89">
        <v>83.193736810000004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2395.4369298699999</v>
      </c>
      <c r="C78" s="89">
        <f t="shared" ref="C78" si="37">G78+K78</f>
        <v>1257.5109429300001</v>
      </c>
      <c r="D78" s="89">
        <f t="shared" ref="D78" si="38">H78+L78</f>
        <v>1016.3129965999999</v>
      </c>
      <c r="E78" s="89">
        <f t="shared" ref="E78" si="39">I78+M78</f>
        <v>121.61299034</v>
      </c>
      <c r="F78" s="89">
        <v>1730.2882663299999</v>
      </c>
      <c r="G78" s="89">
        <v>1070.87934382</v>
      </c>
      <c r="H78" s="89">
        <v>625.97379610999997</v>
      </c>
      <c r="I78" s="89">
        <v>33.435126400000001</v>
      </c>
      <c r="J78" s="89">
        <v>665.14866354000003</v>
      </c>
      <c r="K78" s="89">
        <v>186.63159911</v>
      </c>
      <c r="L78" s="89">
        <v>390.33920049</v>
      </c>
      <c r="M78" s="89">
        <v>88.177863939999995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2299.45138989</v>
      </c>
      <c r="C79" s="89">
        <f t="shared" ref="C79" si="40">G79+K79</f>
        <v>1108.9992178099999</v>
      </c>
      <c r="D79" s="89">
        <f t="shared" ref="D79" si="41">H79+L79</f>
        <v>1066.6806832299999</v>
      </c>
      <c r="E79" s="89">
        <f t="shared" ref="E79" si="42">I79+M79</f>
        <v>123.77148885</v>
      </c>
      <c r="F79" s="89">
        <v>1726.41886219</v>
      </c>
      <c r="G79" s="89">
        <v>1013.76269955</v>
      </c>
      <c r="H79" s="89">
        <v>677.87427501000002</v>
      </c>
      <c r="I79" s="89">
        <v>34.78188763</v>
      </c>
      <c r="J79" s="89">
        <v>573.03252769999995</v>
      </c>
      <c r="K79" s="89">
        <v>95.236518259999997</v>
      </c>
      <c r="L79" s="89">
        <v>388.80640821999998</v>
      </c>
      <c r="M79" s="89">
        <v>88.989601219999997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2275.8137904199998</v>
      </c>
      <c r="C80" s="89">
        <f t="shared" ref="C80" si="43">G80+K80</f>
        <v>1172.36735643</v>
      </c>
      <c r="D80" s="89">
        <f t="shared" ref="D80" si="44">H80+L80</f>
        <v>981.56553035000002</v>
      </c>
      <c r="E80" s="89">
        <f t="shared" ref="E80" si="45">I80+M80</f>
        <v>121.88090364</v>
      </c>
      <c r="F80" s="89">
        <v>1735.7595089900001</v>
      </c>
      <c r="G80" s="89">
        <v>1046.65409525</v>
      </c>
      <c r="H80" s="89">
        <v>652.16325830999995</v>
      </c>
      <c r="I80" s="89">
        <v>36.94215543</v>
      </c>
      <c r="J80" s="89">
        <v>540.05428142999995</v>
      </c>
      <c r="K80" s="89">
        <v>125.71326118</v>
      </c>
      <c r="L80" s="89">
        <v>329.40227204000001</v>
      </c>
      <c r="M80" s="89">
        <v>84.93874821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2141.66735027</v>
      </c>
      <c r="C81" s="89">
        <f t="shared" ref="C81" si="46">G81+K81</f>
        <v>1129.4493265900001</v>
      </c>
      <c r="D81" s="89">
        <f t="shared" ref="D81" si="47">H81+L81</f>
        <v>915.50163606000001</v>
      </c>
      <c r="E81" s="89">
        <f t="shared" ref="E81" si="48">I81+M81</f>
        <v>96.716387620000006</v>
      </c>
      <c r="F81" s="89">
        <v>1664.0818953200001</v>
      </c>
      <c r="G81" s="89">
        <v>1007.86333482</v>
      </c>
      <c r="H81" s="89">
        <v>616.10477773000002</v>
      </c>
      <c r="I81" s="89">
        <v>40.11378277</v>
      </c>
      <c r="J81" s="89">
        <v>477.58545494999998</v>
      </c>
      <c r="K81" s="89">
        <v>121.58599177000001</v>
      </c>
      <c r="L81" s="89">
        <v>299.39685832999999</v>
      </c>
      <c r="M81" s="89">
        <v>56.602604849999999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2124.1181624199999</v>
      </c>
      <c r="C82" s="89">
        <f t="shared" ref="C82" si="49">G82+K82</f>
        <v>1113.32964797</v>
      </c>
      <c r="D82" s="89">
        <f t="shared" ref="D82" si="50">H82+L82</f>
        <v>927.85315249999996</v>
      </c>
      <c r="E82" s="89">
        <f t="shared" ref="E82" si="51">I82+M82</f>
        <v>82.935361950000001</v>
      </c>
      <c r="F82" s="89">
        <v>1619.5429236699999</v>
      </c>
      <c r="G82" s="89">
        <v>985.92600200000004</v>
      </c>
      <c r="H82" s="89">
        <v>610.64135369999997</v>
      </c>
      <c r="I82" s="89">
        <v>22.97556797</v>
      </c>
      <c r="J82" s="89">
        <v>504.57523874999998</v>
      </c>
      <c r="K82" s="89">
        <v>127.40364597</v>
      </c>
      <c r="L82" s="89">
        <v>317.2117988</v>
      </c>
      <c r="M82" s="89">
        <v>59.959793980000001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2072.8157587300002</v>
      </c>
      <c r="C83" s="89">
        <f t="shared" ref="C83" si="52">G83+K83</f>
        <v>1060.2389613299999</v>
      </c>
      <c r="D83" s="89">
        <f t="shared" ref="D83" si="53">H83+L83</f>
        <v>930.63186291</v>
      </c>
      <c r="E83" s="89">
        <f t="shared" ref="E83" si="54">I83+M83</f>
        <v>81.944934490000009</v>
      </c>
      <c r="F83" s="89">
        <v>1570.8476489100001</v>
      </c>
      <c r="G83" s="89">
        <v>934.10465056999999</v>
      </c>
      <c r="H83" s="89">
        <v>614.53676146999999</v>
      </c>
      <c r="I83" s="89">
        <v>22.206236870000001</v>
      </c>
      <c r="J83" s="89">
        <v>501.96810982</v>
      </c>
      <c r="K83" s="89">
        <v>126.13431076000001</v>
      </c>
      <c r="L83" s="89">
        <v>316.09510144000001</v>
      </c>
      <c r="M83" s="89">
        <v>59.738697620000003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2004.09664937</v>
      </c>
      <c r="C84" s="89">
        <f t="shared" ref="C84" si="55">G84+K84</f>
        <v>1112.0259759400001</v>
      </c>
      <c r="D84" s="89">
        <f t="shared" ref="D84" si="56">H84+L84</f>
        <v>811.07632040999999</v>
      </c>
      <c r="E84" s="89">
        <f t="shared" ref="E84" si="57">I84+M84</f>
        <v>80.994353020000005</v>
      </c>
      <c r="F84" s="89">
        <v>1589.0027927599999</v>
      </c>
      <c r="G84" s="89">
        <v>938.36567399</v>
      </c>
      <c r="H84" s="89">
        <v>629.23961895000002</v>
      </c>
      <c r="I84" s="89">
        <v>21.39749982</v>
      </c>
      <c r="J84" s="89">
        <v>415.09385660999999</v>
      </c>
      <c r="K84" s="89">
        <v>173.66030194999999</v>
      </c>
      <c r="L84" s="89">
        <v>181.83670146</v>
      </c>
      <c r="M84" s="89">
        <v>59.596853199999998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2072.1647043600001</v>
      </c>
      <c r="C85" s="89">
        <f t="shared" ref="C85" si="58">G85+K85</f>
        <v>1161.76726173</v>
      </c>
      <c r="D85" s="89">
        <f t="shared" ref="D85" si="59">H85+L85</f>
        <v>830.03398414000003</v>
      </c>
      <c r="E85" s="89">
        <f t="shared" ref="E85" si="60">I85+M85</f>
        <v>80.363458489999999</v>
      </c>
      <c r="F85" s="89">
        <v>1661.5436873199999</v>
      </c>
      <c r="G85" s="89">
        <v>988.05171069000005</v>
      </c>
      <c r="H85" s="89">
        <v>652.40492674999996</v>
      </c>
      <c r="I85" s="89">
        <v>21.087049879999999</v>
      </c>
      <c r="J85" s="89">
        <v>410.62101704000003</v>
      </c>
      <c r="K85" s="89">
        <v>173.71555104000001</v>
      </c>
      <c r="L85" s="89">
        <v>177.62905739000001</v>
      </c>
      <c r="M85" s="89">
        <v>59.276408609999997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2052.5795481099999</v>
      </c>
      <c r="C86" s="89">
        <f t="shared" ref="C86" si="61">G86+K86</f>
        <v>1128.8289604000001</v>
      </c>
      <c r="D86" s="89">
        <f t="shared" ref="D86" si="62">H86+L86</f>
        <v>844.95516774999999</v>
      </c>
      <c r="E86" s="89">
        <f t="shared" ref="E86" si="63">I86+M86</f>
        <v>78.795419960000004</v>
      </c>
      <c r="F86" s="89">
        <v>1640.4861196500001</v>
      </c>
      <c r="G86" s="89">
        <v>964.28853041000002</v>
      </c>
      <c r="H86" s="89">
        <v>655.63819240999999</v>
      </c>
      <c r="I86" s="89">
        <v>20.559396830000001</v>
      </c>
      <c r="J86" s="89">
        <v>412.09342845999998</v>
      </c>
      <c r="K86" s="89">
        <v>164.54042999000001</v>
      </c>
      <c r="L86" s="89">
        <v>189.31697534</v>
      </c>
      <c r="M86" s="89">
        <v>58.23602313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2104.4473003100002</v>
      </c>
      <c r="C87" s="89">
        <f t="shared" ref="C87" si="64">G87+K87</f>
        <v>1163.4935241400001</v>
      </c>
      <c r="D87" s="89">
        <f t="shared" ref="D87" si="65">H87+L87</f>
        <v>868.60803645999999</v>
      </c>
      <c r="E87" s="89">
        <f t="shared" ref="E87" si="66">I87+M87</f>
        <v>72.345739710000004</v>
      </c>
      <c r="F87" s="89">
        <v>1711.1405980100001</v>
      </c>
      <c r="G87" s="89">
        <v>1009.87987605</v>
      </c>
      <c r="H87" s="89">
        <v>681.50334932999999</v>
      </c>
      <c r="I87" s="89">
        <v>19.757372629999999</v>
      </c>
      <c r="J87" s="89">
        <v>393.30670229999998</v>
      </c>
      <c r="K87" s="89">
        <v>153.61364809</v>
      </c>
      <c r="L87" s="89">
        <v>187.10468713</v>
      </c>
      <c r="M87" s="89">
        <v>52.588367079999998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2289.7233242299999</v>
      </c>
      <c r="C88" s="89">
        <f t="shared" ref="C88" si="67">G88+K88</f>
        <v>1266.1611787300001</v>
      </c>
      <c r="D88" s="89">
        <f t="shared" ref="D88" si="68">H88+L88</f>
        <v>952.41886173000012</v>
      </c>
      <c r="E88" s="89">
        <f t="shared" ref="E88" si="69">I88+M88</f>
        <v>71.143283769999996</v>
      </c>
      <c r="F88" s="89">
        <v>1916.62671664</v>
      </c>
      <c r="G88" s="89">
        <v>1117.8035978400001</v>
      </c>
      <c r="H88" s="89">
        <v>779.62934198000005</v>
      </c>
      <c r="I88" s="89">
        <v>19.19377682</v>
      </c>
      <c r="J88" s="89">
        <v>373.09660759000002</v>
      </c>
      <c r="K88" s="89">
        <v>148.35758089000001</v>
      </c>
      <c r="L88" s="89">
        <v>172.78951975000001</v>
      </c>
      <c r="M88" s="89">
        <v>51.94950695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2314.0305675999998</v>
      </c>
      <c r="C89" s="89">
        <f t="shared" ref="C89" si="70">G89+K89</f>
        <v>1304.8723414200001</v>
      </c>
      <c r="D89" s="89">
        <f t="shared" ref="D89" si="71">H89+L89</f>
        <v>939.33151015999999</v>
      </c>
      <c r="E89" s="89">
        <f t="shared" ref="E89" si="72">I89+M89</f>
        <v>69.826716020000006</v>
      </c>
      <c r="F89" s="89">
        <v>1990.72601055</v>
      </c>
      <c r="G89" s="89">
        <v>1203.11954285</v>
      </c>
      <c r="H89" s="89">
        <v>769.23489864999999</v>
      </c>
      <c r="I89" s="89">
        <v>18.371569050000002</v>
      </c>
      <c r="J89" s="89">
        <v>323.30455705000003</v>
      </c>
      <c r="K89" s="89">
        <v>101.75279857</v>
      </c>
      <c r="L89" s="89">
        <v>170.09661151</v>
      </c>
      <c r="M89" s="89">
        <v>51.455146970000001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2326.85980969</v>
      </c>
      <c r="C90" s="89">
        <f t="shared" ref="C90" si="73">G90+K90</f>
        <v>1381.5549846599999</v>
      </c>
      <c r="D90" s="89">
        <f t="shared" ref="D90" si="74">H90+L90</f>
        <v>875.94504824000001</v>
      </c>
      <c r="E90" s="89">
        <f t="shared" ref="E90" si="75">I90+M90</f>
        <v>69.359776790000012</v>
      </c>
      <c r="F90" s="89">
        <v>1996.5612310700001</v>
      </c>
      <c r="G90" s="89">
        <v>1267.2622973699999</v>
      </c>
      <c r="H90" s="89">
        <v>710.62074763999999</v>
      </c>
      <c r="I90" s="89">
        <v>18.678186060000002</v>
      </c>
      <c r="J90" s="89">
        <v>330.29857862</v>
      </c>
      <c r="K90" s="89">
        <v>114.29268729</v>
      </c>
      <c r="L90" s="89">
        <v>165.32430059999999</v>
      </c>
      <c r="M90" s="89">
        <v>50.681590730000003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2431.7272690200002</v>
      </c>
      <c r="C91" s="89">
        <f t="shared" ref="C91" si="76">G91+K91</f>
        <v>1441.4990562800001</v>
      </c>
      <c r="D91" s="89">
        <f t="shared" ref="D91" si="77">H91+L91</f>
        <v>868.10673651999991</v>
      </c>
      <c r="E91" s="89">
        <f t="shared" ref="E91" si="78">I91+M91</f>
        <v>122.12147622000001</v>
      </c>
      <c r="F91" s="89">
        <v>2090.7181166099999</v>
      </c>
      <c r="G91" s="89">
        <v>1322.24816738</v>
      </c>
      <c r="H91" s="89">
        <v>740.77359582999998</v>
      </c>
      <c r="I91" s="89">
        <v>27.6963534</v>
      </c>
      <c r="J91" s="89">
        <v>341.00915241000001</v>
      </c>
      <c r="K91" s="89">
        <v>119.25088890000001</v>
      </c>
      <c r="L91" s="89">
        <v>127.33314068999999</v>
      </c>
      <c r="M91" s="89">
        <v>94.425122819999999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2403.22947501</v>
      </c>
      <c r="C92" s="89">
        <f t="shared" ref="C92" si="79">G92+K92</f>
        <v>1436.98400593</v>
      </c>
      <c r="D92" s="89">
        <f t="shared" ref="D92" si="80">H92+L92</f>
        <v>843.96892195999999</v>
      </c>
      <c r="E92" s="89">
        <f t="shared" ref="E92" si="81">I92+M92</f>
        <v>122.27654712</v>
      </c>
      <c r="F92" s="89">
        <v>2072.5894281699998</v>
      </c>
      <c r="G92" s="89">
        <v>1329.07034462</v>
      </c>
      <c r="H92" s="89">
        <v>716.60229423999999</v>
      </c>
      <c r="I92" s="89">
        <v>26.916789309999999</v>
      </c>
      <c r="J92" s="89">
        <v>330.64004684000002</v>
      </c>
      <c r="K92" s="89">
        <v>107.91366130999999</v>
      </c>
      <c r="L92" s="89">
        <v>127.36662772</v>
      </c>
      <c r="M92" s="89">
        <v>95.359757810000005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2419.3938404700002</v>
      </c>
      <c r="C93" s="89">
        <f t="shared" ref="C93" si="82">G93+K93</f>
        <v>1366.1137040799999</v>
      </c>
      <c r="D93" s="89">
        <f t="shared" ref="D93" si="83">H93+L93</f>
        <v>931.61738996999998</v>
      </c>
      <c r="E93" s="89">
        <f t="shared" ref="E93" si="84">I93+M93</f>
        <v>121.66274642</v>
      </c>
      <c r="F93" s="89">
        <v>2065.5685363799998</v>
      </c>
      <c r="G93" s="89">
        <v>1269.77635523</v>
      </c>
      <c r="H93" s="89">
        <v>769.93172790999995</v>
      </c>
      <c r="I93" s="89">
        <v>25.860453239999998</v>
      </c>
      <c r="J93" s="89">
        <v>353.82530408999997</v>
      </c>
      <c r="K93" s="89">
        <v>96.337348849999998</v>
      </c>
      <c r="L93" s="89">
        <v>161.68566206</v>
      </c>
      <c r="M93" s="89">
        <v>95.802293180000007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2485.2095796200001</v>
      </c>
      <c r="C94" s="89">
        <f t="shared" ref="C94" si="85">G94+K94</f>
        <v>1324.41159004</v>
      </c>
      <c r="D94" s="89">
        <f t="shared" ref="D94" si="86">H94+L94</f>
        <v>997.93872013999999</v>
      </c>
      <c r="E94" s="89">
        <f t="shared" ref="E94" si="87">I94+M94</f>
        <v>162.85926943999999</v>
      </c>
      <c r="F94" s="89">
        <v>2121.4854867099998</v>
      </c>
      <c r="G94" s="89">
        <v>1285.3855199899999</v>
      </c>
      <c r="H94" s="89">
        <v>772.66780636999999</v>
      </c>
      <c r="I94" s="89">
        <v>63.432160349999997</v>
      </c>
      <c r="J94" s="89">
        <v>363.72409291000002</v>
      </c>
      <c r="K94" s="89">
        <v>39.026070050000001</v>
      </c>
      <c r="L94" s="89">
        <v>225.27091376999999</v>
      </c>
      <c r="M94" s="89">
        <v>99.427109090000002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2534.3181444500001</v>
      </c>
      <c r="C95" s="89">
        <f t="shared" ref="C95" si="88">G95+K95</f>
        <v>1339.85162829</v>
      </c>
      <c r="D95" s="89">
        <f t="shared" ref="D95" si="89">H95+L95</f>
        <v>1011.39677725</v>
      </c>
      <c r="E95" s="89">
        <f t="shared" ref="E95" si="90">I95+M95</f>
        <v>183.06973891000001</v>
      </c>
      <c r="F95" s="89">
        <v>2151.0063213600001</v>
      </c>
      <c r="G95" s="89">
        <v>1288.4371690600001</v>
      </c>
      <c r="H95" s="89">
        <v>795.45953077000001</v>
      </c>
      <c r="I95" s="89">
        <v>67.109621529999998</v>
      </c>
      <c r="J95" s="89">
        <v>383.31182309000002</v>
      </c>
      <c r="K95" s="89">
        <v>51.414459229999999</v>
      </c>
      <c r="L95" s="89">
        <v>215.93724648</v>
      </c>
      <c r="M95" s="89">
        <v>115.96011738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2459.303265</v>
      </c>
      <c r="C96" s="89">
        <f t="shared" ref="C96" si="91">G96+K96</f>
        <v>1299.2763946300001</v>
      </c>
      <c r="D96" s="89">
        <f t="shared" ref="D96" si="92">H96+L96</f>
        <v>1018.86947422</v>
      </c>
      <c r="E96" s="89">
        <f t="shared" ref="E96" si="93">I96+M96</f>
        <v>141.15739615000001</v>
      </c>
      <c r="F96" s="89">
        <v>2089.7063878399999</v>
      </c>
      <c r="G96" s="89">
        <v>1243.7901414400001</v>
      </c>
      <c r="H96" s="89">
        <v>816.30586772000004</v>
      </c>
      <c r="I96" s="89">
        <v>29.61037868</v>
      </c>
      <c r="J96" s="89">
        <v>369.59687716000002</v>
      </c>
      <c r="K96" s="89">
        <v>55.486253189999999</v>
      </c>
      <c r="L96" s="89">
        <v>202.56360649999999</v>
      </c>
      <c r="M96" s="89">
        <v>111.54701747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2650.6030809099998</v>
      </c>
      <c r="C97" s="89">
        <f t="shared" ref="C97" si="94">G97+K97</f>
        <v>1447.57322819</v>
      </c>
      <c r="D97" s="89">
        <f t="shared" ref="D97" si="95">H97+L97</f>
        <v>1063.50142549</v>
      </c>
      <c r="E97" s="89">
        <f t="shared" ref="E97" si="96">I97+M97</f>
        <v>139.52842723000001</v>
      </c>
      <c r="F97" s="89">
        <v>2231.5510380699998</v>
      </c>
      <c r="G97" s="89">
        <v>1342.1636627400001</v>
      </c>
      <c r="H97" s="89">
        <v>859.54530533000002</v>
      </c>
      <c r="I97" s="89">
        <v>29.84207</v>
      </c>
      <c r="J97" s="89">
        <v>419.05204284000001</v>
      </c>
      <c r="K97" s="89">
        <v>105.40956545</v>
      </c>
      <c r="L97" s="89">
        <v>203.95612016000001</v>
      </c>
      <c r="M97" s="89">
        <v>109.68635723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2759.6457507099999</v>
      </c>
      <c r="C98" s="89">
        <f t="shared" ref="C98" si="97">G98+K98</f>
        <v>1355.7097184499999</v>
      </c>
      <c r="D98" s="89">
        <f t="shared" ref="D98" si="98">H98+L98</f>
        <v>1150.2858042</v>
      </c>
      <c r="E98" s="89">
        <f t="shared" ref="E98" si="99">I98+M98</f>
        <v>253.65022806000002</v>
      </c>
      <c r="F98" s="89">
        <v>2262.1378399800001</v>
      </c>
      <c r="G98" s="89">
        <v>1245.32843579</v>
      </c>
      <c r="H98" s="89">
        <v>987.22973460000003</v>
      </c>
      <c r="I98" s="89">
        <v>29.579669590000002</v>
      </c>
      <c r="J98" s="89">
        <v>497.50791072999999</v>
      </c>
      <c r="K98" s="89">
        <v>110.38128266</v>
      </c>
      <c r="L98" s="89">
        <v>163.0560696</v>
      </c>
      <c r="M98" s="89">
        <v>224.07055847000001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2788.6428320199998</v>
      </c>
      <c r="C99" s="89">
        <f t="shared" ref="C99" si="100">G99+K99</f>
        <v>1381.71211791</v>
      </c>
      <c r="D99" s="89">
        <f t="shared" ref="D99" si="101">H99+L99</f>
        <v>1158.2727588499999</v>
      </c>
      <c r="E99" s="89">
        <f t="shared" ref="E99" si="102">I99+M99</f>
        <v>248.65795526000002</v>
      </c>
      <c r="F99" s="89">
        <v>2279.9787505700001</v>
      </c>
      <c r="G99" s="89">
        <v>1260.46927026</v>
      </c>
      <c r="H99" s="89">
        <v>990.18876921000003</v>
      </c>
      <c r="I99" s="89">
        <v>29.3207111</v>
      </c>
      <c r="J99" s="89">
        <v>508.66408145000003</v>
      </c>
      <c r="K99" s="89">
        <v>121.24284765</v>
      </c>
      <c r="L99" s="89">
        <v>168.08398964</v>
      </c>
      <c r="M99" s="89">
        <v>219.33724416000001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2915.0567781899999</v>
      </c>
      <c r="C100" s="89">
        <f t="shared" ref="C100" si="103">G100+K100</f>
        <v>1502.99138094</v>
      </c>
      <c r="D100" s="89">
        <f t="shared" ref="D100" si="104">H100+L100</f>
        <v>1163.4348099599999</v>
      </c>
      <c r="E100" s="89">
        <f t="shared" ref="E100" si="105">I100+M100</f>
        <v>248.63058728999999</v>
      </c>
      <c r="F100" s="89">
        <v>2405.8506275499999</v>
      </c>
      <c r="G100" s="89">
        <v>1393.18872758</v>
      </c>
      <c r="H100" s="89">
        <v>983.85630131999994</v>
      </c>
      <c r="I100" s="89">
        <v>28.80559865</v>
      </c>
      <c r="J100" s="89">
        <v>509.20615063999998</v>
      </c>
      <c r="K100" s="89">
        <v>109.80265335999999</v>
      </c>
      <c r="L100" s="89">
        <v>179.57850864</v>
      </c>
      <c r="M100" s="89">
        <v>219.82498863999999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2960.8041706700001</v>
      </c>
      <c r="C101" s="89">
        <f t="shared" ref="C101" si="106">G101+K101</f>
        <v>1440.6735165600001</v>
      </c>
      <c r="D101" s="89">
        <f t="shared" ref="D101" si="107">H101+L101</f>
        <v>1267.2002363900001</v>
      </c>
      <c r="E101" s="89">
        <f t="shared" ref="E101" si="108">I101+M101</f>
        <v>252.93041772000001</v>
      </c>
      <c r="F101" s="89">
        <v>2443.1593107499998</v>
      </c>
      <c r="G101" s="89">
        <v>1330.02913401</v>
      </c>
      <c r="H101" s="89">
        <v>1084.6252980700001</v>
      </c>
      <c r="I101" s="89">
        <v>28.50487867</v>
      </c>
      <c r="J101" s="89">
        <v>517.64485992000004</v>
      </c>
      <c r="K101" s="89">
        <v>110.64438255</v>
      </c>
      <c r="L101" s="89">
        <v>182.57493832</v>
      </c>
      <c r="M101" s="89">
        <v>224.42553905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3046.8905595599999</v>
      </c>
      <c r="C102" s="89">
        <f t="shared" ref="C102" si="109">G102+K102</f>
        <v>1457.0571155299999</v>
      </c>
      <c r="D102" s="89">
        <f t="shared" ref="D102" si="110">H102+L102</f>
        <v>1309.5718687200001</v>
      </c>
      <c r="E102" s="89">
        <f t="shared" ref="E102" si="111">I102+M102</f>
        <v>280.26157531000001</v>
      </c>
      <c r="F102" s="89">
        <v>2477.2627769599999</v>
      </c>
      <c r="G102" s="89">
        <v>1344.0766709899999</v>
      </c>
      <c r="H102" s="89">
        <v>1104.61619307</v>
      </c>
      <c r="I102" s="89">
        <v>28.569912899999999</v>
      </c>
      <c r="J102" s="89">
        <v>569.62778260000005</v>
      </c>
      <c r="K102" s="89">
        <v>112.98044453999999</v>
      </c>
      <c r="L102" s="89">
        <v>204.95567564999999</v>
      </c>
      <c r="M102" s="89">
        <v>251.69166240999999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3204.8817186800002</v>
      </c>
      <c r="C103" s="89">
        <f t="shared" ref="C103" si="112">G103+K103</f>
        <v>1562.0652968899999</v>
      </c>
      <c r="D103" s="89">
        <f t="shared" ref="D103" si="113">H103+L103</f>
        <v>1371.32057949</v>
      </c>
      <c r="E103" s="89">
        <f t="shared" ref="E103" si="114">I103+M103</f>
        <v>271.49584229999999</v>
      </c>
      <c r="F103" s="89">
        <v>2636.4898172399999</v>
      </c>
      <c r="G103" s="89">
        <v>1442.08943955</v>
      </c>
      <c r="H103" s="89">
        <v>1165.7401628600001</v>
      </c>
      <c r="I103" s="89">
        <v>28.660214830000001</v>
      </c>
      <c r="J103" s="89">
        <v>568.39190143999997</v>
      </c>
      <c r="K103" s="89">
        <v>119.97585734</v>
      </c>
      <c r="L103" s="89">
        <v>205.58041663</v>
      </c>
      <c r="M103" s="89">
        <v>242.83562746999999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3187.5385798000002</v>
      </c>
      <c r="C104" s="89">
        <f t="shared" ref="C104" si="115">G104+K104</f>
        <v>1493.19764285</v>
      </c>
      <c r="D104" s="89">
        <f t="shared" ref="D104" si="116">H104+L104</f>
        <v>1427.6496925800002</v>
      </c>
      <c r="E104" s="89">
        <f t="shared" ref="E104" si="117">I104+M104</f>
        <v>266.69124436999999</v>
      </c>
      <c r="F104" s="89">
        <v>2625.8124979099998</v>
      </c>
      <c r="G104" s="89">
        <v>1378.8550335299999</v>
      </c>
      <c r="H104" s="89">
        <v>1218.7521156800001</v>
      </c>
      <c r="I104" s="89">
        <v>28.205348699999998</v>
      </c>
      <c r="J104" s="89">
        <v>561.72608189000005</v>
      </c>
      <c r="K104" s="89">
        <v>114.34260931999999</v>
      </c>
      <c r="L104" s="89">
        <v>208.89757689999999</v>
      </c>
      <c r="M104" s="89">
        <v>238.48589566999999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3230.0350262100001</v>
      </c>
      <c r="C105" s="89">
        <f t="shared" ref="C105" si="118">G105+K105</f>
        <v>1523.5710784400001</v>
      </c>
      <c r="D105" s="89">
        <f t="shared" ref="D105" si="119">H105+L105</f>
        <v>1438.3043554400001</v>
      </c>
      <c r="E105" s="89">
        <f t="shared" ref="E105" si="120">I105+M105</f>
        <v>268.15959233000001</v>
      </c>
      <c r="F105" s="89">
        <v>2636.5224688500002</v>
      </c>
      <c r="G105" s="89">
        <v>1401.7149153800001</v>
      </c>
      <c r="H105" s="89">
        <v>1206.6802164400001</v>
      </c>
      <c r="I105" s="89">
        <v>28.12733703</v>
      </c>
      <c r="J105" s="89">
        <v>593.51255735999996</v>
      </c>
      <c r="K105" s="89">
        <v>121.85616306</v>
      </c>
      <c r="L105" s="89">
        <v>231.62413900000001</v>
      </c>
      <c r="M105" s="89">
        <v>240.0322553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3182.1673488900001</v>
      </c>
      <c r="C106" s="89">
        <f t="shared" ref="C106" si="121">G106+K106</f>
        <v>1503.6227260799999</v>
      </c>
      <c r="D106" s="89">
        <f t="shared" ref="D106" si="122">H106+L106</f>
        <v>1405.1076914299999</v>
      </c>
      <c r="E106" s="89">
        <f t="shared" ref="E106" si="123">I106+M106</f>
        <v>273.43693138000003</v>
      </c>
      <c r="F106" s="89">
        <v>2635.84366611</v>
      </c>
      <c r="G106" s="89">
        <v>1384.2306121399999</v>
      </c>
      <c r="H106" s="89">
        <v>1223.1974579</v>
      </c>
      <c r="I106" s="89">
        <v>28.415596069999999</v>
      </c>
      <c r="J106" s="89">
        <v>546.32368278000001</v>
      </c>
      <c r="K106" s="89">
        <v>119.39211394</v>
      </c>
      <c r="L106" s="89">
        <v>181.91023353</v>
      </c>
      <c r="M106" s="89">
        <v>245.02133531000001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3167.1633625300001</v>
      </c>
      <c r="C107" s="89">
        <f t="shared" ref="C107" si="124">G107+K107</f>
        <v>1502.3894913500001</v>
      </c>
      <c r="D107" s="89">
        <f t="shared" ref="D107" si="125">H107+L107</f>
        <v>1391.2214559000001</v>
      </c>
      <c r="E107" s="89">
        <f t="shared" ref="E107" si="126">I107+M107</f>
        <v>273.55241527999999</v>
      </c>
      <c r="F107" s="89">
        <v>2651.7809705599998</v>
      </c>
      <c r="G107" s="89">
        <v>1413.84017836</v>
      </c>
      <c r="H107" s="89">
        <v>1209.3838489300001</v>
      </c>
      <c r="I107" s="89">
        <v>28.556943270000001</v>
      </c>
      <c r="J107" s="89">
        <v>515.38239196999996</v>
      </c>
      <c r="K107" s="89">
        <v>88.549312990000004</v>
      </c>
      <c r="L107" s="89">
        <v>181.83760697</v>
      </c>
      <c r="M107" s="89">
        <v>244.99547200999999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3191.17602932</v>
      </c>
      <c r="C108" s="89">
        <f t="shared" ref="C108" si="127">G108+K108</f>
        <v>1533.50595987</v>
      </c>
      <c r="D108" s="89">
        <f t="shared" ref="D108" si="128">H108+L108</f>
        <v>1391.1553171600001</v>
      </c>
      <c r="E108" s="89">
        <f t="shared" ref="E108" si="129">I108+M108</f>
        <v>266.51475228999999</v>
      </c>
      <c r="F108" s="89">
        <v>2718.79513503</v>
      </c>
      <c r="G108" s="89">
        <v>1456.92168674</v>
      </c>
      <c r="H108" s="89">
        <v>1232.8566311300001</v>
      </c>
      <c r="I108" s="89">
        <v>29.016817159999999</v>
      </c>
      <c r="J108" s="89">
        <v>472.38089429000001</v>
      </c>
      <c r="K108" s="89">
        <v>76.58427313</v>
      </c>
      <c r="L108" s="89">
        <v>158.29868603</v>
      </c>
      <c r="M108" s="89">
        <v>237.49793513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3309.2747262500002</v>
      </c>
      <c r="C109" s="89">
        <f t="shared" ref="C109" si="130">G109+K109</f>
        <v>1601.3494246499999</v>
      </c>
      <c r="D109" s="89">
        <f t="shared" ref="D109" si="131">H109+L109</f>
        <v>1439.84286157</v>
      </c>
      <c r="E109" s="89">
        <f t="shared" ref="E109" si="132">I109+M109</f>
        <v>268.08244002999999</v>
      </c>
      <c r="F109" s="89">
        <v>2846.6664371699999</v>
      </c>
      <c r="G109" s="89">
        <v>1533.0494427399999</v>
      </c>
      <c r="H109" s="89">
        <v>1283.44323035</v>
      </c>
      <c r="I109" s="89">
        <v>30.173764080000002</v>
      </c>
      <c r="J109" s="89">
        <v>462.60828908000002</v>
      </c>
      <c r="K109" s="89">
        <v>68.29998191</v>
      </c>
      <c r="L109" s="89">
        <v>156.39963122</v>
      </c>
      <c r="M109" s="89">
        <v>237.90867595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3325.4571898999998</v>
      </c>
      <c r="C110" s="89">
        <f t="shared" ref="C110" si="133">G110+K110</f>
        <v>1612.7036151</v>
      </c>
      <c r="D110" s="89">
        <f t="shared" ref="D110" si="134">H110+L110</f>
        <v>1462.0450826199999</v>
      </c>
      <c r="E110" s="89">
        <f t="shared" ref="E110" si="135">I110+M110</f>
        <v>250.70849218000001</v>
      </c>
      <c r="F110" s="89">
        <v>2895.2319407499999</v>
      </c>
      <c r="G110" s="89">
        <v>1555.22964981</v>
      </c>
      <c r="H110" s="89">
        <v>1309.48055529</v>
      </c>
      <c r="I110" s="89">
        <v>30.52173565</v>
      </c>
      <c r="J110" s="89">
        <v>430.22524915000002</v>
      </c>
      <c r="K110" s="89">
        <v>57.473965290000002</v>
      </c>
      <c r="L110" s="89">
        <v>152.56452733</v>
      </c>
      <c r="M110" s="89">
        <v>220.18675653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3296.3946625200001</v>
      </c>
      <c r="C111" s="89">
        <f t="shared" ref="C111" si="136">G111+K111</f>
        <v>1487.22875851</v>
      </c>
      <c r="D111" s="89">
        <f t="shared" ref="D111" si="137">H111+L111</f>
        <v>1561.5422329600001</v>
      </c>
      <c r="E111" s="89">
        <f t="shared" ref="E111" si="138">I111+M111</f>
        <v>247.62367105000001</v>
      </c>
      <c r="F111" s="89">
        <v>2857.3601866700001</v>
      </c>
      <c r="G111" s="89">
        <v>1426.98620581</v>
      </c>
      <c r="H111" s="89">
        <v>1401.76661233</v>
      </c>
      <c r="I111" s="89">
        <v>28.607368529999999</v>
      </c>
      <c r="J111" s="89">
        <v>439.03447584999998</v>
      </c>
      <c r="K111" s="89">
        <v>60.242552699999997</v>
      </c>
      <c r="L111" s="89">
        <v>159.77562062999999</v>
      </c>
      <c r="M111" s="89">
        <v>219.01630252000001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3609.8259876100001</v>
      </c>
      <c r="C112" s="89">
        <f t="shared" ref="C112" si="139">G112+K112</f>
        <v>1485.66619511</v>
      </c>
      <c r="D112" s="89">
        <f t="shared" ref="D112" si="140">H112+L112</f>
        <v>1692.95487585</v>
      </c>
      <c r="E112" s="89">
        <f t="shared" ref="E112" si="141">I112+M112</f>
        <v>431.20491665000003</v>
      </c>
      <c r="F112" s="89">
        <v>3122.2392778799999</v>
      </c>
      <c r="G112" s="89">
        <v>1443.14903405</v>
      </c>
      <c r="H112" s="89">
        <v>1529.1290545899999</v>
      </c>
      <c r="I112" s="89">
        <v>149.96118924000001</v>
      </c>
      <c r="J112" s="89">
        <v>487.58670973</v>
      </c>
      <c r="K112" s="89">
        <v>42.517161059999999</v>
      </c>
      <c r="L112" s="89">
        <v>163.82582126</v>
      </c>
      <c r="M112" s="89">
        <v>281.24372741000002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3620.3677395099999</v>
      </c>
      <c r="C113" s="89">
        <f t="shared" ref="C113" si="142">G113+K113</f>
        <v>1468.12058529</v>
      </c>
      <c r="D113" s="89">
        <f t="shared" ref="D113" si="143">H113+L113</f>
        <v>1725.9718882</v>
      </c>
      <c r="E113" s="89">
        <f t="shared" ref="E113" si="144">I113+M113</f>
        <v>426.27526602</v>
      </c>
      <c r="F113" s="89">
        <v>3175.3207332799998</v>
      </c>
      <c r="G113" s="89">
        <v>1437.32049306</v>
      </c>
      <c r="H113" s="89">
        <v>1576.71300397</v>
      </c>
      <c r="I113" s="89">
        <v>161.28723625000001</v>
      </c>
      <c r="J113" s="89">
        <v>445.04700623000002</v>
      </c>
      <c r="K113" s="89">
        <v>30.800092230000001</v>
      </c>
      <c r="L113" s="89">
        <v>149.25888423000001</v>
      </c>
      <c r="M113" s="89">
        <v>264.98802977000003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3889.92987111</v>
      </c>
      <c r="C114" s="89">
        <f t="shared" ref="C114" si="145">G114+K114</f>
        <v>1658.2034912700001</v>
      </c>
      <c r="D114" s="89">
        <f t="shared" ref="D114" si="146">H114+L114</f>
        <v>1798.6230554499998</v>
      </c>
      <c r="E114" s="89">
        <f t="shared" ref="E114" si="147">I114+M114</f>
        <v>433.10332439000001</v>
      </c>
      <c r="F114" s="89">
        <v>3330.6231527899999</v>
      </c>
      <c r="G114" s="89">
        <v>1570.8389943100001</v>
      </c>
      <c r="H114" s="89">
        <v>1589.4718286899999</v>
      </c>
      <c r="I114" s="89">
        <v>170.31232979000001</v>
      </c>
      <c r="J114" s="89">
        <v>559.30671831999996</v>
      </c>
      <c r="K114" s="89">
        <v>87.364496959999997</v>
      </c>
      <c r="L114" s="89">
        <v>209.15122675999999</v>
      </c>
      <c r="M114" s="89">
        <v>262.79099459999998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4040.0710284199999</v>
      </c>
      <c r="C115" s="89">
        <f t="shared" ref="C115" si="148">G115+K115</f>
        <v>1577.9893719699999</v>
      </c>
      <c r="D115" s="89">
        <f t="shared" ref="D115" si="149">H115+L115</f>
        <v>2025.7291871699999</v>
      </c>
      <c r="E115" s="89">
        <f t="shared" ref="E115" si="150">I115+M115</f>
        <v>436.35246927999998</v>
      </c>
      <c r="F115" s="89">
        <v>3304.64110003</v>
      </c>
      <c r="G115" s="89">
        <v>1547.5100569799999</v>
      </c>
      <c r="H115" s="89">
        <v>1570.54069966</v>
      </c>
      <c r="I115" s="89">
        <v>186.59034338999999</v>
      </c>
      <c r="J115" s="89">
        <v>735.42992838999999</v>
      </c>
      <c r="K115" s="89">
        <v>30.479314989999999</v>
      </c>
      <c r="L115" s="89">
        <v>455.18848751000002</v>
      </c>
      <c r="M115" s="89">
        <v>249.76212588999999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4179.3080442</v>
      </c>
      <c r="C116" s="89">
        <f t="shared" ref="C116" si="151">G116+K116</f>
        <v>1723.6976238899999</v>
      </c>
      <c r="D116" s="89">
        <f t="shared" ref="D116" si="152">H116+L116</f>
        <v>1997.9034171400001</v>
      </c>
      <c r="E116" s="89">
        <f t="shared" ref="E116" si="153">I116+M116</f>
        <v>457.70700317000001</v>
      </c>
      <c r="F116" s="89">
        <v>3256.8169563900001</v>
      </c>
      <c r="G116" s="89">
        <v>1537.0516985899999</v>
      </c>
      <c r="H116" s="89">
        <v>1530.89904402</v>
      </c>
      <c r="I116" s="89">
        <v>188.86621378000001</v>
      </c>
      <c r="J116" s="89">
        <v>922.49108780999995</v>
      </c>
      <c r="K116" s="89">
        <v>186.64592529999999</v>
      </c>
      <c r="L116" s="89">
        <v>467.00437312000003</v>
      </c>
      <c r="M116" s="89">
        <v>268.84078939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4238.7799638300003</v>
      </c>
      <c r="C117" s="89">
        <f t="shared" ref="C117" si="154">G117+K117</f>
        <v>1799.28887128</v>
      </c>
      <c r="D117" s="89">
        <f t="shared" ref="D117" si="155">H117+L117</f>
        <v>1990.3860250800001</v>
      </c>
      <c r="E117" s="89">
        <f t="shared" ref="E117" si="156">I117+M117</f>
        <v>449.10506746999999</v>
      </c>
      <c r="F117" s="89">
        <v>3330.3619139000002</v>
      </c>
      <c r="G117" s="89">
        <v>1611.54787665</v>
      </c>
      <c r="H117" s="89">
        <v>1529.0083356800001</v>
      </c>
      <c r="I117" s="89">
        <v>189.80570157</v>
      </c>
      <c r="J117" s="89">
        <v>908.41804993000005</v>
      </c>
      <c r="K117" s="89">
        <v>187.74099462999999</v>
      </c>
      <c r="L117" s="89">
        <v>461.37768940000001</v>
      </c>
      <c r="M117" s="89">
        <v>259.2993659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4134.8106220600002</v>
      </c>
      <c r="C118" s="89">
        <f t="shared" ref="C118" si="157">G118+K118</f>
        <v>1695.1689619900001</v>
      </c>
      <c r="D118" s="89">
        <f t="shared" ref="D118" si="158">H118+L118</f>
        <v>1991.8747324999999</v>
      </c>
      <c r="E118" s="89">
        <f t="shared" ref="E118" si="159">I118+M118</f>
        <v>447.76692757000001</v>
      </c>
      <c r="F118" s="89">
        <v>3208.39545112</v>
      </c>
      <c r="G118" s="89">
        <v>1504.4863787100001</v>
      </c>
      <c r="H118" s="89">
        <v>1516.4197518799999</v>
      </c>
      <c r="I118" s="89">
        <v>187.48932052999999</v>
      </c>
      <c r="J118" s="89">
        <v>926.41517094000005</v>
      </c>
      <c r="K118" s="89">
        <v>190.68258327999999</v>
      </c>
      <c r="L118" s="89">
        <v>475.45498062000001</v>
      </c>
      <c r="M118" s="89">
        <v>260.27760704000002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4035.2181036500001</v>
      </c>
      <c r="C119" s="89">
        <f t="shared" ref="C119" si="160">G119+K119</f>
        <v>1608.83753458</v>
      </c>
      <c r="D119" s="89">
        <f t="shared" ref="D119" si="161">H119+L119</f>
        <v>1964.72929995</v>
      </c>
      <c r="E119" s="89">
        <f t="shared" ref="E119" si="162">I119+M119</f>
        <v>461.65126911999999</v>
      </c>
      <c r="F119" s="89">
        <v>3158.3168462399999</v>
      </c>
      <c r="G119" s="89">
        <v>1503.21599427</v>
      </c>
      <c r="H119" s="89">
        <v>1468.7664712000001</v>
      </c>
      <c r="I119" s="89">
        <v>186.33438077</v>
      </c>
      <c r="J119" s="89">
        <v>876.90125740999997</v>
      </c>
      <c r="K119" s="89">
        <v>105.62154031</v>
      </c>
      <c r="L119" s="89">
        <v>495.96282875000003</v>
      </c>
      <c r="M119" s="89">
        <v>275.31688835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4013.9086715799999</v>
      </c>
      <c r="C120" s="89">
        <f t="shared" ref="C120" si="163">G120+K120</f>
        <v>1634.4889063200001</v>
      </c>
      <c r="D120" s="89">
        <f t="shared" ref="D120" si="164">H120+L120</f>
        <v>1918.92002925</v>
      </c>
      <c r="E120" s="89">
        <f t="shared" ref="E120" si="165">I120+M120</f>
        <v>460.49973600999999</v>
      </c>
      <c r="F120" s="89">
        <v>3176.64779722</v>
      </c>
      <c r="G120" s="89">
        <v>1556.6944628000001</v>
      </c>
      <c r="H120" s="89">
        <v>1433.4779196500001</v>
      </c>
      <c r="I120" s="89">
        <v>186.47541476999999</v>
      </c>
      <c r="J120" s="89">
        <v>837.26087436</v>
      </c>
      <c r="K120" s="89">
        <v>77.794443520000002</v>
      </c>
      <c r="L120" s="89">
        <v>485.44210959999998</v>
      </c>
      <c r="M120" s="89">
        <v>274.02432124000001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4630.0243984600002</v>
      </c>
      <c r="C121" s="89">
        <f t="shared" ref="C121" si="166">G121+K121</f>
        <v>1884.85534611</v>
      </c>
      <c r="D121" s="89">
        <f t="shared" ref="D121" si="167">H121+L121</f>
        <v>2171.4675539199998</v>
      </c>
      <c r="E121" s="89">
        <f t="shared" ref="E121" si="168">I121+M121</f>
        <v>573.70149843000002</v>
      </c>
      <c r="F121" s="89">
        <v>3634.1565052999999</v>
      </c>
      <c r="G121" s="89">
        <v>1790.9483770300001</v>
      </c>
      <c r="H121" s="89">
        <v>1617.9780940099999</v>
      </c>
      <c r="I121" s="89">
        <v>225.23003426</v>
      </c>
      <c r="J121" s="89">
        <v>995.86789315999999</v>
      </c>
      <c r="K121" s="89">
        <v>93.906969079999996</v>
      </c>
      <c r="L121" s="89">
        <v>553.48945991000005</v>
      </c>
      <c r="M121" s="89">
        <v>348.47146416999999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4544.2725487500002</v>
      </c>
      <c r="C122" s="89">
        <f t="shared" ref="C122" si="169">G122+K122</f>
        <v>1949.7724045299999</v>
      </c>
      <c r="D122" s="89">
        <f t="shared" ref="D122" si="170">H122+L122</f>
        <v>2033.67087636</v>
      </c>
      <c r="E122" s="89">
        <f t="shared" ref="E122" si="171">I122+M122</f>
        <v>560.82926785999996</v>
      </c>
      <c r="F122" s="89">
        <v>3548.4671868800001</v>
      </c>
      <c r="G122" s="89">
        <v>1839.32265474</v>
      </c>
      <c r="H122" s="89">
        <v>1480.0639092399999</v>
      </c>
      <c r="I122" s="89">
        <v>229.08062290000001</v>
      </c>
      <c r="J122" s="89">
        <v>995.80536186999996</v>
      </c>
      <c r="K122" s="89">
        <v>110.44974979</v>
      </c>
      <c r="L122" s="89">
        <v>553.60696712000004</v>
      </c>
      <c r="M122" s="89">
        <v>331.74864495999998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4373.1247133300003</v>
      </c>
      <c r="C123" s="89">
        <f t="shared" ref="C123" si="172">G123+K123</f>
        <v>1840.0408629799999</v>
      </c>
      <c r="D123" s="89">
        <f t="shared" ref="D123" si="173">H123+L123</f>
        <v>1978.98240029</v>
      </c>
      <c r="E123" s="89">
        <f t="shared" ref="E123" si="174">I123+M123</f>
        <v>554.10145006000005</v>
      </c>
      <c r="F123" s="89">
        <v>3384.7703107299999</v>
      </c>
      <c r="G123" s="89">
        <v>1728.56082866</v>
      </c>
      <c r="H123" s="89">
        <v>1367.23772629</v>
      </c>
      <c r="I123" s="89">
        <v>288.97175578000002</v>
      </c>
      <c r="J123" s="89">
        <v>988.35440259999996</v>
      </c>
      <c r="K123" s="89">
        <v>111.48003432</v>
      </c>
      <c r="L123" s="89">
        <v>611.74467400000003</v>
      </c>
      <c r="M123" s="89">
        <v>265.12969428000002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4465.77367478</v>
      </c>
      <c r="C124" s="89">
        <f t="shared" ref="C124" si="175">G124+K124</f>
        <v>1891.2596896</v>
      </c>
      <c r="D124" s="89">
        <f t="shared" ref="D124" si="176">H124+L124</f>
        <v>2017.4012476</v>
      </c>
      <c r="E124" s="89">
        <f t="shared" ref="E124" si="177">I124+M124</f>
        <v>557.11273757999993</v>
      </c>
      <c r="F124" s="89">
        <v>3443.5464686300002</v>
      </c>
      <c r="G124" s="89">
        <v>1755.94813537</v>
      </c>
      <c r="H124" s="89">
        <v>1394.99762177</v>
      </c>
      <c r="I124" s="89">
        <v>292.60071148999998</v>
      </c>
      <c r="J124" s="89">
        <v>1022.22720615</v>
      </c>
      <c r="K124" s="89">
        <v>135.31155423000001</v>
      </c>
      <c r="L124" s="89">
        <v>622.40362583000001</v>
      </c>
      <c r="M124" s="89">
        <v>264.51202609000001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4614.4813129599997</v>
      </c>
      <c r="C125" s="89">
        <f t="shared" ref="C125" si="178">G125+K125</f>
        <v>1951.80212532</v>
      </c>
      <c r="D125" s="89">
        <f t="shared" ref="D125" si="179">H125+L125</f>
        <v>2096.01596251</v>
      </c>
      <c r="E125" s="89">
        <f t="shared" ref="E125" si="180">I125+M125</f>
        <v>566.66322513</v>
      </c>
      <c r="F125" s="89">
        <v>3538.2055624899999</v>
      </c>
      <c r="G125" s="89">
        <v>1793.4253438000001</v>
      </c>
      <c r="H125" s="89">
        <v>1451.7437249300001</v>
      </c>
      <c r="I125" s="89">
        <v>293.03649375999998</v>
      </c>
      <c r="J125" s="89">
        <v>1076.27575047</v>
      </c>
      <c r="K125" s="89">
        <v>158.37678152000001</v>
      </c>
      <c r="L125" s="89">
        <v>644.27223758000002</v>
      </c>
      <c r="M125" s="89">
        <v>273.62673137000002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4615.74210339</v>
      </c>
      <c r="C126" s="89">
        <f t="shared" ref="C126" si="181">G126+K126</f>
        <v>2020.7681113399999</v>
      </c>
      <c r="D126" s="89">
        <f t="shared" ref="D126" si="182">H126+L126</f>
        <v>2025.2384717699999</v>
      </c>
      <c r="E126" s="89">
        <f t="shared" ref="E126" si="183">I126+M126</f>
        <v>569.73552027999995</v>
      </c>
      <c r="F126" s="89">
        <v>3549.8161021699998</v>
      </c>
      <c r="G126" s="89">
        <v>1868.39061939</v>
      </c>
      <c r="H126" s="89">
        <v>1383.3297088899999</v>
      </c>
      <c r="I126" s="89">
        <v>298.09577388999998</v>
      </c>
      <c r="J126" s="89">
        <v>1065.92600122</v>
      </c>
      <c r="K126" s="89">
        <v>152.37749195000001</v>
      </c>
      <c r="L126" s="89">
        <v>641.90876288000004</v>
      </c>
      <c r="M126" s="89">
        <v>271.63974639000003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4687.5529385299997</v>
      </c>
      <c r="C127" s="89">
        <f t="shared" ref="C127" si="184">G127+K127</f>
        <v>2129.5465489399999</v>
      </c>
      <c r="D127" s="89">
        <f t="shared" ref="D127" si="185">H127+L127</f>
        <v>2090.8571090099999</v>
      </c>
      <c r="E127" s="89">
        <f t="shared" ref="E127" si="186">I127+M127</f>
        <v>467.14928057999998</v>
      </c>
      <c r="F127" s="89">
        <v>3602.2936458600002</v>
      </c>
      <c r="G127" s="89">
        <v>1886.9171658499999</v>
      </c>
      <c r="H127" s="89">
        <v>1426.4987085800001</v>
      </c>
      <c r="I127" s="89">
        <v>288.87777143</v>
      </c>
      <c r="J127" s="89">
        <v>1085.2592926699999</v>
      </c>
      <c r="K127" s="89">
        <v>242.62938309</v>
      </c>
      <c r="L127" s="89">
        <v>664.35840042999996</v>
      </c>
      <c r="M127" s="89">
        <v>178.27150915000001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4365.67614916</v>
      </c>
      <c r="C128" s="89">
        <f t="shared" ref="C128" si="187">G128+K128</f>
        <v>1809.20348655</v>
      </c>
      <c r="D128" s="89">
        <f t="shared" ref="D128" si="188">H128+L128</f>
        <v>2111.90268741</v>
      </c>
      <c r="E128" s="89">
        <f t="shared" ref="E128" si="189">I128+M128</f>
        <v>444.56997520000004</v>
      </c>
      <c r="F128" s="89">
        <v>3464.5282165499998</v>
      </c>
      <c r="G128" s="89">
        <v>1728.4716069999999</v>
      </c>
      <c r="H128" s="89">
        <v>1449.5047621000001</v>
      </c>
      <c r="I128" s="89">
        <v>286.55184745000003</v>
      </c>
      <c r="J128" s="89">
        <v>901.14793261</v>
      </c>
      <c r="K128" s="89">
        <v>80.731879550000002</v>
      </c>
      <c r="L128" s="89">
        <v>662.39792531000001</v>
      </c>
      <c r="M128" s="89">
        <v>158.01812774999999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4380.1930903900002</v>
      </c>
      <c r="C129" s="89">
        <f t="shared" ref="C129" si="190">G129+K129</f>
        <v>1814.60518763</v>
      </c>
      <c r="D129" s="89">
        <f t="shared" ref="D129" si="191">H129+L129</f>
        <v>1855.2794166799999</v>
      </c>
      <c r="E129" s="89">
        <f t="shared" ref="E129" si="192">I129+M129</f>
        <v>710.30848607999997</v>
      </c>
      <c r="F129" s="89">
        <v>3469.3591615800001</v>
      </c>
      <c r="G129" s="89">
        <v>1740.1234941499999</v>
      </c>
      <c r="H129" s="89">
        <v>1442.38364011</v>
      </c>
      <c r="I129" s="89">
        <v>286.85202731999999</v>
      </c>
      <c r="J129" s="89">
        <v>910.83392880999997</v>
      </c>
      <c r="K129" s="89">
        <v>74.481693480000004</v>
      </c>
      <c r="L129" s="89">
        <v>412.89577657000001</v>
      </c>
      <c r="M129" s="89">
        <v>423.45645875999998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4670.1822615800002</v>
      </c>
      <c r="C130" s="89">
        <f t="shared" ref="C130" si="193">G130+K130</f>
        <v>1962.36404066</v>
      </c>
      <c r="D130" s="89">
        <f t="shared" ref="D130" si="194">H130+L130</f>
        <v>1977.7806882999998</v>
      </c>
      <c r="E130" s="89">
        <f t="shared" ref="E130" si="195">I130+M130</f>
        <v>730.03753261999998</v>
      </c>
      <c r="F130" s="89">
        <v>3585.2769668699998</v>
      </c>
      <c r="G130" s="89">
        <v>1749.59389192</v>
      </c>
      <c r="H130" s="89">
        <v>1536.48213412</v>
      </c>
      <c r="I130" s="89">
        <v>299.20094082999998</v>
      </c>
      <c r="J130" s="89">
        <v>1084.9052947099999</v>
      </c>
      <c r="K130" s="89">
        <v>212.77014874</v>
      </c>
      <c r="L130" s="89">
        <v>441.29855418</v>
      </c>
      <c r="M130" s="89">
        <v>430.83659179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4445.3996485500002</v>
      </c>
      <c r="C131" s="89">
        <f t="shared" ref="C131" si="196">G131+K131</f>
        <v>1795.0147765500001</v>
      </c>
      <c r="D131" s="89">
        <f t="shared" ref="D131" si="197">H131+L131</f>
        <v>1928.0882586800001</v>
      </c>
      <c r="E131" s="89">
        <f t="shared" ref="E131" si="198">I131+M131</f>
        <v>722.29661332000001</v>
      </c>
      <c r="F131" s="89">
        <v>3455.9474537699998</v>
      </c>
      <c r="G131" s="89">
        <v>1658.5669097</v>
      </c>
      <c r="H131" s="89">
        <v>1496.9774061200001</v>
      </c>
      <c r="I131" s="89">
        <v>300.40313794999997</v>
      </c>
      <c r="J131" s="89">
        <v>989.45219478000001</v>
      </c>
      <c r="K131" s="89">
        <v>136.44786685</v>
      </c>
      <c r="L131" s="89">
        <v>431.11085256000001</v>
      </c>
      <c r="M131" s="89">
        <v>421.89347536999998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4401.1683979700001</v>
      </c>
      <c r="C132" s="89">
        <f t="shared" ref="C132" si="199">G132+K132</f>
        <v>1746.7502497</v>
      </c>
      <c r="D132" s="89">
        <f t="shared" ref="D132" si="200">H132+L132</f>
        <v>1955.3798680800001</v>
      </c>
      <c r="E132" s="89">
        <f t="shared" ref="E132" si="201">I132+M132</f>
        <v>699.03828019000002</v>
      </c>
      <c r="F132" s="89">
        <v>3464.81098578</v>
      </c>
      <c r="G132" s="89">
        <v>1646.1162573900001</v>
      </c>
      <c r="H132" s="89">
        <v>1534.0065560600001</v>
      </c>
      <c r="I132" s="89">
        <v>284.68817232999999</v>
      </c>
      <c r="J132" s="89">
        <v>936.35741218999999</v>
      </c>
      <c r="K132" s="89">
        <v>100.63399231</v>
      </c>
      <c r="L132" s="89">
        <v>421.37331202000001</v>
      </c>
      <c r="M132" s="89">
        <v>414.35010785999998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4554.97364311</v>
      </c>
      <c r="C133" s="89">
        <f t="shared" ref="C133" si="202">G133+K133</f>
        <v>1844.7217678500001</v>
      </c>
      <c r="D133" s="89">
        <f t="shared" ref="D133" si="203">H133+L133</f>
        <v>2026.3562695000001</v>
      </c>
      <c r="E133" s="89">
        <f t="shared" ref="E133" si="204">I133+M133</f>
        <v>683.89560576000008</v>
      </c>
      <c r="F133" s="89">
        <v>3730.3068801300001</v>
      </c>
      <c r="G133" s="89">
        <v>1794.88540235</v>
      </c>
      <c r="H133" s="89">
        <v>1649.2076663800001</v>
      </c>
      <c r="I133" s="89">
        <v>286.2138114</v>
      </c>
      <c r="J133" s="89">
        <v>824.66676298000004</v>
      </c>
      <c r="K133" s="89">
        <v>49.836365499999999</v>
      </c>
      <c r="L133" s="89">
        <v>377.14860312000002</v>
      </c>
      <c r="M133" s="89">
        <v>397.68179436000003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4857.43736429</v>
      </c>
      <c r="C134" s="89">
        <f t="shared" ref="C134" si="205">G134+K134</f>
        <v>1981.4258826500002</v>
      </c>
      <c r="D134" s="89">
        <f t="shared" ref="D134" si="206">H134+L134</f>
        <v>2207.61713719</v>
      </c>
      <c r="E134" s="89">
        <f t="shared" ref="E134" si="207">I134+M134</f>
        <v>668.39434445000006</v>
      </c>
      <c r="F134" s="89">
        <v>4014.47237576</v>
      </c>
      <c r="G134" s="89">
        <v>1919.7914115000001</v>
      </c>
      <c r="H134" s="89">
        <v>1818.75229289</v>
      </c>
      <c r="I134" s="89">
        <v>275.92867137000002</v>
      </c>
      <c r="J134" s="89">
        <v>842.96498853000003</v>
      </c>
      <c r="K134" s="89">
        <v>61.634471150000003</v>
      </c>
      <c r="L134" s="89">
        <v>388.86484430000002</v>
      </c>
      <c r="M134" s="89">
        <v>392.46567307999999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5090.0836561699998</v>
      </c>
      <c r="C135" s="89">
        <f t="shared" ref="C135" si="208">G135+K135</f>
        <v>2093.5127241099999</v>
      </c>
      <c r="D135" s="89">
        <f t="shared" ref="D135" si="209">H135+L135</f>
        <v>2337.0394325299999</v>
      </c>
      <c r="E135" s="89">
        <f t="shared" ref="E135" si="210">I135+M135</f>
        <v>659.53149953000002</v>
      </c>
      <c r="F135" s="89">
        <v>4235.1954503999996</v>
      </c>
      <c r="G135" s="89">
        <v>2011.66208964</v>
      </c>
      <c r="H135" s="89">
        <v>1946.21233302</v>
      </c>
      <c r="I135" s="89">
        <v>277.32102773999998</v>
      </c>
      <c r="J135" s="89">
        <v>854.88820577000001</v>
      </c>
      <c r="K135" s="89">
        <v>81.850634470000003</v>
      </c>
      <c r="L135" s="89">
        <v>390.82709950999998</v>
      </c>
      <c r="M135" s="89">
        <v>382.21047178999999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5346.7932248999996</v>
      </c>
      <c r="C136" s="89">
        <f t="shared" ref="C136" si="211">G136+K136</f>
        <v>2257.7211852199998</v>
      </c>
      <c r="D136" s="89">
        <f t="shared" ref="D136" si="212">H136+L136</f>
        <v>2437.4415841499999</v>
      </c>
      <c r="E136" s="89">
        <f t="shared" ref="E136" si="213">I136+M136</f>
        <v>651.63045553000006</v>
      </c>
      <c r="F136" s="89">
        <v>4511.6350643699998</v>
      </c>
      <c r="G136" s="89">
        <v>2166.1487069</v>
      </c>
      <c r="H136" s="89">
        <v>2066.0859016999998</v>
      </c>
      <c r="I136" s="89">
        <v>279.40045577000001</v>
      </c>
      <c r="J136" s="89">
        <v>835.15816053000003</v>
      </c>
      <c r="K136" s="89">
        <v>91.572478320000002</v>
      </c>
      <c r="L136" s="89">
        <v>371.35568245000002</v>
      </c>
      <c r="M136" s="89">
        <v>372.22999976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5552.8516646999997</v>
      </c>
      <c r="C137" s="89">
        <f t="shared" ref="C137" si="214">G137+K137</f>
        <v>2350.1786899399999</v>
      </c>
      <c r="D137" s="89">
        <f t="shared" ref="D137" si="215">H137+L137</f>
        <v>2557.90878174</v>
      </c>
      <c r="E137" s="89">
        <f t="shared" ref="E137" si="216">I137+M137</f>
        <v>644.76419301999999</v>
      </c>
      <c r="F137" s="89">
        <v>4738.4007566</v>
      </c>
      <c r="G137" s="89">
        <v>2248.9221334099998</v>
      </c>
      <c r="H137" s="89">
        <v>2207.24183855</v>
      </c>
      <c r="I137" s="89">
        <v>282.23678464</v>
      </c>
      <c r="J137" s="89">
        <v>814.45090809999999</v>
      </c>
      <c r="K137" s="89">
        <v>101.25655653</v>
      </c>
      <c r="L137" s="89">
        <v>350.66694318999998</v>
      </c>
      <c r="M137" s="89">
        <v>362.52740838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5623.4713249200004</v>
      </c>
      <c r="C138" s="89">
        <f t="shared" ref="C138" si="217">G138+K138</f>
        <v>2221.7824421699997</v>
      </c>
      <c r="D138" s="89">
        <f t="shared" ref="D138" si="218">H138+L138</f>
        <v>2761.3785914199998</v>
      </c>
      <c r="E138" s="89">
        <f t="shared" ref="E138" si="219">I138+M138</f>
        <v>640.31029132999993</v>
      </c>
      <c r="F138" s="89">
        <v>4825.6946437400002</v>
      </c>
      <c r="G138" s="89">
        <v>2122.9600214699999</v>
      </c>
      <c r="H138" s="89">
        <v>2418.4885065399999</v>
      </c>
      <c r="I138" s="89">
        <v>284.24611572999999</v>
      </c>
      <c r="J138" s="89">
        <v>797.77668117999997</v>
      </c>
      <c r="K138" s="89">
        <v>98.822420699999995</v>
      </c>
      <c r="L138" s="89">
        <v>342.89008488000002</v>
      </c>
      <c r="M138" s="89">
        <v>356.0641756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5868.0035499599999</v>
      </c>
      <c r="C139" s="89">
        <f t="shared" ref="C139" si="220">G139+K139</f>
        <v>2376.3390404800002</v>
      </c>
      <c r="D139" s="89">
        <f t="shared" ref="D139" si="221">H139+L139</f>
        <v>2864.1091895499999</v>
      </c>
      <c r="E139" s="89">
        <f t="shared" ref="E139" si="222">I139+M139</f>
        <v>627.55531993</v>
      </c>
      <c r="F139" s="89">
        <v>5142.8504171200002</v>
      </c>
      <c r="G139" s="89">
        <v>2272.8288064200001</v>
      </c>
      <c r="H139" s="89">
        <v>2587.17513353</v>
      </c>
      <c r="I139" s="89">
        <v>282.84647717000001</v>
      </c>
      <c r="J139" s="89">
        <v>725.15313284000001</v>
      </c>
      <c r="K139" s="89">
        <v>103.51023406</v>
      </c>
      <c r="L139" s="89">
        <v>276.93405602000001</v>
      </c>
      <c r="M139" s="89">
        <v>344.70884275999998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6157.7886699299997</v>
      </c>
      <c r="C140" s="89">
        <f t="shared" ref="C140" si="223">G140+K140</f>
        <v>2554.8770036100004</v>
      </c>
      <c r="D140" s="89">
        <f t="shared" ref="D140" si="224">H140+L140</f>
        <v>2982.5821069900003</v>
      </c>
      <c r="E140" s="89">
        <f t="shared" ref="E140" si="225">I140+M140</f>
        <v>620.32955932999994</v>
      </c>
      <c r="F140" s="89">
        <v>5379.7883090100004</v>
      </c>
      <c r="G140" s="89">
        <v>2423.7302463300002</v>
      </c>
      <c r="H140" s="89">
        <v>2673.3623384000002</v>
      </c>
      <c r="I140" s="89">
        <v>282.69572427999998</v>
      </c>
      <c r="J140" s="89">
        <v>778.00036092000005</v>
      </c>
      <c r="K140" s="89">
        <v>131.14675728</v>
      </c>
      <c r="L140" s="89">
        <v>309.21976859</v>
      </c>
      <c r="M140" s="89">
        <v>337.63383505000002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6111.1527916100003</v>
      </c>
      <c r="C141" s="89">
        <f t="shared" ref="C141" si="226">G141+K141</f>
        <v>2409.5376732200002</v>
      </c>
      <c r="D141" s="89">
        <f t="shared" ref="D141" si="227">H141+L141</f>
        <v>3139.8534713700001</v>
      </c>
      <c r="E141" s="89">
        <f t="shared" ref="E141" si="228">I141+M141</f>
        <v>561.76164702000005</v>
      </c>
      <c r="F141" s="89">
        <v>5354.6627822600003</v>
      </c>
      <c r="G141" s="89">
        <v>2254.4997097</v>
      </c>
      <c r="H141" s="89">
        <v>2818.0961413</v>
      </c>
      <c r="I141" s="89">
        <v>282.06693125999999</v>
      </c>
      <c r="J141" s="89">
        <v>756.49000935000004</v>
      </c>
      <c r="K141" s="89">
        <v>155.03796352000001</v>
      </c>
      <c r="L141" s="89">
        <v>321.75733007000002</v>
      </c>
      <c r="M141" s="89">
        <v>279.69471576000001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6182.1516473399997</v>
      </c>
      <c r="C142" s="89">
        <f t="shared" ref="C142" si="229">G142+K142</f>
        <v>2331.48244793</v>
      </c>
      <c r="D142" s="89">
        <f t="shared" ref="D142" si="230">H142+L142</f>
        <v>3285.5850436300002</v>
      </c>
      <c r="E142" s="89">
        <f t="shared" ref="E142" si="231">I142+M142</f>
        <v>565.08415577999995</v>
      </c>
      <c r="F142" s="89">
        <v>5451.9755781900003</v>
      </c>
      <c r="G142" s="89">
        <v>2174.1052154600002</v>
      </c>
      <c r="H142" s="89">
        <v>2993.0208424900002</v>
      </c>
      <c r="I142" s="89">
        <v>284.84952024</v>
      </c>
      <c r="J142" s="89">
        <v>730.17606914999999</v>
      </c>
      <c r="K142" s="89">
        <v>157.37723247</v>
      </c>
      <c r="L142" s="89">
        <v>292.56420114000002</v>
      </c>
      <c r="M142" s="89">
        <v>280.23463554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6424.33387743</v>
      </c>
      <c r="C143" s="89">
        <f t="shared" ref="C143" si="232">G143+K143</f>
        <v>2486.8232031799998</v>
      </c>
      <c r="D143" s="89">
        <f t="shared" ref="D143" si="233">H143+L143</f>
        <v>3361.78855707</v>
      </c>
      <c r="E143" s="89">
        <f t="shared" ref="E143" si="234">I143+M143</f>
        <v>575.72211717999994</v>
      </c>
      <c r="F143" s="89">
        <v>5674.4631489000003</v>
      </c>
      <c r="G143" s="89">
        <v>2320.2156434499998</v>
      </c>
      <c r="H143" s="89">
        <v>3068.8185812900001</v>
      </c>
      <c r="I143" s="89">
        <v>285.42892416000001</v>
      </c>
      <c r="J143" s="89">
        <v>749.87072852999995</v>
      </c>
      <c r="K143" s="89">
        <v>166.60755972999999</v>
      </c>
      <c r="L143" s="89">
        <v>292.96997578000003</v>
      </c>
      <c r="M143" s="89">
        <v>290.29319301999999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6406.0538715100001</v>
      </c>
      <c r="C144" s="89">
        <f t="shared" ref="C144" si="235">G144+K144</f>
        <v>2318.0307265400002</v>
      </c>
      <c r="D144" s="89">
        <f t="shared" ref="D144" si="236">H144+L144</f>
        <v>3516.9911693399999</v>
      </c>
      <c r="E144" s="89">
        <f t="shared" ref="E144" si="237">I144+M144</f>
        <v>571.03197563000003</v>
      </c>
      <c r="F144" s="89">
        <v>5679.1374017899998</v>
      </c>
      <c r="G144" s="89">
        <v>2169.8414913400002</v>
      </c>
      <c r="H144" s="89">
        <v>3220.9132915099999</v>
      </c>
      <c r="I144" s="89">
        <v>288.38261893999999</v>
      </c>
      <c r="J144" s="89">
        <v>726.91646972000001</v>
      </c>
      <c r="K144" s="89">
        <v>148.18923520000001</v>
      </c>
      <c r="L144" s="89">
        <v>296.07787782999998</v>
      </c>
      <c r="M144" s="89">
        <v>282.64935668999999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6529.8929158800001</v>
      </c>
      <c r="C145" s="89">
        <f t="shared" ref="C145" si="238">G145+K145</f>
        <v>2369.3143756300001</v>
      </c>
      <c r="D145" s="89">
        <f t="shared" ref="D145" si="239">H145+L145</f>
        <v>3581.65753958</v>
      </c>
      <c r="E145" s="89">
        <f t="shared" ref="E145" si="240">I145+M145</f>
        <v>578.92100067000001</v>
      </c>
      <c r="F145" s="89">
        <v>5814.2118496000003</v>
      </c>
      <c r="G145" s="89">
        <v>2222.4825643300001</v>
      </c>
      <c r="H145" s="89">
        <v>3288.4088726599998</v>
      </c>
      <c r="I145" s="89">
        <v>303.32041261000001</v>
      </c>
      <c r="J145" s="89">
        <v>715.68106627999998</v>
      </c>
      <c r="K145" s="89">
        <v>146.8318113</v>
      </c>
      <c r="L145" s="89">
        <v>293.24866692000001</v>
      </c>
      <c r="M145" s="89">
        <v>275.60058806000001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7563.7952627200002</v>
      </c>
      <c r="C146" s="89">
        <f t="shared" ref="C146" si="241">G146+K146</f>
        <v>3316.9522225200003</v>
      </c>
      <c r="D146" s="89">
        <f t="shared" ref="D146" si="242">H146+L146</f>
        <v>3675.4961112000001</v>
      </c>
      <c r="E146" s="89">
        <f t="shared" ref="E146" si="243">I146+M146</f>
        <v>571.34692900000005</v>
      </c>
      <c r="F146" s="89">
        <v>6867.8600815600003</v>
      </c>
      <c r="G146" s="89">
        <v>3169.6199268700002</v>
      </c>
      <c r="H146" s="89">
        <v>3391.0380845499999</v>
      </c>
      <c r="I146" s="89">
        <v>307.20207013999999</v>
      </c>
      <c r="J146" s="89">
        <v>695.93518115999996</v>
      </c>
      <c r="K146" s="89">
        <v>147.33229564999999</v>
      </c>
      <c r="L146" s="89">
        <v>284.45802665000002</v>
      </c>
      <c r="M146" s="89">
        <v>264.14485886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8512.7437542099997</v>
      </c>
      <c r="C147" s="89">
        <f t="shared" ref="C147" si="244">G147+K147</f>
        <v>4163.0300470800003</v>
      </c>
      <c r="D147" s="89">
        <f t="shared" ref="D147" si="245">H147+L147</f>
        <v>3767.6239034800001</v>
      </c>
      <c r="E147" s="89">
        <f t="shared" ref="E147" si="246">I147+M147</f>
        <v>582.08980365000002</v>
      </c>
      <c r="F147" s="89">
        <v>7814.6094586899999</v>
      </c>
      <c r="G147" s="89">
        <v>4017.1981453799999</v>
      </c>
      <c r="H147" s="89">
        <v>3486.1312094099999</v>
      </c>
      <c r="I147" s="89">
        <v>311.28010389999997</v>
      </c>
      <c r="J147" s="89">
        <v>698.13429552000002</v>
      </c>
      <c r="K147" s="89">
        <v>145.8319017</v>
      </c>
      <c r="L147" s="89">
        <v>281.49269407000003</v>
      </c>
      <c r="M147" s="89">
        <v>270.80969974999999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8784.6228447800004</v>
      </c>
      <c r="C148" s="89">
        <f t="shared" ref="C148" si="247">G148+K148</f>
        <v>4245.50881828</v>
      </c>
      <c r="D148" s="89">
        <f t="shared" ref="D148" si="248">H148+L148</f>
        <v>3961.44144039</v>
      </c>
      <c r="E148" s="89">
        <f t="shared" ref="E148" si="249">I148+M148</f>
        <v>577.67258611</v>
      </c>
      <c r="F148" s="89">
        <v>8094.6830993000003</v>
      </c>
      <c r="G148" s="89">
        <v>4104.5781233300004</v>
      </c>
      <c r="H148" s="89">
        <v>3678.3831264199998</v>
      </c>
      <c r="I148" s="89">
        <v>311.72184955</v>
      </c>
      <c r="J148" s="89">
        <v>689.93974548000006</v>
      </c>
      <c r="K148" s="89">
        <v>140.93069495</v>
      </c>
      <c r="L148" s="89">
        <v>283.05831396999997</v>
      </c>
      <c r="M148" s="89">
        <v>265.95073656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8995.9489179499997</v>
      </c>
      <c r="C149" s="89">
        <f t="shared" ref="C149" si="250">G149+K149</f>
        <v>4297.13958903</v>
      </c>
      <c r="D149" s="89">
        <f t="shared" ref="D149" si="251">H149+L149</f>
        <v>4063.0002138899999</v>
      </c>
      <c r="E149" s="89">
        <f t="shared" ref="E149" si="252">I149+M149</f>
        <v>635.80911502999993</v>
      </c>
      <c r="F149" s="89">
        <v>8178.2973804000003</v>
      </c>
      <c r="G149" s="89">
        <v>4142.7608977999998</v>
      </c>
      <c r="H149" s="89">
        <v>3723.0689072800001</v>
      </c>
      <c r="I149" s="89">
        <v>312.46757531999998</v>
      </c>
      <c r="J149" s="89">
        <v>817.65153754999994</v>
      </c>
      <c r="K149" s="89">
        <v>154.37869122999999</v>
      </c>
      <c r="L149" s="89">
        <v>339.93130660999998</v>
      </c>
      <c r="M149" s="89">
        <v>323.34153971000001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9052.2275811799991</v>
      </c>
      <c r="C150" s="89">
        <f t="shared" ref="C150" si="253">G150+K150</f>
        <v>4323.2128958000003</v>
      </c>
      <c r="D150" s="89">
        <f t="shared" ref="D150" si="254">H150+L150</f>
        <v>4093.9099775100003</v>
      </c>
      <c r="E150" s="89">
        <f t="shared" ref="E150" si="255">I150+M150</f>
        <v>635.10470786999997</v>
      </c>
      <c r="F150" s="89">
        <v>8300.3555413199992</v>
      </c>
      <c r="G150" s="89">
        <v>4212.7015331700004</v>
      </c>
      <c r="H150" s="89">
        <v>3774.2314954200001</v>
      </c>
      <c r="I150" s="89">
        <v>313.42251272999999</v>
      </c>
      <c r="J150" s="89">
        <v>751.87203985999997</v>
      </c>
      <c r="K150" s="89">
        <v>110.51136262999999</v>
      </c>
      <c r="L150" s="89">
        <v>319.67848208999999</v>
      </c>
      <c r="M150" s="89">
        <v>321.68219513999998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9025.4157613999996</v>
      </c>
      <c r="C151" s="89">
        <f t="shared" ref="C151" si="256">G151+K151</f>
        <v>4305.5268055500001</v>
      </c>
      <c r="D151" s="89">
        <f t="shared" ref="D151" si="257">H151+L151</f>
        <v>4098.0151281299995</v>
      </c>
      <c r="E151" s="89">
        <f t="shared" ref="E151" si="258">I151+M151</f>
        <v>621.87382772000001</v>
      </c>
      <c r="F151" s="89">
        <v>8275.0624115899991</v>
      </c>
      <c r="G151" s="89">
        <v>4172.3613114600003</v>
      </c>
      <c r="H151" s="89">
        <v>3789.8790243899998</v>
      </c>
      <c r="I151" s="89">
        <v>312.82207574</v>
      </c>
      <c r="J151" s="89">
        <v>750.35334981000005</v>
      </c>
      <c r="K151" s="89">
        <v>133.16549409000001</v>
      </c>
      <c r="L151" s="89">
        <v>308.13610374000001</v>
      </c>
      <c r="M151" s="89">
        <v>309.05175198000001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8962.3860695500007</v>
      </c>
      <c r="C152" s="89">
        <f t="shared" ref="C152" si="259">G152+K152</f>
        <v>4277.8231798400002</v>
      </c>
      <c r="D152" s="89">
        <f t="shared" ref="D152" si="260">H152+L152</f>
        <v>4060.0657248300004</v>
      </c>
      <c r="E152" s="89">
        <f t="shared" ref="E152" si="261">I152+M152</f>
        <v>624.4971648799999</v>
      </c>
      <c r="F152" s="89">
        <v>8283.8586945799998</v>
      </c>
      <c r="G152" s="89">
        <v>4143.9346477999998</v>
      </c>
      <c r="H152" s="89">
        <v>3835.1485133800002</v>
      </c>
      <c r="I152" s="89">
        <v>304.77553339999997</v>
      </c>
      <c r="J152" s="89">
        <v>678.52737496999998</v>
      </c>
      <c r="K152" s="89">
        <v>133.88853204</v>
      </c>
      <c r="L152" s="89">
        <v>224.91721145</v>
      </c>
      <c r="M152" s="89">
        <v>319.72163147999999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9083.2555410999994</v>
      </c>
      <c r="C153" s="89">
        <f t="shared" ref="C153" si="262">G153+K153</f>
        <v>4294.79296849</v>
      </c>
      <c r="D153" s="89">
        <f t="shared" ref="D153" si="263">H153+L153</f>
        <v>4157.3270524899999</v>
      </c>
      <c r="E153" s="89">
        <f t="shared" ref="E153" si="264">I153+M153</f>
        <v>631.13552012000002</v>
      </c>
      <c r="F153" s="89">
        <v>8404.8149921799995</v>
      </c>
      <c r="G153" s="89">
        <v>4160.0503051200003</v>
      </c>
      <c r="H153" s="89">
        <v>3943.33751373</v>
      </c>
      <c r="I153" s="89">
        <v>301.42717333000002</v>
      </c>
      <c r="J153" s="89">
        <v>678.44054891999997</v>
      </c>
      <c r="K153" s="89">
        <v>134.74266337</v>
      </c>
      <c r="L153" s="89">
        <v>213.98953875999999</v>
      </c>
      <c r="M153" s="89">
        <v>329.70834679000001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9038.5913688799992</v>
      </c>
      <c r="C154" s="89">
        <f t="shared" ref="C154" si="265">G154+K154</f>
        <v>4090.3367751999999</v>
      </c>
      <c r="D154" s="89">
        <f t="shared" ref="D154" si="266">H154+L154</f>
        <v>4332.4151689600003</v>
      </c>
      <c r="E154" s="89">
        <f t="shared" ref="E154" si="267">I154+M154</f>
        <v>615.83942472000001</v>
      </c>
      <c r="F154" s="89">
        <v>8373.1211376200008</v>
      </c>
      <c r="G154" s="89">
        <v>3955.0941179699998</v>
      </c>
      <c r="H154" s="89">
        <v>4119.1848155600001</v>
      </c>
      <c r="I154" s="89">
        <v>298.84220409</v>
      </c>
      <c r="J154" s="89">
        <v>665.47023125999999</v>
      </c>
      <c r="K154" s="89">
        <v>135.24265722999999</v>
      </c>
      <c r="L154" s="89">
        <v>213.23035340000001</v>
      </c>
      <c r="M154" s="89">
        <v>316.99722063000002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8832.8659631699993</v>
      </c>
      <c r="C155" s="89">
        <f t="shared" ref="C155" si="268">G155+K155</f>
        <v>3762.4800647799998</v>
      </c>
      <c r="D155" s="89">
        <f t="shared" ref="D155" si="269">H155+L155</f>
        <v>4451.4436445299998</v>
      </c>
      <c r="E155" s="89">
        <f t="shared" ref="E155" si="270">I155+M155</f>
        <v>618.94225385999994</v>
      </c>
      <c r="F155" s="89">
        <v>8209.2006143100007</v>
      </c>
      <c r="G155" s="89">
        <v>3669.1788050499999</v>
      </c>
      <c r="H155" s="89">
        <v>4239.4317795699999</v>
      </c>
      <c r="I155" s="89">
        <v>300.59002968999999</v>
      </c>
      <c r="J155" s="89">
        <v>623.66534885999999</v>
      </c>
      <c r="K155" s="89">
        <v>93.301259729999998</v>
      </c>
      <c r="L155" s="89">
        <v>212.01186496</v>
      </c>
      <c r="M155" s="89">
        <v>318.35222417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8505.1038736800001</v>
      </c>
      <c r="C156" s="89">
        <f t="shared" ref="C156" si="271">G156+K156</f>
        <v>3295.7232832999998</v>
      </c>
      <c r="D156" s="89">
        <f t="shared" ref="D156" si="272">H156+L156</f>
        <v>4619.9079719399997</v>
      </c>
      <c r="E156" s="89">
        <f t="shared" ref="E156" si="273">I156+M156</f>
        <v>589.47261844000002</v>
      </c>
      <c r="F156" s="89">
        <v>7929.1378581700001</v>
      </c>
      <c r="G156" s="89">
        <v>3220.5089586399999</v>
      </c>
      <c r="H156" s="89">
        <v>4426.7375014899999</v>
      </c>
      <c r="I156" s="89">
        <v>281.89139804000001</v>
      </c>
      <c r="J156" s="89">
        <v>575.96601551000003</v>
      </c>
      <c r="K156" s="89">
        <v>75.214324660000003</v>
      </c>
      <c r="L156" s="89">
        <v>193.17047045000001</v>
      </c>
      <c r="M156" s="89">
        <v>307.58122040000001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8242.0781680399996</v>
      </c>
      <c r="C157" s="89">
        <f t="shared" ref="C157" si="274">G157+K157</f>
        <v>2976.92055536</v>
      </c>
      <c r="D157" s="89">
        <f t="shared" ref="D157" si="275">H157+L157</f>
        <v>4670.3215018599994</v>
      </c>
      <c r="E157" s="89">
        <f t="shared" ref="E157" si="276">I157+M157</f>
        <v>594.83611082000004</v>
      </c>
      <c r="F157" s="89">
        <v>7593.5364216199996</v>
      </c>
      <c r="G157" s="89">
        <v>2830.6166623399999</v>
      </c>
      <c r="H157" s="89">
        <v>4479.9694245299997</v>
      </c>
      <c r="I157" s="89">
        <v>282.95033475000002</v>
      </c>
      <c r="J157" s="89">
        <v>648.54174641999998</v>
      </c>
      <c r="K157" s="89">
        <v>146.30389302</v>
      </c>
      <c r="L157" s="89">
        <v>190.35207732999999</v>
      </c>
      <c r="M157" s="89">
        <v>311.88577607000002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8261.8500611599993</v>
      </c>
      <c r="C158" s="89">
        <f t="shared" ref="C158" si="277">G158+K158</f>
        <v>2877.4152813599999</v>
      </c>
      <c r="D158" s="89">
        <f t="shared" ref="D158" si="278">H158+L158</f>
        <v>4780.8816016600003</v>
      </c>
      <c r="E158" s="89">
        <f t="shared" ref="E158" si="279">I158+M158</f>
        <v>603.55317814</v>
      </c>
      <c r="F158" s="89">
        <v>7650.1975722200004</v>
      </c>
      <c r="G158" s="89">
        <v>2752.42059918</v>
      </c>
      <c r="H158" s="89">
        <v>4593.8666822200003</v>
      </c>
      <c r="I158" s="89">
        <v>303.91029082</v>
      </c>
      <c r="J158" s="89">
        <v>611.65248894000001</v>
      </c>
      <c r="K158" s="89">
        <v>124.99468218</v>
      </c>
      <c r="L158" s="89">
        <v>187.01491944</v>
      </c>
      <c r="M158" s="89">
        <v>299.64288732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8342.2476671500008</v>
      </c>
      <c r="C159" s="89">
        <f t="shared" ref="C159" si="280">G159+K159</f>
        <v>2920.9626712099998</v>
      </c>
      <c r="D159" s="89">
        <f t="shared" ref="D159" si="281">H159+L159</f>
        <v>4826.2878791800003</v>
      </c>
      <c r="E159" s="89">
        <f t="shared" ref="E159" si="282">I159+M159</f>
        <v>594.99711675999993</v>
      </c>
      <c r="F159" s="89">
        <v>7729.8994048699997</v>
      </c>
      <c r="G159" s="89">
        <v>2775.9014097899999</v>
      </c>
      <c r="H159" s="89">
        <v>4648.60219796</v>
      </c>
      <c r="I159" s="89">
        <v>305.39579712</v>
      </c>
      <c r="J159" s="89">
        <v>612.34826227999997</v>
      </c>
      <c r="K159" s="89">
        <v>145.06126141999999</v>
      </c>
      <c r="L159" s="89">
        <v>177.68568121999999</v>
      </c>
      <c r="M159" s="89">
        <v>289.60131963999999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8604.2256918799994</v>
      </c>
      <c r="C160" s="89">
        <f t="shared" ref="C160" si="283">G160+K160</f>
        <v>3039.7835479999999</v>
      </c>
      <c r="D160" s="89">
        <f t="shared" ref="D160" si="284">H160+L160</f>
        <v>4983.5913904400004</v>
      </c>
      <c r="E160" s="89">
        <f t="shared" ref="E160" si="285">I160+M160</f>
        <v>580.85075344000006</v>
      </c>
      <c r="F160" s="89">
        <v>7987.0845338199997</v>
      </c>
      <c r="G160" s="89">
        <v>2935.10604306</v>
      </c>
      <c r="H160" s="89">
        <v>4750.3433426199999</v>
      </c>
      <c r="I160" s="89">
        <v>301.63514814000001</v>
      </c>
      <c r="J160" s="89">
        <v>617.14115805999995</v>
      </c>
      <c r="K160" s="89">
        <v>104.67750494000001</v>
      </c>
      <c r="L160" s="89">
        <v>233.24804782000001</v>
      </c>
      <c r="M160" s="89">
        <v>279.21560529999999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8838.73758963</v>
      </c>
      <c r="C161" s="89">
        <f t="shared" ref="C161" si="286">G161+K161</f>
        <v>3077.6899014199998</v>
      </c>
      <c r="D161" s="89">
        <f t="shared" ref="D161" si="287">H161+L161</f>
        <v>5179.6298185799997</v>
      </c>
      <c r="E161" s="89">
        <f t="shared" ref="E161" si="288">I161+M161</f>
        <v>581.41786963000004</v>
      </c>
      <c r="F161" s="89">
        <v>8212.9121123099994</v>
      </c>
      <c r="G161" s="89">
        <v>2962.0489944199999</v>
      </c>
      <c r="H161" s="89">
        <v>4944.7449491699999</v>
      </c>
      <c r="I161" s="89">
        <v>306.11816872000003</v>
      </c>
      <c r="J161" s="89">
        <v>625.82547732</v>
      </c>
      <c r="K161" s="89">
        <v>115.640907</v>
      </c>
      <c r="L161" s="89">
        <v>234.88486940999999</v>
      </c>
      <c r="M161" s="89">
        <v>275.29970091000001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9108.7875494</v>
      </c>
      <c r="C162" s="89">
        <f t="shared" ref="C162" si="289">G162+K162</f>
        <v>3100.7685041599998</v>
      </c>
      <c r="D162" s="89">
        <f t="shared" ref="D162" si="290">H162+L162</f>
        <v>5427.3108647199997</v>
      </c>
      <c r="E162" s="89">
        <f t="shared" ref="E162" si="291">I162+M162</f>
        <v>580.70818052000004</v>
      </c>
      <c r="F162" s="89">
        <v>8436.1348408600006</v>
      </c>
      <c r="G162" s="89">
        <v>2970.93005322</v>
      </c>
      <c r="H162" s="89">
        <v>5149.25063701</v>
      </c>
      <c r="I162" s="89">
        <v>315.95415063000002</v>
      </c>
      <c r="J162" s="89">
        <v>672.65270854000005</v>
      </c>
      <c r="K162" s="89">
        <v>129.83845094</v>
      </c>
      <c r="L162" s="89">
        <v>278.06022770999999</v>
      </c>
      <c r="M162" s="89">
        <v>264.75402989000003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9192.24054884</v>
      </c>
      <c r="C163" s="89">
        <f t="shared" ref="C163" si="292">G163+K163</f>
        <v>3037.3339262</v>
      </c>
      <c r="D163" s="89">
        <f t="shared" ref="D163" si="293">H163+L163</f>
        <v>5588.6148125600002</v>
      </c>
      <c r="E163" s="89">
        <f t="shared" ref="E163" si="294">I163+M163</f>
        <v>566.29181008</v>
      </c>
      <c r="F163" s="89">
        <v>8472.2456785699997</v>
      </c>
      <c r="G163" s="89">
        <v>2866.35555892</v>
      </c>
      <c r="H163" s="89">
        <v>5291.1697752700002</v>
      </c>
      <c r="I163" s="89">
        <v>314.72034437999997</v>
      </c>
      <c r="J163" s="89">
        <v>719.99487026999998</v>
      </c>
      <c r="K163" s="89">
        <v>170.97836727999999</v>
      </c>
      <c r="L163" s="89">
        <v>297.44503729000002</v>
      </c>
      <c r="M163" s="89">
        <v>251.5714657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9179.4951262699997</v>
      </c>
      <c r="C164" s="89">
        <f t="shared" ref="C164" si="295">G164+K164</f>
        <v>2926.5371058800001</v>
      </c>
      <c r="D164" s="89">
        <f t="shared" ref="D164" si="296">H164+L164</f>
        <v>5692.42157769</v>
      </c>
      <c r="E164" s="89">
        <f t="shared" ref="E164" si="297">I164+M164</f>
        <v>560.53644269999995</v>
      </c>
      <c r="F164" s="89">
        <v>8390.5357901400002</v>
      </c>
      <c r="G164" s="89">
        <v>2733.9866484600002</v>
      </c>
      <c r="H164" s="89">
        <v>5341.7801165600004</v>
      </c>
      <c r="I164" s="89">
        <v>314.76902511999998</v>
      </c>
      <c r="J164" s="89">
        <v>788.95933613</v>
      </c>
      <c r="K164" s="89">
        <v>192.55045741999999</v>
      </c>
      <c r="L164" s="89">
        <v>350.64146112999998</v>
      </c>
      <c r="M164" s="89">
        <v>245.76741758</v>
      </c>
      <c r="N164" s="89"/>
      <c r="O164" s="89"/>
      <c r="P164" s="89"/>
      <c r="Q164" s="89"/>
    </row>
    <row r="165" spans="1:17" hidden="1" outlineLevel="1" collapsed="1">
      <c r="A165" s="62">
        <v>45231</v>
      </c>
      <c r="B165" s="89">
        <v>9335.5548061699992</v>
      </c>
      <c r="C165" s="89">
        <f t="shared" ref="C165" si="298">G165+K165</f>
        <v>3034.9092528000001</v>
      </c>
      <c r="D165" s="89">
        <f t="shared" ref="D165" si="299">H165+L165</f>
        <v>5743.8401596799995</v>
      </c>
      <c r="E165" s="89">
        <f t="shared" ref="E165" si="300">I165+M165</f>
        <v>556.80539368999996</v>
      </c>
      <c r="F165" s="89">
        <v>8473.5292886000007</v>
      </c>
      <c r="G165" s="89">
        <v>2791.7210821799999</v>
      </c>
      <c r="H165" s="89">
        <v>5368.3748222699996</v>
      </c>
      <c r="I165" s="89">
        <v>313.43338414999999</v>
      </c>
      <c r="J165" s="89">
        <v>862.02551757000003</v>
      </c>
      <c r="K165" s="89">
        <v>243.18817061999999</v>
      </c>
      <c r="L165" s="89">
        <v>375.46533741000002</v>
      </c>
      <c r="M165" s="89">
        <v>243.37200953999999</v>
      </c>
      <c r="N165" s="89"/>
      <c r="O165" s="89"/>
      <c r="P165" s="89"/>
      <c r="Q165" s="89"/>
    </row>
    <row r="166" spans="1:17" hidden="1" outlineLevel="1" collapsed="1">
      <c r="A166" s="62">
        <v>45261</v>
      </c>
      <c r="B166" s="89">
        <v>9466.7994770700006</v>
      </c>
      <c r="C166" s="89">
        <f t="shared" ref="C166" si="301">G166+K166</f>
        <v>3021.0495918700003</v>
      </c>
      <c r="D166" s="89">
        <f t="shared" ref="D166" si="302">H166+L166</f>
        <v>5881.3546831000003</v>
      </c>
      <c r="E166" s="89">
        <f t="shared" ref="E166" si="303">I166+M166</f>
        <v>564.39520210000001</v>
      </c>
      <c r="F166" s="89">
        <v>8529.8900078499992</v>
      </c>
      <c r="G166" s="89">
        <v>2754.8887094400002</v>
      </c>
      <c r="H166" s="89">
        <v>5463.5892430900003</v>
      </c>
      <c r="I166" s="89">
        <v>311.41205531999998</v>
      </c>
      <c r="J166" s="89">
        <v>936.90946922000001</v>
      </c>
      <c r="K166" s="89">
        <v>266.16088243000002</v>
      </c>
      <c r="L166" s="89">
        <v>417.76544001000002</v>
      </c>
      <c r="M166" s="89">
        <v>252.98314678</v>
      </c>
      <c r="N166" s="89"/>
      <c r="O166" s="89"/>
      <c r="P166" s="89"/>
      <c r="Q166" s="89"/>
    </row>
    <row r="167" spans="1:17" hidden="1" outlineLevel="1" collapsed="1">
      <c r="A167" s="62">
        <v>45292</v>
      </c>
      <c r="B167" s="89">
        <v>9209.2632601000005</v>
      </c>
      <c r="C167" s="89">
        <f t="shared" ref="C167" si="304">G167+K167</f>
        <v>2993.4166176700001</v>
      </c>
      <c r="D167" s="89">
        <f t="shared" ref="D167" si="305">H167+L167</f>
        <v>5663.3951760600003</v>
      </c>
      <c r="E167" s="89">
        <f t="shared" ref="E167" si="306">I167+M167</f>
        <v>552.45146636999993</v>
      </c>
      <c r="F167" s="89">
        <v>8357.8812998800004</v>
      </c>
      <c r="G167" s="89">
        <v>2774.77317963</v>
      </c>
      <c r="H167" s="89">
        <v>5270.1239188099999</v>
      </c>
      <c r="I167" s="89">
        <v>312.98420143999999</v>
      </c>
      <c r="J167" s="89">
        <v>851.38196022</v>
      </c>
      <c r="K167" s="89">
        <v>218.64343804000001</v>
      </c>
      <c r="L167" s="89">
        <v>393.27125725000002</v>
      </c>
      <c r="M167" s="89">
        <v>239.46726493</v>
      </c>
      <c r="N167" s="89"/>
      <c r="O167" s="89"/>
      <c r="P167" s="89"/>
      <c r="Q167" s="89"/>
    </row>
    <row r="168" spans="1:17" hidden="1" outlineLevel="1" collapsed="1">
      <c r="A168" s="62">
        <v>45323</v>
      </c>
      <c r="B168" s="89">
        <v>8817.8584980399992</v>
      </c>
      <c r="C168" s="89">
        <f t="shared" ref="C168" si="307">G168+K168</f>
        <v>2798.1978935999996</v>
      </c>
      <c r="D168" s="89">
        <f t="shared" ref="D168" si="308">H168+L168</f>
        <v>5499.6230980800001</v>
      </c>
      <c r="E168" s="89">
        <f t="shared" ref="E168" si="309">I168+M168</f>
        <v>520.03750635999995</v>
      </c>
      <c r="F168" s="89">
        <v>8043.6265444000001</v>
      </c>
      <c r="G168" s="89">
        <v>2592.1834037899998</v>
      </c>
      <c r="H168" s="89">
        <v>5139.5753319300002</v>
      </c>
      <c r="I168" s="89">
        <v>311.86780868</v>
      </c>
      <c r="J168" s="89">
        <v>774.23195364000003</v>
      </c>
      <c r="K168" s="89">
        <v>206.01448980999999</v>
      </c>
      <c r="L168" s="89">
        <v>360.04776614999997</v>
      </c>
      <c r="M168" s="89">
        <v>208.16969768000001</v>
      </c>
      <c r="N168" s="89"/>
      <c r="O168" s="89"/>
      <c r="P168" s="89"/>
      <c r="Q168" s="89"/>
    </row>
    <row r="169" spans="1:17" hidden="1" outlineLevel="1" collapsed="1">
      <c r="A169" s="62">
        <v>45352</v>
      </c>
      <c r="B169" s="89">
        <v>8842.2660720500007</v>
      </c>
      <c r="C169" s="89">
        <f t="shared" ref="C169" si="310">G169+K169</f>
        <v>2859.1434306199999</v>
      </c>
      <c r="D169" s="89">
        <f t="shared" ref="D169" si="311">H169+L169</f>
        <v>5449.4754902599998</v>
      </c>
      <c r="E169" s="89">
        <f t="shared" ref="E169" si="312">I169+M169</f>
        <v>533.64715116999992</v>
      </c>
      <c r="F169" s="89">
        <v>8129.9504985100002</v>
      </c>
      <c r="G169" s="89">
        <v>2681.94885613</v>
      </c>
      <c r="H169" s="89">
        <v>5123.4541073099999</v>
      </c>
      <c r="I169" s="89">
        <v>324.54753506999998</v>
      </c>
      <c r="J169" s="89">
        <v>712.31557353999995</v>
      </c>
      <c r="K169" s="89">
        <v>177.19457449000001</v>
      </c>
      <c r="L169" s="89">
        <v>326.02138294999997</v>
      </c>
      <c r="M169" s="89">
        <v>209.09961609999999</v>
      </c>
      <c r="N169" s="89"/>
      <c r="O169" s="89"/>
      <c r="P169" s="89"/>
      <c r="Q169" s="89"/>
    </row>
    <row r="170" spans="1:17" collapsed="1">
      <c r="A170" s="62">
        <v>45383</v>
      </c>
      <c r="B170" s="89">
        <v>9396.6338082000002</v>
      </c>
      <c r="C170" s="89">
        <f t="shared" ref="C170" si="313">G170+K170</f>
        <v>3004.3068321700002</v>
      </c>
      <c r="D170" s="89">
        <f t="shared" ref="D170" si="314">H170+L170</f>
        <v>5864.3511166899998</v>
      </c>
      <c r="E170" s="89">
        <f t="shared" ref="E170" si="315">I170+M170</f>
        <v>527.97585934000006</v>
      </c>
      <c r="F170" s="89">
        <v>8637.3754909100007</v>
      </c>
      <c r="G170" s="89">
        <v>2834.93974183</v>
      </c>
      <c r="H170" s="89">
        <v>5475.5138160799997</v>
      </c>
      <c r="I170" s="89">
        <v>326.92193300000002</v>
      </c>
      <c r="J170" s="89">
        <v>759.25831729000004</v>
      </c>
      <c r="K170" s="89">
        <v>169.36709034</v>
      </c>
      <c r="L170" s="89">
        <v>388.83730061</v>
      </c>
      <c r="M170" s="89">
        <v>201.05392634</v>
      </c>
      <c r="N170" s="89"/>
      <c r="O170" s="89"/>
      <c r="P170" s="89"/>
      <c r="Q170" s="89"/>
    </row>
    <row r="171" spans="1:17">
      <c r="A171" s="62">
        <v>45413</v>
      </c>
      <c r="B171" s="89">
        <v>9672.6641543799997</v>
      </c>
      <c r="C171" s="89">
        <f t="shared" ref="C171" si="316">G171+K171</f>
        <v>3258.4587670999999</v>
      </c>
      <c r="D171" s="89">
        <f t="shared" ref="D171" si="317">H171+L171</f>
        <v>5891.2480156799993</v>
      </c>
      <c r="E171" s="89">
        <f t="shared" ref="E171" si="318">I171+M171</f>
        <v>522.95737159999999</v>
      </c>
      <c r="F171" s="89">
        <v>8948.3082634700004</v>
      </c>
      <c r="G171" s="89">
        <v>3105.3424666699998</v>
      </c>
      <c r="H171" s="89">
        <v>5503.5270504299997</v>
      </c>
      <c r="I171" s="89">
        <v>339.43874636999999</v>
      </c>
      <c r="J171" s="89">
        <v>724.35589090999997</v>
      </c>
      <c r="K171" s="89">
        <v>153.11630043</v>
      </c>
      <c r="L171" s="89">
        <v>387.72096525000001</v>
      </c>
      <c r="M171" s="89">
        <v>183.51862523</v>
      </c>
      <c r="N171" s="89"/>
      <c r="O171" s="89"/>
      <c r="P171" s="89"/>
      <c r="Q171" s="89"/>
    </row>
    <row r="172" spans="1:17">
      <c r="A172" s="62">
        <v>45444</v>
      </c>
      <c r="B172" s="89">
        <v>9747.2863805699999</v>
      </c>
      <c r="C172" s="89">
        <f t="shared" ref="C172" si="319">G172+K172</f>
        <v>3224.1464850800003</v>
      </c>
      <c r="D172" s="89">
        <f t="shared" ref="D172" si="320">H172+L172</f>
        <v>6004.6111875300003</v>
      </c>
      <c r="E172" s="89">
        <f t="shared" ref="E172" si="321">I172+M172</f>
        <v>518.52870796000002</v>
      </c>
      <c r="F172" s="89">
        <v>9108.8128501899992</v>
      </c>
      <c r="G172" s="89">
        <v>3102.5271002700001</v>
      </c>
      <c r="H172" s="89">
        <v>5653.2307508399999</v>
      </c>
      <c r="I172" s="89">
        <v>353.05499908000002</v>
      </c>
      <c r="J172" s="89">
        <v>638.47353038000006</v>
      </c>
      <c r="K172" s="89">
        <v>121.61938481</v>
      </c>
      <c r="L172" s="89">
        <v>351.38043669000001</v>
      </c>
      <c r="M172" s="89">
        <v>165.47370888</v>
      </c>
      <c r="N172" s="89"/>
      <c r="O172" s="89"/>
      <c r="P172" s="89"/>
      <c r="Q172" s="89"/>
    </row>
    <row r="173" spans="1:17">
      <c r="A173" s="62">
        <v>45474</v>
      </c>
      <c r="B173" s="89">
        <v>9945.72410614</v>
      </c>
      <c r="C173" s="89">
        <f t="shared" ref="C173" si="322">G173+K173</f>
        <v>3284.3701716800001</v>
      </c>
      <c r="D173" s="89">
        <f t="shared" ref="D173" si="323">H173+L173</f>
        <v>6158.6686238399998</v>
      </c>
      <c r="E173" s="89">
        <f t="shared" ref="E173" si="324">I173+M173</f>
        <v>502.68531062</v>
      </c>
      <c r="F173" s="89">
        <v>9361.7180666299992</v>
      </c>
      <c r="G173" s="89">
        <v>3189.9476630600002</v>
      </c>
      <c r="H173" s="89">
        <v>5817.91094144</v>
      </c>
      <c r="I173" s="89">
        <v>353.85946213</v>
      </c>
      <c r="J173" s="89">
        <v>584.00603951000005</v>
      </c>
      <c r="K173" s="89">
        <v>94.422508620000002</v>
      </c>
      <c r="L173" s="89">
        <v>340.75768240000002</v>
      </c>
      <c r="M173" s="89">
        <v>148.82584849</v>
      </c>
      <c r="N173" s="89"/>
      <c r="O173" s="89"/>
      <c r="P173" s="89"/>
      <c r="Q173" s="89"/>
    </row>
    <row r="174" spans="1:17">
      <c r="A174" s="62">
        <v>45505</v>
      </c>
      <c r="B174" s="89">
        <v>9978.2691489999997</v>
      </c>
      <c r="C174" s="89">
        <f t="shared" ref="C174" si="325">G174+K174</f>
        <v>3196.13083792</v>
      </c>
      <c r="D174" s="89">
        <f t="shared" ref="D174" si="326">H174+L174</f>
        <v>6279.7603356899999</v>
      </c>
      <c r="E174" s="89">
        <f t="shared" ref="E174" si="327">I174+M174</f>
        <v>502.37797538999996</v>
      </c>
      <c r="F174" s="89">
        <v>9406.0482114099996</v>
      </c>
      <c r="G174" s="89">
        <v>3083.1798099100001</v>
      </c>
      <c r="H174" s="89">
        <v>5964.3490823599996</v>
      </c>
      <c r="I174" s="89">
        <v>358.51931913999999</v>
      </c>
      <c r="J174" s="89">
        <v>572.22093758999995</v>
      </c>
      <c r="K174" s="89">
        <v>112.95102801</v>
      </c>
      <c r="L174" s="89">
        <v>315.41125333000002</v>
      </c>
      <c r="M174" s="89">
        <v>143.85865625</v>
      </c>
      <c r="N174" s="89"/>
      <c r="O174" s="89"/>
      <c r="P174" s="89"/>
      <c r="Q174" s="89"/>
    </row>
    <row r="175" spans="1:17">
      <c r="A175" s="62">
        <v>45536</v>
      </c>
      <c r="B175" s="89">
        <v>10482.25301778</v>
      </c>
      <c r="C175" s="89">
        <f t="shared" ref="C175" si="328">G175+K175</f>
        <v>3307.4120885100001</v>
      </c>
      <c r="D175" s="89">
        <f t="shared" ref="D175" si="329">H175+L175</f>
        <v>6592.4592102199995</v>
      </c>
      <c r="E175" s="89">
        <f t="shared" ref="E175" si="330">I175+M175</f>
        <v>582.38171905000002</v>
      </c>
      <c r="F175" s="89">
        <v>9869.2617824200006</v>
      </c>
      <c r="G175" s="89">
        <v>3148.5687380600002</v>
      </c>
      <c r="H175" s="89">
        <v>6268.0920571799998</v>
      </c>
      <c r="I175" s="89">
        <v>452.60098718</v>
      </c>
      <c r="J175" s="89">
        <v>612.99123536000002</v>
      </c>
      <c r="K175" s="89">
        <v>158.84335045</v>
      </c>
      <c r="L175" s="89">
        <v>324.36715304000001</v>
      </c>
      <c r="M175" s="89">
        <v>129.78073187000001</v>
      </c>
      <c r="N175" s="89"/>
      <c r="O175" s="89"/>
      <c r="P175" s="89"/>
      <c r="Q175" s="89"/>
    </row>
    <row r="176" spans="1:17">
      <c r="A176" s="62">
        <v>45566</v>
      </c>
      <c r="B176" s="89">
        <v>10437.658213410001</v>
      </c>
      <c r="C176" s="89">
        <f t="shared" ref="C176" si="331">G176+K176</f>
        <v>3293.9840672</v>
      </c>
      <c r="D176" s="89">
        <f t="shared" ref="D176" si="332">H176+L176</f>
        <v>6575.0757279999998</v>
      </c>
      <c r="E176" s="89">
        <f t="shared" ref="E176" si="333">I176+M176</f>
        <v>568.59841820999998</v>
      </c>
      <c r="F176" s="89">
        <v>9825.3375825900002</v>
      </c>
      <c r="G176" s="89">
        <v>3125.4757980300001</v>
      </c>
      <c r="H176" s="89">
        <v>6240.1736691699998</v>
      </c>
      <c r="I176" s="89">
        <v>459.68811539000001</v>
      </c>
      <c r="J176" s="89">
        <v>612.32063082000002</v>
      </c>
      <c r="K176" s="89">
        <v>168.50826917000001</v>
      </c>
      <c r="L176" s="89">
        <v>334.90205882999999</v>
      </c>
      <c r="M176" s="89">
        <v>108.91030282</v>
      </c>
      <c r="N176" s="89"/>
      <c r="O176" s="89"/>
      <c r="P176" s="89"/>
      <c r="Q176" s="89"/>
    </row>
    <row r="177" spans="1:17">
      <c r="A177" s="62">
        <v>45597</v>
      </c>
      <c r="B177" s="89">
        <v>10405.46374623</v>
      </c>
      <c r="C177" s="89">
        <f t="shared" ref="C177" si="334">G177+K177</f>
        <v>3335.0148491099999</v>
      </c>
      <c r="D177" s="89">
        <f t="shared" ref="D177" si="335">H177+L177</f>
        <v>6504.1952218000006</v>
      </c>
      <c r="E177" s="89">
        <f t="shared" ref="E177" si="336">I177+M177</f>
        <v>566.25367532000007</v>
      </c>
      <c r="F177" s="89">
        <v>9772.1076582099995</v>
      </c>
      <c r="G177" s="89">
        <v>3105.9163874400001</v>
      </c>
      <c r="H177" s="89">
        <v>6193.2822522400002</v>
      </c>
      <c r="I177" s="89">
        <v>472.90901853000003</v>
      </c>
      <c r="J177" s="89">
        <v>633.35608802000002</v>
      </c>
      <c r="K177" s="89">
        <v>229.09846167000001</v>
      </c>
      <c r="L177" s="89">
        <v>310.91296956000002</v>
      </c>
      <c r="M177" s="89">
        <v>93.344656790000002</v>
      </c>
      <c r="N177" s="89"/>
      <c r="O177" s="89"/>
      <c r="P177" s="89"/>
      <c r="Q177" s="89"/>
    </row>
    <row r="178" spans="1:17">
      <c r="A178" s="62">
        <v>45627</v>
      </c>
      <c r="B178" s="89">
        <v>11024.21343573</v>
      </c>
      <c r="C178" s="89">
        <f t="shared" ref="C178" si="337">G178+K178</f>
        <v>3276.7957131900002</v>
      </c>
      <c r="D178" s="89">
        <f t="shared" ref="D178" si="338">H178+L178</f>
        <v>7195.36182362</v>
      </c>
      <c r="E178" s="89">
        <f t="shared" ref="E178" si="339">I178+M178</f>
        <v>552.05589892</v>
      </c>
      <c r="F178" s="89">
        <v>10532.120008739999</v>
      </c>
      <c r="G178" s="89">
        <v>3022.6074382400002</v>
      </c>
      <c r="H178" s="89">
        <v>7040.8222271599998</v>
      </c>
      <c r="I178" s="89">
        <v>468.69034334000003</v>
      </c>
      <c r="J178" s="89">
        <v>492.09342699000001</v>
      </c>
      <c r="K178" s="89">
        <v>254.18827494999999</v>
      </c>
      <c r="L178" s="89">
        <v>154.53959646000001</v>
      </c>
      <c r="M178" s="89">
        <v>83.365555580000006</v>
      </c>
      <c r="N178" s="89"/>
      <c r="O178" s="89"/>
      <c r="P178" s="89"/>
      <c r="Q178" s="89"/>
    </row>
    <row r="179" spans="1:17">
      <c r="A179" s="62">
        <v>45658</v>
      </c>
      <c r="B179" s="89">
        <v>10896.23832425</v>
      </c>
      <c r="C179" s="89">
        <f t="shared" ref="C179" si="340">G179+K179</f>
        <v>3068.0861168599999</v>
      </c>
      <c r="D179" s="89">
        <f t="shared" ref="D179" si="341">H179+L179</f>
        <v>7253.6843797800002</v>
      </c>
      <c r="E179" s="89">
        <f t="shared" ref="E179" si="342">I179+M179</f>
        <v>574.46782760999997</v>
      </c>
      <c r="F179" s="89">
        <v>10493.87978793</v>
      </c>
      <c r="G179" s="89">
        <v>2892.0564462699999</v>
      </c>
      <c r="H179" s="89">
        <v>7098.1206837600002</v>
      </c>
      <c r="I179" s="89">
        <v>503.70265790000002</v>
      </c>
      <c r="J179" s="89">
        <v>402.35853631999998</v>
      </c>
      <c r="K179" s="89">
        <v>176.02967058999999</v>
      </c>
      <c r="L179" s="89">
        <v>155.56369602000001</v>
      </c>
      <c r="M179" s="89">
        <v>70.765169709999995</v>
      </c>
      <c r="N179" s="89"/>
      <c r="O179" s="89"/>
      <c r="P179" s="89"/>
      <c r="Q179" s="89"/>
    </row>
    <row r="180" spans="1:17">
      <c r="A180" s="62">
        <v>45689</v>
      </c>
      <c r="B180" s="89">
        <v>10859.90181356</v>
      </c>
      <c r="C180" s="89">
        <f t="shared" ref="C180" si="343">G180+K180</f>
        <v>2954.31575604</v>
      </c>
      <c r="D180" s="89">
        <f t="shared" ref="D180" si="344">H180+L180</f>
        <v>7336.9168969900002</v>
      </c>
      <c r="E180" s="89">
        <f t="shared" ref="E180" si="345">I180+M180</f>
        <v>568.66916053</v>
      </c>
      <c r="F180" s="89">
        <v>10569.48289933</v>
      </c>
      <c r="G180" s="89">
        <v>2830.2562241599999</v>
      </c>
      <c r="H180" s="89">
        <v>7232.3444663099999</v>
      </c>
      <c r="I180" s="89">
        <v>506.88220885999999</v>
      </c>
      <c r="J180" s="89">
        <v>290.41891422999998</v>
      </c>
      <c r="K180" s="89">
        <v>124.05953187999999</v>
      </c>
      <c r="L180" s="89">
        <v>104.57243068</v>
      </c>
      <c r="M180" s="89">
        <v>61.786951670000001</v>
      </c>
      <c r="N180" s="89"/>
      <c r="O180" s="89"/>
      <c r="P180" s="89"/>
      <c r="Q180" s="89"/>
    </row>
    <row r="181" spans="1:17">
      <c r="A181" s="62">
        <v>45717</v>
      </c>
      <c r="B181" s="89">
        <v>11324.05769001</v>
      </c>
      <c r="C181" s="89">
        <f t="shared" ref="C181" si="346">G181+K181</f>
        <v>2818.7794670600001</v>
      </c>
      <c r="D181" s="89">
        <f t="shared" ref="D181" si="347">H181+L181</f>
        <v>7882.7823839500006</v>
      </c>
      <c r="E181" s="89">
        <f t="shared" ref="E181" si="348">I181+M181</f>
        <v>622.49583900000005</v>
      </c>
      <c r="F181" s="89">
        <v>11107.34327132</v>
      </c>
      <c r="G181" s="89">
        <v>2741.1827507600001</v>
      </c>
      <c r="H181" s="89">
        <v>7794.2610444700003</v>
      </c>
      <c r="I181" s="89">
        <v>571.89947609000001</v>
      </c>
      <c r="J181" s="89">
        <v>216.71441869</v>
      </c>
      <c r="K181" s="89">
        <v>77.596716299999997</v>
      </c>
      <c r="L181" s="89">
        <v>88.521339479999995</v>
      </c>
      <c r="M181" s="89">
        <v>50.596362910000003</v>
      </c>
      <c r="N181" s="89"/>
      <c r="O181" s="89"/>
      <c r="P181" s="89"/>
      <c r="Q181" s="89"/>
    </row>
    <row r="182" spans="1:17">
      <c r="A182" s="62">
        <v>45748</v>
      </c>
      <c r="B182" s="89">
        <v>11549.405406399999</v>
      </c>
      <c r="C182" s="89">
        <f t="shared" ref="C182" si="349">G182+K182</f>
        <v>2863.5123620300001</v>
      </c>
      <c r="D182" s="89">
        <f t="shared" ref="D182" si="350">H182+L182</f>
        <v>8037.2187073300001</v>
      </c>
      <c r="E182" s="89">
        <f t="shared" ref="E182" si="351">I182+M182</f>
        <v>648.67433703999995</v>
      </c>
      <c r="F182" s="89">
        <v>11343.745789729999</v>
      </c>
      <c r="G182" s="89">
        <v>2776.7434345000001</v>
      </c>
      <c r="H182" s="89">
        <v>7969.5440918000004</v>
      </c>
      <c r="I182" s="89">
        <v>597.45826342999999</v>
      </c>
      <c r="J182" s="89">
        <v>205.65961666999999</v>
      </c>
      <c r="K182" s="89">
        <v>86.768927529999999</v>
      </c>
      <c r="L182" s="89">
        <v>67.674615529999997</v>
      </c>
      <c r="M182" s="89">
        <v>51.216073610000002</v>
      </c>
      <c r="N182" s="89"/>
      <c r="O182" s="89"/>
      <c r="P182" s="89"/>
      <c r="Q182" s="89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6640625" style="71" customWidth="1"/>
    <col min="3" max="13" width="9.33203125" style="71" customWidth="1"/>
    <col min="14" max="14" width="9" style="71" customWidth="1"/>
    <col min="15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232</v>
      </c>
    </row>
    <row r="6" spans="1:17" s="72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72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t="12.75" hidden="1" customHeight="1" outlineLevel="1">
      <c r="A11" s="62">
        <v>40544</v>
      </c>
      <c r="B11" s="89">
        <v>3747.4122781699998</v>
      </c>
      <c r="C11" s="89">
        <f>G11+K11</f>
        <v>456.93623843</v>
      </c>
      <c r="D11" s="89">
        <f t="shared" ref="D11:E11" si="0">H11+L11</f>
        <v>640.54816414000004</v>
      </c>
      <c r="E11" s="89">
        <f t="shared" si="0"/>
        <v>2649.9278755999999</v>
      </c>
      <c r="F11" s="89">
        <v>1239.6068158099999</v>
      </c>
      <c r="G11" s="89">
        <v>400.41173963</v>
      </c>
      <c r="H11" s="89">
        <v>327.82470475000002</v>
      </c>
      <c r="I11" s="89">
        <v>511.37037142999998</v>
      </c>
      <c r="J11" s="89">
        <v>2507.8054623600001</v>
      </c>
      <c r="K11" s="89">
        <v>56.524498800000003</v>
      </c>
      <c r="L11" s="89">
        <v>312.72345939000002</v>
      </c>
      <c r="M11" s="89">
        <v>2138.5575041699999</v>
      </c>
      <c r="N11" s="89"/>
      <c r="O11" s="89"/>
      <c r="P11" s="89"/>
      <c r="Q11" s="89"/>
    </row>
    <row r="12" spans="1:17" ht="12.75" hidden="1" customHeight="1" outlineLevel="1">
      <c r="A12" s="62">
        <v>40575</v>
      </c>
      <c r="B12" s="89">
        <v>3727.5235386499999</v>
      </c>
      <c r="C12" s="89">
        <f t="shared" ref="C12:C53" si="1">G12+K12</f>
        <v>475.85429529999999</v>
      </c>
      <c r="D12" s="89">
        <f t="shared" ref="D12:D54" si="2">H12+L12</f>
        <v>632.83672216000002</v>
      </c>
      <c r="E12" s="89">
        <f t="shared" ref="E12:E54" si="3">I12+M12</f>
        <v>2618.8325211900001</v>
      </c>
      <c r="F12" s="89">
        <v>1249.56462551</v>
      </c>
      <c r="G12" s="89">
        <v>413.90987247999999</v>
      </c>
      <c r="H12" s="89">
        <v>326.50088746</v>
      </c>
      <c r="I12" s="89">
        <v>509.15386556999999</v>
      </c>
      <c r="J12" s="89">
        <v>2477.9589131399998</v>
      </c>
      <c r="K12" s="89">
        <v>61.94442282</v>
      </c>
      <c r="L12" s="89">
        <v>306.33583470000002</v>
      </c>
      <c r="M12" s="89">
        <v>2109.67865562</v>
      </c>
      <c r="N12" s="89"/>
      <c r="O12" s="89"/>
      <c r="P12" s="89"/>
      <c r="Q12" s="89"/>
    </row>
    <row r="13" spans="1:17" ht="12.75" hidden="1" customHeight="1" outlineLevel="1">
      <c r="A13" s="62">
        <v>40603</v>
      </c>
      <c r="B13" s="89">
        <v>3711.1817230199999</v>
      </c>
      <c r="C13" s="89">
        <f t="shared" si="1"/>
        <v>490.39708608000001</v>
      </c>
      <c r="D13" s="89">
        <f t="shared" si="2"/>
        <v>627.72282889999997</v>
      </c>
      <c r="E13" s="89">
        <f t="shared" si="3"/>
        <v>2593.06180804</v>
      </c>
      <c r="F13" s="89">
        <v>1270.7834223299999</v>
      </c>
      <c r="G13" s="89">
        <v>430.04145369000003</v>
      </c>
      <c r="H13" s="89">
        <v>326.19207340000003</v>
      </c>
      <c r="I13" s="89">
        <v>514.54989523999996</v>
      </c>
      <c r="J13" s="89">
        <v>2440.3983006899998</v>
      </c>
      <c r="K13" s="89">
        <v>60.355632389999997</v>
      </c>
      <c r="L13" s="89">
        <v>301.5307555</v>
      </c>
      <c r="M13" s="89">
        <v>2078.5119128000001</v>
      </c>
      <c r="N13" s="89"/>
      <c r="O13" s="89"/>
      <c r="P13" s="89"/>
      <c r="Q13" s="89"/>
    </row>
    <row r="14" spans="1:17" ht="12.75" hidden="1" customHeight="1" outlineLevel="1">
      <c r="A14" s="62">
        <v>40634</v>
      </c>
      <c r="B14" s="89">
        <v>3707.53516352</v>
      </c>
      <c r="C14" s="89">
        <f t="shared" si="1"/>
        <v>509.28529466000003</v>
      </c>
      <c r="D14" s="89">
        <f t="shared" si="2"/>
        <v>615.56641626999999</v>
      </c>
      <c r="E14" s="89">
        <f t="shared" si="3"/>
        <v>2582.6834525899999</v>
      </c>
      <c r="F14" s="89">
        <v>1291.89686411</v>
      </c>
      <c r="G14" s="89">
        <v>455.34497814000002</v>
      </c>
      <c r="H14" s="89">
        <v>326.26202443</v>
      </c>
      <c r="I14" s="89">
        <v>510.28986154</v>
      </c>
      <c r="J14" s="89">
        <v>2415.6382994099999</v>
      </c>
      <c r="K14" s="89">
        <v>53.940316520000003</v>
      </c>
      <c r="L14" s="89">
        <v>289.30439183999999</v>
      </c>
      <c r="M14" s="89">
        <v>2072.3935910499999</v>
      </c>
      <c r="N14" s="89"/>
      <c r="O14" s="89"/>
      <c r="P14" s="89"/>
      <c r="Q14" s="89"/>
    </row>
    <row r="15" spans="1:17" ht="12.75" hidden="1" customHeight="1" outlineLevel="1">
      <c r="A15" s="62">
        <v>40664</v>
      </c>
      <c r="B15" s="89">
        <v>3706.3386142200002</v>
      </c>
      <c r="C15" s="89">
        <f t="shared" si="1"/>
        <v>532.09467515999995</v>
      </c>
      <c r="D15" s="89">
        <f t="shared" si="2"/>
        <v>613.18801342000006</v>
      </c>
      <c r="E15" s="89">
        <f t="shared" si="3"/>
        <v>2561.0559256400002</v>
      </c>
      <c r="F15" s="89">
        <v>1313.8120696999999</v>
      </c>
      <c r="G15" s="89">
        <v>471.41911729999998</v>
      </c>
      <c r="H15" s="89">
        <v>330.44658971000001</v>
      </c>
      <c r="I15" s="89">
        <v>511.94636269</v>
      </c>
      <c r="J15" s="89">
        <v>2392.5265445199998</v>
      </c>
      <c r="K15" s="89">
        <v>60.675557859999998</v>
      </c>
      <c r="L15" s="89">
        <v>282.74142370999999</v>
      </c>
      <c r="M15" s="89">
        <v>2049.1095629500001</v>
      </c>
      <c r="N15" s="89"/>
      <c r="O15" s="89"/>
      <c r="P15" s="89"/>
      <c r="Q15" s="89"/>
    </row>
    <row r="16" spans="1:17" ht="12.75" hidden="1" customHeight="1" outlineLevel="1">
      <c r="A16" s="62">
        <v>40695</v>
      </c>
      <c r="B16" s="89">
        <v>3708.9019539400001</v>
      </c>
      <c r="C16" s="89">
        <f t="shared" si="1"/>
        <v>545.67810032</v>
      </c>
      <c r="D16" s="89">
        <f t="shared" si="2"/>
        <v>617.69288650999999</v>
      </c>
      <c r="E16" s="89">
        <f t="shared" si="3"/>
        <v>2545.5309671100003</v>
      </c>
      <c r="F16" s="89">
        <v>1346.0516100499999</v>
      </c>
      <c r="G16" s="89">
        <v>484.97250364000001</v>
      </c>
      <c r="H16" s="89">
        <v>343.10292750000002</v>
      </c>
      <c r="I16" s="89">
        <v>517.97617891000004</v>
      </c>
      <c r="J16" s="89">
        <v>2362.8503438900002</v>
      </c>
      <c r="K16" s="89">
        <v>60.705596679999999</v>
      </c>
      <c r="L16" s="89">
        <v>274.58995900999997</v>
      </c>
      <c r="M16" s="89">
        <v>2027.5547882000001</v>
      </c>
      <c r="N16" s="89"/>
      <c r="O16" s="89"/>
      <c r="P16" s="89"/>
      <c r="Q16" s="89"/>
    </row>
    <row r="17" spans="1:17" ht="12.75" hidden="1" customHeight="1" outlineLevel="1">
      <c r="A17" s="62">
        <v>40725</v>
      </c>
      <c r="B17" s="89">
        <v>3695.3565183999999</v>
      </c>
      <c r="C17" s="89">
        <f t="shared" si="1"/>
        <v>562.10838034000005</v>
      </c>
      <c r="D17" s="89">
        <f t="shared" si="2"/>
        <v>627.41656126999999</v>
      </c>
      <c r="E17" s="89">
        <f t="shared" si="3"/>
        <v>2505.8315767899999</v>
      </c>
      <c r="F17" s="89">
        <v>1385.1516255700001</v>
      </c>
      <c r="G17" s="89">
        <v>500.76256394000001</v>
      </c>
      <c r="H17" s="89">
        <v>358.56508656</v>
      </c>
      <c r="I17" s="89">
        <v>525.82397506999996</v>
      </c>
      <c r="J17" s="89">
        <v>2310.2048928300001</v>
      </c>
      <c r="K17" s="89">
        <v>61.345816399999997</v>
      </c>
      <c r="L17" s="89">
        <v>268.85147470999999</v>
      </c>
      <c r="M17" s="89">
        <v>1980.0076017199999</v>
      </c>
      <c r="N17" s="89"/>
      <c r="O17" s="89"/>
      <c r="P17" s="89"/>
      <c r="Q17" s="89"/>
    </row>
    <row r="18" spans="1:17" ht="12.75" hidden="1" customHeight="1" outlineLevel="1">
      <c r="A18" s="62">
        <v>40756</v>
      </c>
      <c r="B18" s="89">
        <v>3678.7044994299999</v>
      </c>
      <c r="C18" s="89">
        <f t="shared" si="1"/>
        <v>594.37730884999996</v>
      </c>
      <c r="D18" s="89">
        <f t="shared" si="2"/>
        <v>635.86438120000003</v>
      </c>
      <c r="E18" s="89">
        <f t="shared" si="3"/>
        <v>2448.4628093800002</v>
      </c>
      <c r="F18" s="89">
        <v>1442.25252791</v>
      </c>
      <c r="G18" s="89">
        <v>538.58882606999998</v>
      </c>
      <c r="H18" s="89">
        <v>375.42552820999998</v>
      </c>
      <c r="I18" s="89">
        <v>528.23817363000001</v>
      </c>
      <c r="J18" s="89">
        <v>2236.4519715199999</v>
      </c>
      <c r="K18" s="89">
        <v>55.788482780000002</v>
      </c>
      <c r="L18" s="89">
        <v>260.43885298999999</v>
      </c>
      <c r="M18" s="89">
        <v>1920.2246357500001</v>
      </c>
      <c r="N18" s="89"/>
      <c r="O18" s="89"/>
      <c r="P18" s="89"/>
      <c r="Q18" s="89"/>
    </row>
    <row r="19" spans="1:17" ht="12.75" hidden="1" customHeight="1" outlineLevel="1">
      <c r="A19" s="62">
        <v>40787</v>
      </c>
      <c r="B19" s="89">
        <v>3644.5357811899999</v>
      </c>
      <c r="C19" s="89">
        <f t="shared" si="1"/>
        <v>604.94915649999996</v>
      </c>
      <c r="D19" s="89">
        <f t="shared" si="2"/>
        <v>650.86552357000005</v>
      </c>
      <c r="E19" s="89">
        <f t="shared" si="3"/>
        <v>2388.7211011200002</v>
      </c>
      <c r="F19" s="89">
        <v>1477.19148918</v>
      </c>
      <c r="G19" s="89">
        <v>555.72462789999997</v>
      </c>
      <c r="H19" s="89">
        <v>389.55847577999998</v>
      </c>
      <c r="I19" s="89">
        <v>531.90838550000001</v>
      </c>
      <c r="J19" s="89">
        <v>2167.3442920100001</v>
      </c>
      <c r="K19" s="89">
        <v>49.224528599999999</v>
      </c>
      <c r="L19" s="89">
        <v>261.30704779000001</v>
      </c>
      <c r="M19" s="89">
        <v>1856.8127156200001</v>
      </c>
      <c r="N19" s="89"/>
      <c r="O19" s="89"/>
      <c r="P19" s="89"/>
      <c r="Q19" s="89"/>
    </row>
    <row r="20" spans="1:17" ht="12.75" hidden="1" customHeight="1" outlineLevel="1">
      <c r="A20" s="62">
        <v>40817</v>
      </c>
      <c r="B20" s="89">
        <v>3615.3563883699999</v>
      </c>
      <c r="C20" s="89">
        <f t="shared" si="1"/>
        <v>618.94984416</v>
      </c>
      <c r="D20" s="89">
        <f t="shared" si="2"/>
        <v>652.48826302999998</v>
      </c>
      <c r="E20" s="89">
        <f t="shared" si="3"/>
        <v>2343.9182811800001</v>
      </c>
      <c r="F20" s="89">
        <v>1514.3625299</v>
      </c>
      <c r="G20" s="89">
        <v>569.14242892000004</v>
      </c>
      <c r="H20" s="89">
        <v>399.99689947000002</v>
      </c>
      <c r="I20" s="89">
        <v>545.22320150999997</v>
      </c>
      <c r="J20" s="89">
        <v>2100.9938584699999</v>
      </c>
      <c r="K20" s="89">
        <v>49.807415239999997</v>
      </c>
      <c r="L20" s="89">
        <v>252.49136356</v>
      </c>
      <c r="M20" s="89">
        <v>1798.69507967</v>
      </c>
      <c r="N20" s="89"/>
      <c r="O20" s="89"/>
      <c r="P20" s="89"/>
      <c r="Q20" s="89"/>
    </row>
    <row r="21" spans="1:17" ht="12.75" hidden="1" customHeight="1" outlineLevel="1">
      <c r="A21" s="62">
        <v>40848</v>
      </c>
      <c r="B21" s="89">
        <v>3528.60810911</v>
      </c>
      <c r="C21" s="89">
        <f t="shared" si="1"/>
        <v>629.89836420000006</v>
      </c>
      <c r="D21" s="89">
        <f t="shared" si="2"/>
        <v>652.37745913000003</v>
      </c>
      <c r="E21" s="89">
        <f t="shared" si="3"/>
        <v>2246.3322857799999</v>
      </c>
      <c r="F21" s="89">
        <v>1535.65155802</v>
      </c>
      <c r="G21" s="89">
        <v>567.50094273000002</v>
      </c>
      <c r="H21" s="89">
        <v>412.81480759999999</v>
      </c>
      <c r="I21" s="89">
        <v>555.33580769000002</v>
      </c>
      <c r="J21" s="89">
        <v>1992.9565510899999</v>
      </c>
      <c r="K21" s="89">
        <v>62.397421469999998</v>
      </c>
      <c r="L21" s="89">
        <v>239.56265153000001</v>
      </c>
      <c r="M21" s="89">
        <v>1690.99647809</v>
      </c>
      <c r="N21" s="89"/>
      <c r="O21" s="89"/>
      <c r="P21" s="89"/>
      <c r="Q21" s="89"/>
    </row>
    <row r="22" spans="1:17" ht="12.75" hidden="1" customHeight="1" outlineLevel="1">
      <c r="A22" s="62">
        <v>40878</v>
      </c>
      <c r="B22" s="89">
        <v>3356.3199122999999</v>
      </c>
      <c r="C22" s="89">
        <f t="shared" si="1"/>
        <v>627.07197829000006</v>
      </c>
      <c r="D22" s="89">
        <f t="shared" si="2"/>
        <v>662.53560193999999</v>
      </c>
      <c r="E22" s="89">
        <f t="shared" si="3"/>
        <v>2066.7123320700002</v>
      </c>
      <c r="F22" s="89">
        <v>1540.06291177</v>
      </c>
      <c r="G22" s="89">
        <v>567.25955491000002</v>
      </c>
      <c r="H22" s="89">
        <v>423.11303930999998</v>
      </c>
      <c r="I22" s="89">
        <v>549.69031755000003</v>
      </c>
      <c r="J22" s="89">
        <v>1816.2570005299999</v>
      </c>
      <c r="K22" s="89">
        <v>59.812423379999998</v>
      </c>
      <c r="L22" s="89">
        <v>239.42256262999999</v>
      </c>
      <c r="M22" s="89">
        <v>1517.0220145200001</v>
      </c>
      <c r="N22" s="89"/>
      <c r="O22" s="89"/>
      <c r="P22" s="89"/>
      <c r="Q22" s="89"/>
    </row>
    <row r="23" spans="1:17" ht="12.75" hidden="1" customHeight="1" outlineLevel="1">
      <c r="A23" s="62">
        <v>40909</v>
      </c>
      <c r="B23" s="89">
        <v>3312.6221660000001</v>
      </c>
      <c r="C23" s="89">
        <f t="shared" si="1"/>
        <v>601.58341943000005</v>
      </c>
      <c r="D23" s="89">
        <f t="shared" si="2"/>
        <v>663.20394338000006</v>
      </c>
      <c r="E23" s="89">
        <f t="shared" si="3"/>
        <v>2047.83480319</v>
      </c>
      <c r="F23" s="89">
        <v>1546.2788542799999</v>
      </c>
      <c r="G23" s="89">
        <v>556.32710538000003</v>
      </c>
      <c r="H23" s="89">
        <v>438.46333064999999</v>
      </c>
      <c r="I23" s="89">
        <v>551.48841825</v>
      </c>
      <c r="J23" s="89">
        <v>1766.34331172</v>
      </c>
      <c r="K23" s="89">
        <v>45.25631405</v>
      </c>
      <c r="L23" s="89">
        <v>224.74061273000001</v>
      </c>
      <c r="M23" s="89">
        <v>1496.34638494</v>
      </c>
      <c r="N23" s="89"/>
      <c r="O23" s="89"/>
      <c r="P23" s="89"/>
      <c r="Q23" s="89"/>
    </row>
    <row r="24" spans="1:17" ht="12.75" hidden="1" customHeight="1" outlineLevel="1">
      <c r="A24" s="62">
        <v>40940</v>
      </c>
      <c r="B24" s="89">
        <v>3273.4809837299999</v>
      </c>
      <c r="C24" s="89">
        <f t="shared" si="1"/>
        <v>604.68500997000001</v>
      </c>
      <c r="D24" s="89">
        <f t="shared" si="2"/>
        <v>657.07388863000006</v>
      </c>
      <c r="E24" s="89">
        <f t="shared" si="3"/>
        <v>2011.7220851299999</v>
      </c>
      <c r="F24" s="89">
        <v>1552.7813920999999</v>
      </c>
      <c r="G24" s="89">
        <v>559.78983409</v>
      </c>
      <c r="H24" s="89">
        <v>437.62046129999999</v>
      </c>
      <c r="I24" s="89">
        <v>555.37109670999996</v>
      </c>
      <c r="J24" s="89">
        <v>1720.69959163</v>
      </c>
      <c r="K24" s="89">
        <v>44.895175879999996</v>
      </c>
      <c r="L24" s="89">
        <v>219.45342733000001</v>
      </c>
      <c r="M24" s="89">
        <v>1456.35098842</v>
      </c>
      <c r="N24" s="89"/>
      <c r="O24" s="89"/>
      <c r="P24" s="89"/>
      <c r="Q24" s="89"/>
    </row>
    <row r="25" spans="1:17" ht="12.75" hidden="1" customHeight="1" outlineLevel="1">
      <c r="A25" s="62">
        <v>40969</v>
      </c>
      <c r="B25" s="89">
        <v>3227.93165447</v>
      </c>
      <c r="C25" s="89">
        <f t="shared" si="1"/>
        <v>613.77733436000005</v>
      </c>
      <c r="D25" s="89">
        <f t="shared" si="2"/>
        <v>652.44645126</v>
      </c>
      <c r="E25" s="89">
        <f t="shared" si="3"/>
        <v>1961.7078688500001</v>
      </c>
      <c r="F25" s="89">
        <v>1566.8869055</v>
      </c>
      <c r="G25" s="89">
        <v>571.73099199000001</v>
      </c>
      <c r="H25" s="89">
        <v>442.47035224000001</v>
      </c>
      <c r="I25" s="89">
        <v>552.68556126999999</v>
      </c>
      <c r="J25" s="89">
        <v>1661.04474897</v>
      </c>
      <c r="K25" s="89">
        <v>42.046342369999998</v>
      </c>
      <c r="L25" s="89">
        <v>209.97609901999999</v>
      </c>
      <c r="M25" s="89">
        <v>1409.02230758</v>
      </c>
      <c r="N25" s="89"/>
      <c r="O25" s="89"/>
      <c r="P25" s="89"/>
      <c r="Q25" s="89"/>
    </row>
    <row r="26" spans="1:17" ht="12.75" hidden="1" customHeight="1" outlineLevel="1">
      <c r="A26" s="62">
        <v>41000</v>
      </c>
      <c r="B26" s="89">
        <v>3193.0203474999998</v>
      </c>
      <c r="C26" s="89">
        <f t="shared" si="1"/>
        <v>604.60955979999994</v>
      </c>
      <c r="D26" s="89">
        <f t="shared" si="2"/>
        <v>655.16931092000004</v>
      </c>
      <c r="E26" s="89">
        <f t="shared" si="3"/>
        <v>1933.2414767800001</v>
      </c>
      <c r="F26" s="89">
        <v>1580.1143023699999</v>
      </c>
      <c r="G26" s="89">
        <v>567.01951714999996</v>
      </c>
      <c r="H26" s="89">
        <v>453.11727494000002</v>
      </c>
      <c r="I26" s="89">
        <v>559.97751028000005</v>
      </c>
      <c r="J26" s="89">
        <v>1612.9060451299999</v>
      </c>
      <c r="K26" s="89">
        <v>37.590042650000001</v>
      </c>
      <c r="L26" s="89">
        <v>202.05203598</v>
      </c>
      <c r="M26" s="89">
        <v>1373.2639664999999</v>
      </c>
      <c r="N26" s="89"/>
      <c r="O26" s="89"/>
      <c r="P26" s="89"/>
      <c r="Q26" s="89"/>
    </row>
    <row r="27" spans="1:17" ht="12.75" hidden="1" customHeight="1" outlineLevel="1">
      <c r="A27" s="62">
        <v>41030</v>
      </c>
      <c r="B27" s="89">
        <v>3194.8413911799998</v>
      </c>
      <c r="C27" s="89">
        <f t="shared" si="1"/>
        <v>623.49536744</v>
      </c>
      <c r="D27" s="89">
        <f t="shared" si="2"/>
        <v>662.19573075000005</v>
      </c>
      <c r="E27" s="89">
        <f t="shared" si="3"/>
        <v>1909.15029299</v>
      </c>
      <c r="F27" s="89">
        <v>1609.3652357799999</v>
      </c>
      <c r="G27" s="89">
        <v>586.93323929999997</v>
      </c>
      <c r="H27" s="89">
        <v>463.30078629000002</v>
      </c>
      <c r="I27" s="89">
        <v>559.13121019000005</v>
      </c>
      <c r="J27" s="89">
        <v>1585.4761553999999</v>
      </c>
      <c r="K27" s="89">
        <v>36.562128139999999</v>
      </c>
      <c r="L27" s="89">
        <v>198.89494446</v>
      </c>
      <c r="M27" s="89">
        <v>1350.0190828</v>
      </c>
      <c r="N27" s="89"/>
      <c r="O27" s="89"/>
      <c r="P27" s="89"/>
      <c r="Q27" s="89"/>
    </row>
    <row r="28" spans="1:17" ht="12.75" hidden="1" customHeight="1" outlineLevel="1">
      <c r="A28" s="62">
        <v>41061</v>
      </c>
      <c r="B28" s="89">
        <v>3168.0694729000002</v>
      </c>
      <c r="C28" s="89">
        <f t="shared" si="1"/>
        <v>615.12582109999994</v>
      </c>
      <c r="D28" s="89">
        <f t="shared" si="2"/>
        <v>668.46053209000002</v>
      </c>
      <c r="E28" s="89">
        <f t="shared" si="3"/>
        <v>1884.4831197100002</v>
      </c>
      <c r="F28" s="89">
        <v>1617.89814656</v>
      </c>
      <c r="G28" s="89">
        <v>584.36905550999995</v>
      </c>
      <c r="H28" s="89">
        <v>469.25043638</v>
      </c>
      <c r="I28" s="89">
        <v>564.27865467000004</v>
      </c>
      <c r="J28" s="89">
        <v>1550.17132634</v>
      </c>
      <c r="K28" s="89">
        <v>30.756765590000001</v>
      </c>
      <c r="L28" s="89">
        <v>199.21009570999999</v>
      </c>
      <c r="M28" s="89">
        <v>1320.2044650400001</v>
      </c>
      <c r="N28" s="89"/>
      <c r="O28" s="89"/>
      <c r="P28" s="89"/>
      <c r="Q28" s="89"/>
    </row>
    <row r="29" spans="1:17" ht="12.75" hidden="1" customHeight="1" outlineLevel="1">
      <c r="A29" s="62">
        <v>41091</v>
      </c>
      <c r="B29" s="89">
        <v>3140.0965940299998</v>
      </c>
      <c r="C29" s="89">
        <f t="shared" si="1"/>
        <v>613.36732625000002</v>
      </c>
      <c r="D29" s="89">
        <f t="shared" si="2"/>
        <v>661.00170885</v>
      </c>
      <c r="E29" s="89">
        <f t="shared" si="3"/>
        <v>1865.72755893</v>
      </c>
      <c r="F29" s="89">
        <v>1614.4433694500001</v>
      </c>
      <c r="G29" s="89">
        <v>582.69192973999998</v>
      </c>
      <c r="H29" s="89">
        <v>464.86225317999998</v>
      </c>
      <c r="I29" s="89">
        <v>566.88918652999996</v>
      </c>
      <c r="J29" s="89">
        <v>1525.6532245799999</v>
      </c>
      <c r="K29" s="89">
        <v>30.675396509999999</v>
      </c>
      <c r="L29" s="89">
        <v>196.13945566999999</v>
      </c>
      <c r="M29" s="89">
        <v>1298.8383724</v>
      </c>
      <c r="N29" s="89"/>
      <c r="O29" s="89"/>
      <c r="P29" s="89"/>
      <c r="Q29" s="89"/>
    </row>
    <row r="30" spans="1:17" ht="12.75" hidden="1" customHeight="1" outlineLevel="1">
      <c r="A30" s="62">
        <v>41122</v>
      </c>
      <c r="B30" s="89">
        <v>3072.5760333799999</v>
      </c>
      <c r="C30" s="89">
        <f t="shared" si="1"/>
        <v>591.09086576999994</v>
      </c>
      <c r="D30" s="89">
        <f t="shared" si="2"/>
        <v>638.54273348000004</v>
      </c>
      <c r="E30" s="89">
        <f t="shared" si="3"/>
        <v>1842.94243413</v>
      </c>
      <c r="F30" s="89">
        <v>1577.5583440600001</v>
      </c>
      <c r="G30" s="89">
        <v>560.52850655999998</v>
      </c>
      <c r="H30" s="89">
        <v>446.87919691000002</v>
      </c>
      <c r="I30" s="89">
        <v>570.15064058999997</v>
      </c>
      <c r="J30" s="89">
        <v>1495.01768932</v>
      </c>
      <c r="K30" s="89">
        <v>30.56235921</v>
      </c>
      <c r="L30" s="89">
        <v>191.66353656999999</v>
      </c>
      <c r="M30" s="89">
        <v>1272.7917935400001</v>
      </c>
      <c r="N30" s="89"/>
      <c r="O30" s="89"/>
      <c r="P30" s="89"/>
      <c r="Q30" s="89"/>
    </row>
    <row r="31" spans="1:17" ht="12.75" hidden="1" customHeight="1" outlineLevel="1">
      <c r="A31" s="62">
        <v>41153</v>
      </c>
      <c r="B31" s="89">
        <v>3043.7885962800001</v>
      </c>
      <c r="C31" s="89">
        <f t="shared" si="1"/>
        <v>594.71560115</v>
      </c>
      <c r="D31" s="89">
        <f t="shared" si="2"/>
        <v>622.97762673</v>
      </c>
      <c r="E31" s="89">
        <f t="shared" si="3"/>
        <v>1826.0953684000001</v>
      </c>
      <c r="F31" s="89">
        <v>1593.1900934</v>
      </c>
      <c r="G31" s="89">
        <v>564.00995932000001</v>
      </c>
      <c r="H31" s="89">
        <v>445.30282605999997</v>
      </c>
      <c r="I31" s="89">
        <v>583.87730801999999</v>
      </c>
      <c r="J31" s="89">
        <v>1450.5985028800001</v>
      </c>
      <c r="K31" s="89">
        <v>30.705641830000001</v>
      </c>
      <c r="L31" s="89">
        <v>177.67480067</v>
      </c>
      <c r="M31" s="89">
        <v>1242.21806038</v>
      </c>
      <c r="N31" s="89"/>
      <c r="O31" s="89"/>
      <c r="P31" s="89"/>
      <c r="Q31" s="89"/>
    </row>
    <row r="32" spans="1:17" ht="12.75" hidden="1" customHeight="1" outlineLevel="1">
      <c r="A32" s="62">
        <v>41183</v>
      </c>
      <c r="B32" s="89">
        <v>3011.7362176000001</v>
      </c>
      <c r="C32" s="89">
        <f t="shared" si="1"/>
        <v>586.78212407000001</v>
      </c>
      <c r="D32" s="89">
        <f t="shared" si="2"/>
        <v>617.77535592000004</v>
      </c>
      <c r="E32" s="89">
        <f t="shared" si="3"/>
        <v>1807.1787376100001</v>
      </c>
      <c r="F32" s="89">
        <v>1581.0899664000001</v>
      </c>
      <c r="G32" s="89">
        <v>551.86601736</v>
      </c>
      <c r="H32" s="89">
        <v>441.07402855999999</v>
      </c>
      <c r="I32" s="89">
        <v>588.14992047999999</v>
      </c>
      <c r="J32" s="89">
        <v>1430.6462512000001</v>
      </c>
      <c r="K32" s="89">
        <v>34.916106710000001</v>
      </c>
      <c r="L32" s="89">
        <v>176.70132735999999</v>
      </c>
      <c r="M32" s="89">
        <v>1219.0288171300001</v>
      </c>
      <c r="N32" s="89"/>
      <c r="O32" s="89"/>
      <c r="P32" s="89"/>
      <c r="Q32" s="89"/>
    </row>
    <row r="33" spans="1:17" ht="12.75" hidden="1" customHeight="1" outlineLevel="1">
      <c r="A33" s="62">
        <v>41214</v>
      </c>
      <c r="B33" s="89">
        <v>2992.3694581200002</v>
      </c>
      <c r="C33" s="89">
        <f t="shared" si="1"/>
        <v>589.71434863000002</v>
      </c>
      <c r="D33" s="89">
        <f t="shared" si="2"/>
        <v>631.86468318000004</v>
      </c>
      <c r="E33" s="89">
        <f t="shared" si="3"/>
        <v>1770.7904263099999</v>
      </c>
      <c r="F33" s="89">
        <v>1587.8228311600001</v>
      </c>
      <c r="G33" s="89">
        <v>555.17371393999997</v>
      </c>
      <c r="H33" s="89">
        <v>457.33079447</v>
      </c>
      <c r="I33" s="89">
        <v>575.31832274999999</v>
      </c>
      <c r="J33" s="89">
        <v>1404.5466269599999</v>
      </c>
      <c r="K33" s="89">
        <v>34.540634689999997</v>
      </c>
      <c r="L33" s="89">
        <v>174.53388871000001</v>
      </c>
      <c r="M33" s="89">
        <v>1195.4721035600001</v>
      </c>
      <c r="N33" s="89"/>
      <c r="O33" s="89"/>
      <c r="P33" s="89"/>
      <c r="Q33" s="89"/>
    </row>
    <row r="34" spans="1:17" ht="12.75" hidden="1" customHeight="1" outlineLevel="1">
      <c r="A34" s="62">
        <v>41244</v>
      </c>
      <c r="B34" s="89">
        <v>2969.6195081699998</v>
      </c>
      <c r="C34" s="89">
        <f t="shared" si="1"/>
        <v>597.06000844000005</v>
      </c>
      <c r="D34" s="89">
        <f t="shared" si="2"/>
        <v>631.24684724000008</v>
      </c>
      <c r="E34" s="89">
        <f t="shared" si="3"/>
        <v>1741.3126524899999</v>
      </c>
      <c r="F34" s="89">
        <v>1600.38134941</v>
      </c>
      <c r="G34" s="89">
        <v>563.03675552000004</v>
      </c>
      <c r="H34" s="89">
        <v>463.51385332000001</v>
      </c>
      <c r="I34" s="89">
        <v>573.83074056999999</v>
      </c>
      <c r="J34" s="89">
        <v>1369.23815876</v>
      </c>
      <c r="K34" s="89">
        <v>34.023252919999997</v>
      </c>
      <c r="L34" s="89">
        <v>167.73299392000001</v>
      </c>
      <c r="M34" s="89">
        <v>1167.4819119199999</v>
      </c>
      <c r="N34" s="89"/>
      <c r="O34" s="89"/>
      <c r="P34" s="89"/>
      <c r="Q34" s="89"/>
    </row>
    <row r="35" spans="1:17" ht="12.75" hidden="1" customHeight="1" outlineLevel="1">
      <c r="A35" s="62">
        <v>41275</v>
      </c>
      <c r="B35" s="89">
        <v>2942.72614767</v>
      </c>
      <c r="C35" s="89">
        <f t="shared" si="1"/>
        <v>598.80152812999995</v>
      </c>
      <c r="D35" s="89">
        <f t="shared" si="2"/>
        <v>632.9104615</v>
      </c>
      <c r="E35" s="89">
        <f t="shared" si="3"/>
        <v>1711.01415804</v>
      </c>
      <c r="F35" s="89">
        <v>1591.1229513999999</v>
      </c>
      <c r="G35" s="89">
        <v>564.75150170999996</v>
      </c>
      <c r="H35" s="89">
        <v>467.31720811000002</v>
      </c>
      <c r="I35" s="89">
        <v>559.05424158000005</v>
      </c>
      <c r="J35" s="89">
        <v>1351.6031962699999</v>
      </c>
      <c r="K35" s="89">
        <v>34.050026420000002</v>
      </c>
      <c r="L35" s="89">
        <v>165.59325339</v>
      </c>
      <c r="M35" s="89">
        <v>1151.9599164599999</v>
      </c>
      <c r="N35" s="89"/>
      <c r="O35" s="89"/>
      <c r="P35" s="89"/>
      <c r="Q35" s="89"/>
    </row>
    <row r="36" spans="1:17" ht="12.75" hidden="1" customHeight="1" outlineLevel="1">
      <c r="A36" s="62">
        <v>41306</v>
      </c>
      <c r="B36" s="89">
        <v>2916.39143633</v>
      </c>
      <c r="C36" s="89">
        <f t="shared" si="1"/>
        <v>694.98183308000011</v>
      </c>
      <c r="D36" s="89">
        <f t="shared" si="2"/>
        <v>564.09886681</v>
      </c>
      <c r="E36" s="89">
        <f t="shared" si="3"/>
        <v>1657.31073644</v>
      </c>
      <c r="F36" s="89">
        <v>1586.0520890600001</v>
      </c>
      <c r="G36" s="89">
        <v>588.57610523000005</v>
      </c>
      <c r="H36" s="89">
        <v>444.66562016</v>
      </c>
      <c r="I36" s="89">
        <v>552.81036367000002</v>
      </c>
      <c r="J36" s="89">
        <v>1330.33934727</v>
      </c>
      <c r="K36" s="89">
        <v>106.40572785000001</v>
      </c>
      <c r="L36" s="89">
        <v>119.43324665</v>
      </c>
      <c r="M36" s="89">
        <v>1104.50037277</v>
      </c>
      <c r="N36" s="89"/>
      <c r="O36" s="89"/>
      <c r="P36" s="89"/>
      <c r="Q36" s="89"/>
    </row>
    <row r="37" spans="1:17" ht="12.75" hidden="1" customHeight="1" outlineLevel="1">
      <c r="A37" s="62">
        <v>41334</v>
      </c>
      <c r="B37" s="89">
        <v>2906.3404879300001</v>
      </c>
      <c r="C37" s="89">
        <f t="shared" si="1"/>
        <v>709.44862425999997</v>
      </c>
      <c r="D37" s="89">
        <f t="shared" si="2"/>
        <v>561.15265538000006</v>
      </c>
      <c r="E37" s="89">
        <f t="shared" si="3"/>
        <v>1635.7392082900001</v>
      </c>
      <c r="F37" s="89">
        <v>1591.82171584</v>
      </c>
      <c r="G37" s="89">
        <v>601.77029979999998</v>
      </c>
      <c r="H37" s="89">
        <v>444.01856376000001</v>
      </c>
      <c r="I37" s="89">
        <v>546.03285228000004</v>
      </c>
      <c r="J37" s="89">
        <v>1314.5187720900001</v>
      </c>
      <c r="K37" s="89">
        <v>107.67832446</v>
      </c>
      <c r="L37" s="89">
        <v>117.13409162000001</v>
      </c>
      <c r="M37" s="89">
        <v>1089.70635601</v>
      </c>
      <c r="N37" s="89"/>
      <c r="O37" s="89"/>
      <c r="P37" s="89"/>
      <c r="Q37" s="89"/>
    </row>
    <row r="38" spans="1:17" ht="12.75" hidden="1" customHeight="1" outlineLevel="1">
      <c r="A38" s="62">
        <v>41365</v>
      </c>
      <c r="B38" s="89">
        <v>2929.5173367299999</v>
      </c>
      <c r="C38" s="89">
        <f t="shared" si="1"/>
        <v>736.60580833999995</v>
      </c>
      <c r="D38" s="89">
        <f t="shared" si="2"/>
        <v>567.60190707000004</v>
      </c>
      <c r="E38" s="89">
        <f t="shared" si="3"/>
        <v>1625.3096213200001</v>
      </c>
      <c r="F38" s="89">
        <v>1632.6326419300001</v>
      </c>
      <c r="G38" s="89">
        <v>630.58868200999996</v>
      </c>
      <c r="H38" s="89">
        <v>451.81893038999999</v>
      </c>
      <c r="I38" s="89">
        <v>550.22502953000003</v>
      </c>
      <c r="J38" s="89">
        <v>1296.8846948</v>
      </c>
      <c r="K38" s="89">
        <v>106.01712633</v>
      </c>
      <c r="L38" s="89">
        <v>115.78297668</v>
      </c>
      <c r="M38" s="89">
        <v>1075.0845917900001</v>
      </c>
      <c r="N38" s="89"/>
      <c r="O38" s="89"/>
      <c r="P38" s="89"/>
      <c r="Q38" s="89"/>
    </row>
    <row r="39" spans="1:17" ht="12.75" hidden="1" customHeight="1" outlineLevel="1">
      <c r="A39" s="62">
        <v>41395</v>
      </c>
      <c r="B39" s="89">
        <v>2916.2926575199999</v>
      </c>
      <c r="C39" s="89">
        <f t="shared" si="1"/>
        <v>747.33982461999994</v>
      </c>
      <c r="D39" s="89">
        <f t="shared" si="2"/>
        <v>561.12985833000005</v>
      </c>
      <c r="E39" s="89">
        <f t="shared" si="3"/>
        <v>1607.82297457</v>
      </c>
      <c r="F39" s="89">
        <v>1647.6291604800001</v>
      </c>
      <c r="G39" s="89">
        <v>642.97829306999995</v>
      </c>
      <c r="H39" s="89">
        <v>451.50545362000003</v>
      </c>
      <c r="I39" s="89">
        <v>553.14541379000002</v>
      </c>
      <c r="J39" s="89">
        <v>1268.66349704</v>
      </c>
      <c r="K39" s="89">
        <v>104.36153155</v>
      </c>
      <c r="L39" s="89">
        <v>109.62440470999999</v>
      </c>
      <c r="M39" s="89">
        <v>1054.67756078</v>
      </c>
      <c r="N39" s="89"/>
      <c r="O39" s="89"/>
      <c r="P39" s="89"/>
      <c r="Q39" s="89"/>
    </row>
    <row r="40" spans="1:17" ht="12.75" hidden="1" customHeight="1" outlineLevel="1">
      <c r="A40" s="62">
        <v>41426</v>
      </c>
      <c r="B40" s="89">
        <v>2864.4227902500002</v>
      </c>
      <c r="C40" s="89">
        <f t="shared" si="1"/>
        <v>750.06676950999997</v>
      </c>
      <c r="D40" s="89">
        <f t="shared" si="2"/>
        <v>557.72997748</v>
      </c>
      <c r="E40" s="89">
        <f t="shared" si="3"/>
        <v>1556.6260432600002</v>
      </c>
      <c r="F40" s="89">
        <v>1628.34922684</v>
      </c>
      <c r="G40" s="89">
        <v>646.41320556999995</v>
      </c>
      <c r="H40" s="89">
        <v>453.67455888000001</v>
      </c>
      <c r="I40" s="89">
        <v>528.26146239000002</v>
      </c>
      <c r="J40" s="89">
        <v>1236.0735634099999</v>
      </c>
      <c r="K40" s="89">
        <v>103.65356394</v>
      </c>
      <c r="L40" s="89">
        <v>104.0554186</v>
      </c>
      <c r="M40" s="89">
        <v>1028.3645808700001</v>
      </c>
      <c r="N40" s="89"/>
      <c r="O40" s="89"/>
      <c r="P40" s="89"/>
      <c r="Q40" s="89"/>
    </row>
    <row r="41" spans="1:17" ht="12.75" hidden="1" customHeight="1" outlineLevel="1">
      <c r="A41" s="62">
        <v>41456</v>
      </c>
      <c r="B41" s="89">
        <v>2861.5051370800002</v>
      </c>
      <c r="C41" s="89">
        <f t="shared" si="1"/>
        <v>762.96689746999994</v>
      </c>
      <c r="D41" s="89">
        <f t="shared" si="2"/>
        <v>562.78576828999996</v>
      </c>
      <c r="E41" s="89">
        <f t="shared" si="3"/>
        <v>1535.75247132</v>
      </c>
      <c r="F41" s="89">
        <v>1650.04158061</v>
      </c>
      <c r="G41" s="89">
        <v>661.45028538999998</v>
      </c>
      <c r="H41" s="89">
        <v>459.43091253</v>
      </c>
      <c r="I41" s="89">
        <v>529.16038269000001</v>
      </c>
      <c r="J41" s="89">
        <v>1211.46355647</v>
      </c>
      <c r="K41" s="89">
        <v>101.51661208</v>
      </c>
      <c r="L41" s="89">
        <v>103.35485576000001</v>
      </c>
      <c r="M41" s="89">
        <v>1006.59208863</v>
      </c>
      <c r="N41" s="89"/>
      <c r="O41" s="89"/>
      <c r="P41" s="89"/>
      <c r="Q41" s="89"/>
    </row>
    <row r="42" spans="1:17" ht="12.75" hidden="1" customHeight="1" outlineLevel="1">
      <c r="A42" s="62">
        <v>41487</v>
      </c>
      <c r="B42" s="89">
        <v>2879.9442219500002</v>
      </c>
      <c r="C42" s="89">
        <f t="shared" si="1"/>
        <v>791.21964794999997</v>
      </c>
      <c r="D42" s="89">
        <f t="shared" si="2"/>
        <v>566.35330096999996</v>
      </c>
      <c r="E42" s="89">
        <f t="shared" si="3"/>
        <v>1522.3712730299999</v>
      </c>
      <c r="F42" s="89">
        <v>1683.0791114399999</v>
      </c>
      <c r="G42" s="89">
        <v>689.93277642999999</v>
      </c>
      <c r="H42" s="89">
        <v>464.50999045999998</v>
      </c>
      <c r="I42" s="89">
        <v>528.63634454999999</v>
      </c>
      <c r="J42" s="89">
        <v>1196.86511051</v>
      </c>
      <c r="K42" s="89">
        <v>101.28687152000001</v>
      </c>
      <c r="L42" s="89">
        <v>101.84331050999999</v>
      </c>
      <c r="M42" s="89">
        <v>993.73492848000001</v>
      </c>
      <c r="N42" s="89"/>
      <c r="O42" s="89"/>
      <c r="P42" s="89"/>
      <c r="Q42" s="89"/>
    </row>
    <row r="43" spans="1:17" ht="12.75" hidden="1" customHeight="1" outlineLevel="1">
      <c r="A43" s="62">
        <v>41518</v>
      </c>
      <c r="B43" s="89">
        <v>2835.4978935099998</v>
      </c>
      <c r="C43" s="89">
        <f t="shared" si="1"/>
        <v>799.04553585999997</v>
      </c>
      <c r="D43" s="89">
        <f t="shared" si="2"/>
        <v>560.08294555999998</v>
      </c>
      <c r="E43" s="89">
        <f t="shared" si="3"/>
        <v>1476.36941209</v>
      </c>
      <c r="F43" s="89">
        <v>1696.7677776800001</v>
      </c>
      <c r="G43" s="89">
        <v>708.71697638000001</v>
      </c>
      <c r="H43" s="89">
        <v>461.42840576999998</v>
      </c>
      <c r="I43" s="89">
        <v>526.62239552999995</v>
      </c>
      <c r="J43" s="89">
        <v>1138.7301158299999</v>
      </c>
      <c r="K43" s="89">
        <v>90.328559479999996</v>
      </c>
      <c r="L43" s="89">
        <v>98.654539790000001</v>
      </c>
      <c r="M43" s="89">
        <v>949.74701656000002</v>
      </c>
      <c r="N43" s="89"/>
      <c r="O43" s="89"/>
      <c r="P43" s="89"/>
      <c r="Q43" s="89"/>
    </row>
    <row r="44" spans="1:17" ht="12.75" hidden="1" customHeight="1" outlineLevel="1">
      <c r="A44" s="62">
        <v>41548</v>
      </c>
      <c r="B44" s="89">
        <v>2840.6151507499999</v>
      </c>
      <c r="C44" s="89">
        <f t="shared" si="1"/>
        <v>815.25673087000007</v>
      </c>
      <c r="D44" s="89">
        <f t="shared" si="2"/>
        <v>559.82754264999994</v>
      </c>
      <c r="E44" s="89">
        <f t="shared" si="3"/>
        <v>1465.53087723</v>
      </c>
      <c r="F44" s="89">
        <v>1716.83476918</v>
      </c>
      <c r="G44" s="89">
        <v>725.04337511000006</v>
      </c>
      <c r="H44" s="89">
        <v>461.82429633999999</v>
      </c>
      <c r="I44" s="89">
        <v>529.96709772999998</v>
      </c>
      <c r="J44" s="89">
        <v>1123.7803815699999</v>
      </c>
      <c r="K44" s="89">
        <v>90.213355759999999</v>
      </c>
      <c r="L44" s="89">
        <v>98.003246309999994</v>
      </c>
      <c r="M44" s="89">
        <v>935.56377950000001</v>
      </c>
      <c r="N44" s="89"/>
      <c r="O44" s="89"/>
      <c r="P44" s="89"/>
      <c r="Q44" s="89"/>
    </row>
    <row r="45" spans="1:17" ht="12.75" hidden="1" customHeight="1" outlineLevel="1">
      <c r="A45" s="62">
        <v>41579</v>
      </c>
      <c r="B45" s="89">
        <v>2818.4155779500002</v>
      </c>
      <c r="C45" s="89">
        <f t="shared" si="1"/>
        <v>804.90664416000004</v>
      </c>
      <c r="D45" s="89">
        <f t="shared" si="2"/>
        <v>556.93612226999994</v>
      </c>
      <c r="E45" s="89">
        <f t="shared" si="3"/>
        <v>1456.57281152</v>
      </c>
      <c r="F45" s="89">
        <v>1732.08322178</v>
      </c>
      <c r="G45" s="89">
        <v>737.1181186</v>
      </c>
      <c r="H45" s="89">
        <v>459.95292501</v>
      </c>
      <c r="I45" s="89">
        <v>535.01217816999997</v>
      </c>
      <c r="J45" s="89">
        <v>1086.3323561699999</v>
      </c>
      <c r="K45" s="89">
        <v>67.788525559999997</v>
      </c>
      <c r="L45" s="89">
        <v>96.983197259999997</v>
      </c>
      <c r="M45" s="89">
        <v>921.56063334999999</v>
      </c>
      <c r="N45" s="89"/>
      <c r="O45" s="89"/>
      <c r="P45" s="89"/>
      <c r="Q45" s="89"/>
    </row>
    <row r="46" spans="1:17" ht="12.75" hidden="1" customHeight="1" outlineLevel="1">
      <c r="A46" s="62">
        <v>41609</v>
      </c>
      <c r="B46" s="89">
        <v>2817.3662230599998</v>
      </c>
      <c r="C46" s="89">
        <f t="shared" si="1"/>
        <v>808.89748892</v>
      </c>
      <c r="D46" s="89">
        <f t="shared" si="2"/>
        <v>569.84549952999998</v>
      </c>
      <c r="E46" s="89">
        <f t="shared" si="3"/>
        <v>1438.6232346100001</v>
      </c>
      <c r="F46" s="89">
        <v>1752.6545704499999</v>
      </c>
      <c r="G46" s="89">
        <v>742.45900177999999</v>
      </c>
      <c r="H46" s="89">
        <v>473.17746448999998</v>
      </c>
      <c r="I46" s="89">
        <v>537.01810418000002</v>
      </c>
      <c r="J46" s="89">
        <v>1064.7116526100001</v>
      </c>
      <c r="K46" s="89">
        <v>66.438487140000007</v>
      </c>
      <c r="L46" s="89">
        <v>96.668035040000007</v>
      </c>
      <c r="M46" s="89">
        <v>901.60513043000003</v>
      </c>
      <c r="N46" s="89"/>
      <c r="O46" s="89"/>
      <c r="P46" s="89"/>
      <c r="Q46" s="89"/>
    </row>
    <row r="47" spans="1:17" ht="12.75" hidden="1" customHeight="1" outlineLevel="1">
      <c r="A47" s="62">
        <v>41640</v>
      </c>
      <c r="B47" s="89">
        <v>2809.0319165000001</v>
      </c>
      <c r="C47" s="89">
        <f t="shared" si="1"/>
        <v>817.11075196000002</v>
      </c>
      <c r="D47" s="89">
        <f t="shared" si="2"/>
        <v>571.72428056000001</v>
      </c>
      <c r="E47" s="89">
        <f t="shared" si="3"/>
        <v>1420.1968839800002</v>
      </c>
      <c r="F47" s="89">
        <v>1757.6339340699999</v>
      </c>
      <c r="G47" s="89">
        <v>750.69406731000004</v>
      </c>
      <c r="H47" s="89">
        <v>474.18127171999998</v>
      </c>
      <c r="I47" s="89">
        <v>532.75859504000005</v>
      </c>
      <c r="J47" s="89">
        <v>1051.39798243</v>
      </c>
      <c r="K47" s="89">
        <v>66.416684649999993</v>
      </c>
      <c r="L47" s="89">
        <v>97.543008839999999</v>
      </c>
      <c r="M47" s="89">
        <v>887.43828894000001</v>
      </c>
      <c r="N47" s="89"/>
      <c r="O47" s="89"/>
      <c r="P47" s="89"/>
      <c r="Q47" s="89"/>
    </row>
    <row r="48" spans="1:17" ht="12.75" hidden="1" customHeight="1" outlineLevel="1">
      <c r="A48" s="62">
        <v>41671</v>
      </c>
      <c r="B48" s="89">
        <v>3038.0097304699998</v>
      </c>
      <c r="C48" s="89">
        <f t="shared" si="1"/>
        <v>828.2474929</v>
      </c>
      <c r="D48" s="89">
        <f t="shared" si="2"/>
        <v>653.40335569000001</v>
      </c>
      <c r="E48" s="89">
        <f t="shared" si="3"/>
        <v>1556.3588818800001</v>
      </c>
      <c r="F48" s="89">
        <v>1766.44641841</v>
      </c>
      <c r="G48" s="89">
        <v>758.64810977000002</v>
      </c>
      <c r="H48" s="89">
        <v>477.08387770000002</v>
      </c>
      <c r="I48" s="89">
        <v>530.71443094000006</v>
      </c>
      <c r="J48" s="89">
        <v>1271.56331206</v>
      </c>
      <c r="K48" s="89">
        <v>69.599383130000007</v>
      </c>
      <c r="L48" s="89">
        <v>176.31947799</v>
      </c>
      <c r="M48" s="89">
        <v>1025.6444509400001</v>
      </c>
      <c r="N48" s="89"/>
      <c r="O48" s="89"/>
      <c r="P48" s="89"/>
      <c r="Q48" s="89"/>
    </row>
    <row r="49" spans="1:17" ht="12.75" hidden="1" customHeight="1" outlineLevel="1">
      <c r="A49" s="62">
        <v>41699</v>
      </c>
      <c r="B49" s="89">
        <v>3096.73968126</v>
      </c>
      <c r="C49" s="89">
        <f t="shared" si="1"/>
        <v>851.31983575000004</v>
      </c>
      <c r="D49" s="89">
        <f t="shared" si="2"/>
        <v>590.99717743999997</v>
      </c>
      <c r="E49" s="89">
        <f t="shared" si="3"/>
        <v>1654.4226680699999</v>
      </c>
      <c r="F49" s="89">
        <v>1757.4593457799999</v>
      </c>
      <c r="G49" s="89">
        <v>767.87480552</v>
      </c>
      <c r="H49" s="89">
        <v>460.32729265</v>
      </c>
      <c r="I49" s="89">
        <v>529.25724761000004</v>
      </c>
      <c r="J49" s="89">
        <v>1339.2803354800001</v>
      </c>
      <c r="K49" s="89">
        <v>83.44503023</v>
      </c>
      <c r="L49" s="89">
        <v>130.66988479</v>
      </c>
      <c r="M49" s="89">
        <v>1125.16542046</v>
      </c>
      <c r="N49" s="89"/>
      <c r="O49" s="89"/>
      <c r="P49" s="89"/>
      <c r="Q49" s="89"/>
    </row>
    <row r="50" spans="1:17" ht="12.75" hidden="1" customHeight="1" outlineLevel="1">
      <c r="A50" s="62">
        <v>41730</v>
      </c>
      <c r="B50" s="89">
        <v>3088.80345115</v>
      </c>
      <c r="C50" s="89">
        <f t="shared" si="1"/>
        <v>834.24483725000005</v>
      </c>
      <c r="D50" s="89">
        <f t="shared" si="2"/>
        <v>584.41176712000004</v>
      </c>
      <c r="E50" s="89">
        <f t="shared" si="3"/>
        <v>1670.14684678</v>
      </c>
      <c r="F50" s="89">
        <v>1758.8875380100001</v>
      </c>
      <c r="G50" s="89">
        <v>784.51356921000001</v>
      </c>
      <c r="H50" s="89">
        <v>451.14976659000001</v>
      </c>
      <c r="I50" s="89">
        <v>523.22420221000004</v>
      </c>
      <c r="J50" s="89">
        <v>1329.9159131399999</v>
      </c>
      <c r="K50" s="89">
        <v>49.731268040000003</v>
      </c>
      <c r="L50" s="89">
        <v>133.26200052999999</v>
      </c>
      <c r="M50" s="89">
        <v>1146.9226445700001</v>
      </c>
      <c r="N50" s="89"/>
      <c r="O50" s="89"/>
      <c r="P50" s="89"/>
      <c r="Q50" s="89"/>
    </row>
    <row r="51" spans="1:17" ht="12.75" hidden="1" customHeight="1" outlineLevel="1">
      <c r="A51" s="62">
        <v>41760</v>
      </c>
      <c r="B51" s="89">
        <v>3088.0793937399999</v>
      </c>
      <c r="C51" s="89">
        <f t="shared" si="1"/>
        <v>826.12827960999994</v>
      </c>
      <c r="D51" s="89">
        <f t="shared" si="2"/>
        <v>623.32213501000001</v>
      </c>
      <c r="E51" s="89">
        <f t="shared" si="3"/>
        <v>1638.6289791199999</v>
      </c>
      <c r="F51" s="89">
        <v>1736.6388246199999</v>
      </c>
      <c r="G51" s="89">
        <v>773.89427580999995</v>
      </c>
      <c r="H51" s="89">
        <v>447.26726897999998</v>
      </c>
      <c r="I51" s="89">
        <v>515.47727983000004</v>
      </c>
      <c r="J51" s="89">
        <v>1351.44056912</v>
      </c>
      <c r="K51" s="89">
        <v>52.234003800000004</v>
      </c>
      <c r="L51" s="89">
        <v>176.05486603</v>
      </c>
      <c r="M51" s="89">
        <v>1123.1516992899999</v>
      </c>
      <c r="N51" s="89"/>
      <c r="O51" s="89"/>
      <c r="P51" s="89"/>
      <c r="Q51" s="89"/>
    </row>
    <row r="52" spans="1:17" ht="12.75" hidden="1" customHeight="1" outlineLevel="1">
      <c r="A52" s="62">
        <v>41791</v>
      </c>
      <c r="B52" s="89">
        <v>2951.3941096499998</v>
      </c>
      <c r="C52" s="89">
        <f t="shared" si="1"/>
        <v>845.5804253</v>
      </c>
      <c r="D52" s="89">
        <f t="shared" si="2"/>
        <v>536.54852817999995</v>
      </c>
      <c r="E52" s="89">
        <f t="shared" si="3"/>
        <v>1569.26515617</v>
      </c>
      <c r="F52" s="89">
        <v>1703.81084708</v>
      </c>
      <c r="G52" s="89">
        <v>779.68999466000002</v>
      </c>
      <c r="H52" s="89">
        <v>427.29536622000001</v>
      </c>
      <c r="I52" s="89">
        <v>496.8254862</v>
      </c>
      <c r="J52" s="89">
        <v>1247.58326257</v>
      </c>
      <c r="K52" s="89">
        <v>65.890430640000005</v>
      </c>
      <c r="L52" s="89">
        <v>109.25316196</v>
      </c>
      <c r="M52" s="89">
        <v>1072.4396699700001</v>
      </c>
      <c r="N52" s="89"/>
      <c r="O52" s="89"/>
      <c r="P52" s="89"/>
      <c r="Q52" s="89"/>
    </row>
    <row r="53" spans="1:17" ht="12.75" hidden="1" customHeight="1" outlineLevel="1">
      <c r="A53" s="62">
        <v>41821</v>
      </c>
      <c r="B53" s="89">
        <v>2963.5083291999999</v>
      </c>
      <c r="C53" s="89">
        <f t="shared" si="1"/>
        <v>871.63941033000003</v>
      </c>
      <c r="D53" s="89">
        <f t="shared" si="2"/>
        <v>531.42096104000007</v>
      </c>
      <c r="E53" s="89">
        <f t="shared" si="3"/>
        <v>1560.44795783</v>
      </c>
      <c r="F53" s="89">
        <v>1704.56508745</v>
      </c>
      <c r="G53" s="89">
        <v>800.38858209</v>
      </c>
      <c r="H53" s="89">
        <v>420.70468282000002</v>
      </c>
      <c r="I53" s="89">
        <v>483.47182254000001</v>
      </c>
      <c r="J53" s="89">
        <v>1258.94324175</v>
      </c>
      <c r="K53" s="89">
        <v>71.250828240000004</v>
      </c>
      <c r="L53" s="89">
        <v>110.71627822000001</v>
      </c>
      <c r="M53" s="89">
        <v>1076.97613529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3134.3676056300001</v>
      </c>
      <c r="C54" s="89">
        <f>G54+K54</f>
        <v>895.91578806999996</v>
      </c>
      <c r="D54" s="89">
        <f t="shared" si="2"/>
        <v>542.00264069000002</v>
      </c>
      <c r="E54" s="89">
        <f t="shared" si="3"/>
        <v>1696.44917687</v>
      </c>
      <c r="F54" s="89">
        <v>1714.1648962500001</v>
      </c>
      <c r="G54" s="89">
        <v>815.70731962000002</v>
      </c>
      <c r="H54" s="89">
        <v>416.73559420999999</v>
      </c>
      <c r="I54" s="89">
        <v>481.72198242000002</v>
      </c>
      <c r="J54" s="89">
        <v>1420.20270938</v>
      </c>
      <c r="K54" s="89">
        <v>80.208468449999998</v>
      </c>
      <c r="L54" s="89">
        <v>125.26704648</v>
      </c>
      <c r="M54" s="89">
        <v>1214.7271944500001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3024.8441733200002</v>
      </c>
      <c r="C55" s="89">
        <f t="shared" ref="C55:C67" si="4">G55+K55</f>
        <v>868.39714670000001</v>
      </c>
      <c r="D55" s="89">
        <f t="shared" ref="D55:D67" si="5">H55+L55</f>
        <v>550.97727220000002</v>
      </c>
      <c r="E55" s="89">
        <f t="shared" ref="E55:E67" si="6">I55+M55</f>
        <v>1605.4697544200001</v>
      </c>
      <c r="F55" s="89">
        <v>1700.0977181999999</v>
      </c>
      <c r="G55" s="89">
        <v>806.10845663999999</v>
      </c>
      <c r="H55" s="89">
        <v>415.85518388000003</v>
      </c>
      <c r="I55" s="89">
        <v>478.13407768000002</v>
      </c>
      <c r="J55" s="89">
        <v>1324.7464551200001</v>
      </c>
      <c r="K55" s="89">
        <v>62.28869006</v>
      </c>
      <c r="L55" s="89">
        <v>135.12208831999999</v>
      </c>
      <c r="M55" s="89">
        <v>1127.3356767400001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3002.2107857699998</v>
      </c>
      <c r="C56" s="89">
        <f t="shared" si="4"/>
        <v>899.69346650000011</v>
      </c>
      <c r="D56" s="89">
        <f t="shared" si="5"/>
        <v>521.23014618000002</v>
      </c>
      <c r="E56" s="89">
        <f t="shared" si="6"/>
        <v>1581.2871730900001</v>
      </c>
      <c r="F56" s="89">
        <v>1697.1985236099999</v>
      </c>
      <c r="G56" s="89">
        <v>818.54089151000005</v>
      </c>
      <c r="H56" s="89">
        <v>404.28167581999998</v>
      </c>
      <c r="I56" s="89">
        <v>474.37595628000003</v>
      </c>
      <c r="J56" s="89">
        <v>1305.0122621600001</v>
      </c>
      <c r="K56" s="89">
        <v>81.152574990000005</v>
      </c>
      <c r="L56" s="89">
        <v>116.94847036</v>
      </c>
      <c r="M56" s="89">
        <v>1106.91121681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3142.0983639999999</v>
      </c>
      <c r="C57" s="89">
        <f t="shared" si="4"/>
        <v>881.02665514</v>
      </c>
      <c r="D57" s="89">
        <f t="shared" si="5"/>
        <v>535.71183006000001</v>
      </c>
      <c r="E57" s="89">
        <f t="shared" si="6"/>
        <v>1725.3598788000002</v>
      </c>
      <c r="F57" s="89">
        <v>1667.0089192</v>
      </c>
      <c r="G57" s="89">
        <v>791.67747517999999</v>
      </c>
      <c r="H57" s="89">
        <v>401.16509847999998</v>
      </c>
      <c r="I57" s="89">
        <v>474.16634554000001</v>
      </c>
      <c r="J57" s="89">
        <v>1475.0894447999999</v>
      </c>
      <c r="K57" s="89">
        <v>89.349179960000001</v>
      </c>
      <c r="L57" s="89">
        <v>134.54673158</v>
      </c>
      <c r="M57" s="89">
        <v>1251.1935332600001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3189.2191630299999</v>
      </c>
      <c r="C58" s="89">
        <f t="shared" si="4"/>
        <v>908.97475234000001</v>
      </c>
      <c r="D58" s="89">
        <f t="shared" si="5"/>
        <v>535.38751636999996</v>
      </c>
      <c r="E58" s="89">
        <f t="shared" si="6"/>
        <v>1744.8568943199998</v>
      </c>
      <c r="F58" s="89">
        <v>1678.92715791</v>
      </c>
      <c r="G58" s="89">
        <v>814.25486384999999</v>
      </c>
      <c r="H58" s="89">
        <v>396.17502901</v>
      </c>
      <c r="I58" s="89">
        <v>468.49726505000001</v>
      </c>
      <c r="J58" s="89">
        <v>1510.2920051200001</v>
      </c>
      <c r="K58" s="89">
        <v>94.719888490000002</v>
      </c>
      <c r="L58" s="89">
        <v>139.21248736000001</v>
      </c>
      <c r="M58" s="89">
        <v>1276.3596292699999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3177.6595841399999</v>
      </c>
      <c r="C59" s="89">
        <f t="shared" si="4"/>
        <v>879.71890294000002</v>
      </c>
      <c r="D59" s="89">
        <f t="shared" si="5"/>
        <v>535.01198370999998</v>
      </c>
      <c r="E59" s="89">
        <f t="shared" si="6"/>
        <v>1762.9286974899999</v>
      </c>
      <c r="F59" s="89">
        <v>1644.0847063799999</v>
      </c>
      <c r="G59" s="89">
        <v>783.85530356000004</v>
      </c>
      <c r="H59" s="89">
        <v>392.87726484000001</v>
      </c>
      <c r="I59" s="89">
        <v>467.35213798000001</v>
      </c>
      <c r="J59" s="89">
        <v>1533.5748777599999</v>
      </c>
      <c r="K59" s="89">
        <v>95.863599379999997</v>
      </c>
      <c r="L59" s="89">
        <v>142.13471887</v>
      </c>
      <c r="M59" s="89">
        <v>1295.5765595099999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4163.4971006899996</v>
      </c>
      <c r="C60" s="89">
        <f t="shared" si="4"/>
        <v>931.54830896999999</v>
      </c>
      <c r="D60" s="89">
        <f t="shared" si="5"/>
        <v>603.32693608</v>
      </c>
      <c r="E60" s="89">
        <f t="shared" si="6"/>
        <v>2628.6218556399999</v>
      </c>
      <c r="F60" s="89">
        <v>1644.1598523499999</v>
      </c>
      <c r="G60" s="89">
        <v>780.26004647000002</v>
      </c>
      <c r="H60" s="89">
        <v>376.99515115000003</v>
      </c>
      <c r="I60" s="89">
        <v>486.90465473</v>
      </c>
      <c r="J60" s="89">
        <v>2519.3372483399999</v>
      </c>
      <c r="K60" s="89">
        <v>151.2882625</v>
      </c>
      <c r="L60" s="89">
        <v>226.33178493</v>
      </c>
      <c r="M60" s="89">
        <v>2141.71720091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3712.7893892100001</v>
      </c>
      <c r="C61" s="89">
        <f t="shared" si="4"/>
        <v>898.74131685999998</v>
      </c>
      <c r="D61" s="89">
        <f t="shared" si="5"/>
        <v>561.24681891</v>
      </c>
      <c r="E61" s="89">
        <f t="shared" si="6"/>
        <v>2252.80125344</v>
      </c>
      <c r="F61" s="89">
        <v>1631.46966978</v>
      </c>
      <c r="G61" s="89">
        <v>767.93473632999996</v>
      </c>
      <c r="H61" s="89">
        <v>371.91657361</v>
      </c>
      <c r="I61" s="89">
        <v>491.61835983999998</v>
      </c>
      <c r="J61" s="89">
        <v>2081.3197194300001</v>
      </c>
      <c r="K61" s="89">
        <v>130.80658052999999</v>
      </c>
      <c r="L61" s="89">
        <v>189.3302453</v>
      </c>
      <c r="M61" s="89">
        <v>1761.1828935999999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3486.2295425100001</v>
      </c>
      <c r="C62" s="89">
        <f t="shared" si="4"/>
        <v>883.97829749000005</v>
      </c>
      <c r="D62" s="89">
        <f t="shared" si="5"/>
        <v>547.70695560000001</v>
      </c>
      <c r="E62" s="89">
        <f t="shared" si="6"/>
        <v>2054.54428942</v>
      </c>
      <c r="F62" s="89">
        <v>1632.95717023</v>
      </c>
      <c r="G62" s="89">
        <v>762.98881340000003</v>
      </c>
      <c r="H62" s="89">
        <v>378.58200359</v>
      </c>
      <c r="I62" s="89">
        <v>491.38635324000001</v>
      </c>
      <c r="J62" s="89">
        <v>1853.2723722799999</v>
      </c>
      <c r="K62" s="89">
        <v>120.98948409</v>
      </c>
      <c r="L62" s="89">
        <v>169.12495200999999</v>
      </c>
      <c r="M62" s="89">
        <v>1563.15793618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3156.36545316</v>
      </c>
      <c r="C63" s="89">
        <f t="shared" si="4"/>
        <v>835.71431152999992</v>
      </c>
      <c r="D63" s="89">
        <f t="shared" si="5"/>
        <v>483.73594443000002</v>
      </c>
      <c r="E63" s="89">
        <f t="shared" si="6"/>
        <v>1836.9151972</v>
      </c>
      <c r="F63" s="89">
        <v>1574.61948966</v>
      </c>
      <c r="G63" s="89">
        <v>747.49114540999994</v>
      </c>
      <c r="H63" s="89">
        <v>351.20006568000002</v>
      </c>
      <c r="I63" s="89">
        <v>475.92827856999997</v>
      </c>
      <c r="J63" s="89">
        <v>1581.7459635</v>
      </c>
      <c r="K63" s="89">
        <v>88.223166120000002</v>
      </c>
      <c r="L63" s="89">
        <v>132.53587874999999</v>
      </c>
      <c r="M63" s="89">
        <v>1360.98691863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3118.85922493</v>
      </c>
      <c r="C64" s="89">
        <f t="shared" si="4"/>
        <v>826.97273975000007</v>
      </c>
      <c r="D64" s="89">
        <f t="shared" si="5"/>
        <v>478.79919817000001</v>
      </c>
      <c r="E64" s="89">
        <f t="shared" si="6"/>
        <v>1813.08728701</v>
      </c>
      <c r="F64" s="89">
        <v>1565.7089000999999</v>
      </c>
      <c r="G64" s="89">
        <v>739.02984475000005</v>
      </c>
      <c r="H64" s="89">
        <v>349.86667745</v>
      </c>
      <c r="I64" s="89">
        <v>476.8123779</v>
      </c>
      <c r="J64" s="89">
        <v>1553.15032483</v>
      </c>
      <c r="K64" s="89">
        <v>87.942894999999993</v>
      </c>
      <c r="L64" s="89">
        <v>128.93252072000001</v>
      </c>
      <c r="M64" s="89">
        <v>1336.27490911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3140.7131522899999</v>
      </c>
      <c r="C65" s="89">
        <f t="shared" si="4"/>
        <v>833.36624993999999</v>
      </c>
      <c r="D65" s="89">
        <f t="shared" si="5"/>
        <v>486.51615361999995</v>
      </c>
      <c r="E65" s="89">
        <f t="shared" si="6"/>
        <v>1820.8307487300001</v>
      </c>
      <c r="F65" s="89">
        <v>1573.8638369400001</v>
      </c>
      <c r="G65" s="89">
        <v>742.01864018000003</v>
      </c>
      <c r="H65" s="89">
        <v>357.59275323999998</v>
      </c>
      <c r="I65" s="89">
        <v>474.25244351999999</v>
      </c>
      <c r="J65" s="89">
        <v>1566.8493153500001</v>
      </c>
      <c r="K65" s="89">
        <v>91.347609759999997</v>
      </c>
      <c r="L65" s="89">
        <v>128.92340038</v>
      </c>
      <c r="M65" s="89">
        <v>1346.5783052100001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3098.3763853700002</v>
      </c>
      <c r="C66" s="89">
        <f t="shared" si="4"/>
        <v>833.24309529999994</v>
      </c>
      <c r="D66" s="89">
        <f t="shared" si="5"/>
        <v>492.08913298000004</v>
      </c>
      <c r="E66" s="89">
        <f t="shared" si="6"/>
        <v>1773.04415709</v>
      </c>
      <c r="F66" s="89">
        <v>1583.45941773</v>
      </c>
      <c r="G66" s="89">
        <v>741.15733007999995</v>
      </c>
      <c r="H66" s="89">
        <v>364.64259937000003</v>
      </c>
      <c r="I66" s="89">
        <v>477.65948828000001</v>
      </c>
      <c r="J66" s="89">
        <v>1514.9169676399999</v>
      </c>
      <c r="K66" s="89">
        <v>92.085765219999999</v>
      </c>
      <c r="L66" s="89">
        <v>127.44653361</v>
      </c>
      <c r="M66" s="89">
        <v>1295.38466881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3107.03021197</v>
      </c>
      <c r="C67" s="89">
        <f t="shared" si="4"/>
        <v>835.49929008999993</v>
      </c>
      <c r="D67" s="89">
        <f t="shared" si="5"/>
        <v>498.85192426999998</v>
      </c>
      <c r="E67" s="89">
        <f t="shared" si="6"/>
        <v>1772.6789976099999</v>
      </c>
      <c r="F67" s="89">
        <v>1586.56797155</v>
      </c>
      <c r="G67" s="89">
        <v>741.47775623999996</v>
      </c>
      <c r="H67" s="89">
        <v>369.48496232999997</v>
      </c>
      <c r="I67" s="89">
        <v>475.60525297999999</v>
      </c>
      <c r="J67" s="89">
        <v>1520.4622404199999</v>
      </c>
      <c r="K67" s="89">
        <v>94.021533849999997</v>
      </c>
      <c r="L67" s="89">
        <v>129.36696194000001</v>
      </c>
      <c r="M67" s="89">
        <v>1297.07374463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3180.1268681399997</v>
      </c>
      <c r="C68" s="89">
        <f t="shared" ref="C68" si="7">G68+K68</f>
        <v>830.28227451999999</v>
      </c>
      <c r="D68" s="89">
        <f t="shared" ref="D68" si="8">H68+L68</f>
        <v>521.48226089000002</v>
      </c>
      <c r="E68" s="89">
        <f t="shared" ref="E68" si="9">I68+M68</f>
        <v>1828.3623327299999</v>
      </c>
      <c r="F68" s="89">
        <v>1597.0426526399999</v>
      </c>
      <c r="G68" s="89">
        <v>727.76728480999998</v>
      </c>
      <c r="H68" s="89">
        <v>385.56475648999998</v>
      </c>
      <c r="I68" s="89">
        <v>483.71061134000001</v>
      </c>
      <c r="J68" s="89">
        <v>1583.0842155</v>
      </c>
      <c r="K68" s="89">
        <v>102.51498970999999</v>
      </c>
      <c r="L68" s="89">
        <v>135.91750440000001</v>
      </c>
      <c r="M68" s="89">
        <v>1344.6517213899999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3380.5984418399999</v>
      </c>
      <c r="C69" s="89">
        <f t="shared" ref="C69" si="10">G69+K69</f>
        <v>859.94241914000008</v>
      </c>
      <c r="D69" s="89">
        <f t="shared" ref="D69" si="11">H69+L69</f>
        <v>609.19164544</v>
      </c>
      <c r="E69" s="89">
        <f t="shared" ref="E69" si="12">I69+M69</f>
        <v>1911.46437726</v>
      </c>
      <c r="F69" s="89">
        <v>1599.9299357299999</v>
      </c>
      <c r="G69" s="89">
        <v>720.62867743000004</v>
      </c>
      <c r="H69" s="89">
        <v>395.08449955999998</v>
      </c>
      <c r="I69" s="89">
        <v>484.21675873999999</v>
      </c>
      <c r="J69" s="89">
        <v>1780.66850611</v>
      </c>
      <c r="K69" s="89">
        <v>139.31374170999999</v>
      </c>
      <c r="L69" s="89">
        <v>214.10714587999999</v>
      </c>
      <c r="M69" s="89">
        <v>1427.2476185200001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3231.8616063099998</v>
      </c>
      <c r="C70" s="89">
        <f t="shared" ref="C70" si="13">G70+K70</f>
        <v>980.16822131999993</v>
      </c>
      <c r="D70" s="89">
        <f t="shared" ref="D70" si="14">H70+L70</f>
        <v>477.27121794000004</v>
      </c>
      <c r="E70" s="89">
        <f t="shared" ref="E70" si="15">I70+M70</f>
        <v>1774.4221670499999</v>
      </c>
      <c r="F70" s="89">
        <v>1602.1363283999999</v>
      </c>
      <c r="G70" s="89">
        <v>731.05055907999997</v>
      </c>
      <c r="H70" s="89">
        <v>386.44719499000001</v>
      </c>
      <c r="I70" s="89">
        <v>484.63857432999998</v>
      </c>
      <c r="J70" s="89">
        <v>1629.7252779099999</v>
      </c>
      <c r="K70" s="89">
        <v>249.11766223999999</v>
      </c>
      <c r="L70" s="89">
        <v>90.82402295</v>
      </c>
      <c r="M70" s="89">
        <v>1289.7835927199999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3285.9210569900001</v>
      </c>
      <c r="C71" s="89">
        <f t="shared" ref="C71" si="16">G71+K71</f>
        <v>979.16939256000001</v>
      </c>
      <c r="D71" s="89">
        <f t="shared" ref="D71" si="17">H71+L71</f>
        <v>479.71186458</v>
      </c>
      <c r="E71" s="89">
        <f t="shared" ref="E71" si="18">I71+M71</f>
        <v>1827.03979985</v>
      </c>
      <c r="F71" s="89">
        <v>1590.0703750299999</v>
      </c>
      <c r="G71" s="89">
        <v>718.92157455999995</v>
      </c>
      <c r="H71" s="89">
        <v>383.89184852</v>
      </c>
      <c r="I71" s="89">
        <v>487.25695194999997</v>
      </c>
      <c r="J71" s="89">
        <v>1695.85068196</v>
      </c>
      <c r="K71" s="89">
        <v>260.247818</v>
      </c>
      <c r="L71" s="89">
        <v>95.82001606</v>
      </c>
      <c r="M71" s="89">
        <v>1339.7828479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3398.7480098400001</v>
      </c>
      <c r="C72" s="89">
        <f t="shared" ref="C72" si="19">G72+K72</f>
        <v>1010.38031858</v>
      </c>
      <c r="D72" s="89">
        <f t="shared" ref="D72" si="20">H72+L72</f>
        <v>482.06930627999998</v>
      </c>
      <c r="E72" s="89">
        <f t="shared" ref="E72" si="21">I72+M72</f>
        <v>1906.2983849799998</v>
      </c>
      <c r="F72" s="89">
        <v>1610.2609981000001</v>
      </c>
      <c r="G72" s="89">
        <v>734.75678717000005</v>
      </c>
      <c r="H72" s="89">
        <v>382.10494148999999</v>
      </c>
      <c r="I72" s="89">
        <v>493.39926944000001</v>
      </c>
      <c r="J72" s="89">
        <v>1788.4870117400001</v>
      </c>
      <c r="K72" s="89">
        <v>275.62353141</v>
      </c>
      <c r="L72" s="89">
        <v>99.964364790000005</v>
      </c>
      <c r="M72" s="89">
        <v>1412.8991155399999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3323.0471926599998</v>
      </c>
      <c r="C73" s="89">
        <f t="shared" ref="C73" si="22">G73+K73</f>
        <v>966.30908703</v>
      </c>
      <c r="D73" s="89">
        <f t="shared" ref="D73" si="23">H73+L73</f>
        <v>474.89327200000002</v>
      </c>
      <c r="E73" s="89">
        <f t="shared" ref="E73" si="24">I73+M73</f>
        <v>1881.84483363</v>
      </c>
      <c r="F73" s="89">
        <v>1615.9277185799999</v>
      </c>
      <c r="G73" s="89">
        <v>743.56808221999995</v>
      </c>
      <c r="H73" s="89">
        <v>379.63024655999999</v>
      </c>
      <c r="I73" s="89">
        <v>492.72938979999998</v>
      </c>
      <c r="J73" s="89">
        <v>1707.1194740799999</v>
      </c>
      <c r="K73" s="89">
        <v>222.74100480999999</v>
      </c>
      <c r="L73" s="89">
        <v>95.263025440000007</v>
      </c>
      <c r="M73" s="89">
        <v>1389.11544383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3235.0031478199999</v>
      </c>
      <c r="C74" s="89">
        <f t="shared" ref="C74" si="25">G74+K74</f>
        <v>904.45983658</v>
      </c>
      <c r="D74" s="89">
        <f t="shared" ref="D74" si="26">H74+L74</f>
        <v>508.97027557000001</v>
      </c>
      <c r="E74" s="89">
        <f t="shared" ref="E74" si="27">I74+M74</f>
        <v>1821.5730356699999</v>
      </c>
      <c r="F74" s="89">
        <v>1601.7639496300001</v>
      </c>
      <c r="G74" s="89">
        <v>690.72185320000006</v>
      </c>
      <c r="H74" s="89">
        <v>417.90951574000002</v>
      </c>
      <c r="I74" s="89">
        <v>493.13258069</v>
      </c>
      <c r="J74" s="89">
        <v>1633.23919819</v>
      </c>
      <c r="K74" s="89">
        <v>213.73798338</v>
      </c>
      <c r="L74" s="89">
        <v>91.060759829999995</v>
      </c>
      <c r="M74" s="89">
        <v>1328.4404549799999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3210.1227830600001</v>
      </c>
      <c r="C75" s="89">
        <f t="shared" ref="C75" si="28">G75+K75</f>
        <v>931.5249169199999</v>
      </c>
      <c r="D75" s="89">
        <f t="shared" ref="D75" si="29">H75+L75</f>
        <v>490.06413652999998</v>
      </c>
      <c r="E75" s="89">
        <f t="shared" ref="E75" si="30">I75+M75</f>
        <v>1788.5337296099999</v>
      </c>
      <c r="F75" s="89">
        <v>1611.2673828699999</v>
      </c>
      <c r="G75" s="89">
        <v>717.84754969999995</v>
      </c>
      <c r="H75" s="89">
        <v>400.74713892</v>
      </c>
      <c r="I75" s="89">
        <v>492.67269425000001</v>
      </c>
      <c r="J75" s="89">
        <v>1598.85540019</v>
      </c>
      <c r="K75" s="89">
        <v>213.67736722000001</v>
      </c>
      <c r="L75" s="89">
        <v>89.316997610000001</v>
      </c>
      <c r="M75" s="89">
        <v>1295.86103536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3132.4465989599998</v>
      </c>
      <c r="C76" s="89">
        <f t="shared" ref="C76" si="31">G76+K76</f>
        <v>902.84651934999999</v>
      </c>
      <c r="D76" s="89">
        <f t="shared" ref="D76" si="32">H76+L76</f>
        <v>484.47978061999999</v>
      </c>
      <c r="E76" s="89">
        <f t="shared" ref="E76" si="33">I76+M76</f>
        <v>1745.12029899</v>
      </c>
      <c r="F76" s="89">
        <v>1612.8937857799999</v>
      </c>
      <c r="G76" s="89">
        <v>717.93212261999997</v>
      </c>
      <c r="H76" s="89">
        <v>402.71325844</v>
      </c>
      <c r="I76" s="89">
        <v>492.24840472</v>
      </c>
      <c r="J76" s="89">
        <v>1519.5528131799999</v>
      </c>
      <c r="K76" s="89">
        <v>184.91439672999999</v>
      </c>
      <c r="L76" s="89">
        <v>81.766522179999996</v>
      </c>
      <c r="M76" s="89">
        <v>1252.87189427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3070.6856047400001</v>
      </c>
      <c r="C77" s="89">
        <f t="shared" ref="C77" si="34">G77+K77</f>
        <v>882.38605030999997</v>
      </c>
      <c r="D77" s="89">
        <f t="shared" ref="D77" si="35">H77+L77</f>
        <v>481.17498359000001</v>
      </c>
      <c r="E77" s="89">
        <f t="shared" ref="E77" si="36">I77+M77</f>
        <v>1707.1245708399999</v>
      </c>
      <c r="F77" s="89">
        <v>1590.953143</v>
      </c>
      <c r="G77" s="89">
        <v>703.92418497999995</v>
      </c>
      <c r="H77" s="89">
        <v>401.51164237</v>
      </c>
      <c r="I77" s="89">
        <v>485.51731565</v>
      </c>
      <c r="J77" s="89">
        <v>1479.73246174</v>
      </c>
      <c r="K77" s="89">
        <v>178.46186532999999</v>
      </c>
      <c r="L77" s="89">
        <v>79.663341220000007</v>
      </c>
      <c r="M77" s="89">
        <v>1221.6072551899999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3139.6996427399999</v>
      </c>
      <c r="C78" s="89">
        <f t="shared" ref="C78" si="37">G78+K78</f>
        <v>918.56488121999996</v>
      </c>
      <c r="D78" s="89">
        <f t="shared" ref="D78" si="38">H78+L78</f>
        <v>488.76755469</v>
      </c>
      <c r="E78" s="89">
        <f t="shared" ref="E78" si="39">I78+M78</f>
        <v>1732.36720683</v>
      </c>
      <c r="F78" s="89">
        <v>1643.1992661500001</v>
      </c>
      <c r="G78" s="89">
        <v>750.21732558999997</v>
      </c>
      <c r="H78" s="89">
        <v>407.12042695000002</v>
      </c>
      <c r="I78" s="89">
        <v>485.86151360999997</v>
      </c>
      <c r="J78" s="89">
        <v>1496.5003765900001</v>
      </c>
      <c r="K78" s="89">
        <v>168.34755562999999</v>
      </c>
      <c r="L78" s="89">
        <v>81.647127740000002</v>
      </c>
      <c r="M78" s="89">
        <v>1246.50569322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3071.0921447999999</v>
      </c>
      <c r="C79" s="89">
        <f t="shared" ref="C79" si="40">G79+K79</f>
        <v>868.56216197000003</v>
      </c>
      <c r="D79" s="89">
        <f t="shared" ref="D79" si="41">H79+L79</f>
        <v>495.22676352000002</v>
      </c>
      <c r="E79" s="89">
        <f t="shared" ref="E79" si="42">I79+M79</f>
        <v>1707.30321931</v>
      </c>
      <c r="F79" s="89">
        <v>1643.1843790600001</v>
      </c>
      <c r="G79" s="89">
        <v>741.76053449000005</v>
      </c>
      <c r="H79" s="89">
        <v>412.39984985000001</v>
      </c>
      <c r="I79" s="89">
        <v>489.02399472000002</v>
      </c>
      <c r="J79" s="89">
        <v>1427.9077657400001</v>
      </c>
      <c r="K79" s="89">
        <v>126.80162747999999</v>
      </c>
      <c r="L79" s="89">
        <v>82.826913669999996</v>
      </c>
      <c r="M79" s="89">
        <v>1218.27922459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3014.6909979699999</v>
      </c>
      <c r="C80" s="89">
        <f t="shared" ref="C80" si="43">G80+K80</f>
        <v>867.6910799100001</v>
      </c>
      <c r="D80" s="89">
        <f t="shared" ref="D80" si="44">H80+L80</f>
        <v>498.36326726000004</v>
      </c>
      <c r="E80" s="89">
        <f t="shared" ref="E80" si="45">I80+M80</f>
        <v>1648.6366508000001</v>
      </c>
      <c r="F80" s="89">
        <v>1647.3016369100001</v>
      </c>
      <c r="G80" s="89">
        <v>742.73062675000006</v>
      </c>
      <c r="H80" s="89">
        <v>417.16029959000002</v>
      </c>
      <c r="I80" s="89">
        <v>487.41071056999999</v>
      </c>
      <c r="J80" s="89">
        <v>1367.3893610600001</v>
      </c>
      <c r="K80" s="89">
        <v>124.96045316</v>
      </c>
      <c r="L80" s="89">
        <v>81.202967670000007</v>
      </c>
      <c r="M80" s="89">
        <v>1161.2259402300001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3010.7270159099999</v>
      </c>
      <c r="C81" s="89">
        <f t="shared" ref="C81" si="46">G81+K81</f>
        <v>867.69223532000001</v>
      </c>
      <c r="D81" s="89">
        <f t="shared" ref="D81" si="47">H81+L81</f>
        <v>509.04345973</v>
      </c>
      <c r="E81" s="89">
        <f t="shared" ref="E81" si="48">I81+M81</f>
        <v>1633.9913208600001</v>
      </c>
      <c r="F81" s="89">
        <v>1656.74390821</v>
      </c>
      <c r="G81" s="89">
        <v>742.83796606999999</v>
      </c>
      <c r="H81" s="89">
        <v>427.86070348999999</v>
      </c>
      <c r="I81" s="89">
        <v>486.04523864999999</v>
      </c>
      <c r="J81" s="89">
        <v>1353.9831076999999</v>
      </c>
      <c r="K81" s="89">
        <v>124.85426925</v>
      </c>
      <c r="L81" s="89">
        <v>81.182756240000003</v>
      </c>
      <c r="M81" s="89">
        <v>1147.94608221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3092.8061713900001</v>
      </c>
      <c r="C82" s="89">
        <f t="shared" ref="C82" si="49">G82+K82</f>
        <v>887.29126990000009</v>
      </c>
      <c r="D82" s="89">
        <f t="shared" ref="D82" si="50">H82+L82</f>
        <v>524.60846651999998</v>
      </c>
      <c r="E82" s="89">
        <f t="shared" ref="E82" si="51">I82+M82</f>
        <v>1680.90643497</v>
      </c>
      <c r="F82" s="89">
        <v>1684.25917512</v>
      </c>
      <c r="G82" s="89">
        <v>743.08644385000002</v>
      </c>
      <c r="H82" s="89">
        <v>438.24865755000002</v>
      </c>
      <c r="I82" s="89">
        <v>502.92407372000002</v>
      </c>
      <c r="J82" s="89">
        <v>1408.5469962699999</v>
      </c>
      <c r="K82" s="89">
        <v>144.20482605000001</v>
      </c>
      <c r="L82" s="89">
        <v>86.359808970000003</v>
      </c>
      <c r="M82" s="89">
        <v>1177.9823612499999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3101.1801855899998</v>
      </c>
      <c r="C83" s="89">
        <f t="shared" ref="C83" si="52">G83+K83</f>
        <v>907.53099947999999</v>
      </c>
      <c r="D83" s="89">
        <f t="shared" ref="D83" si="53">H83+L83</f>
        <v>527.12933679000002</v>
      </c>
      <c r="E83" s="89">
        <f t="shared" ref="E83" si="54">I83+M83</f>
        <v>1666.5198493199998</v>
      </c>
      <c r="F83" s="89">
        <v>1707.1735432600001</v>
      </c>
      <c r="G83" s="89">
        <v>762.17157970999995</v>
      </c>
      <c r="H83" s="89">
        <v>440.62158686999999</v>
      </c>
      <c r="I83" s="89">
        <v>504.38037667999998</v>
      </c>
      <c r="J83" s="89">
        <v>1394.00664233</v>
      </c>
      <c r="K83" s="89">
        <v>145.35941976999999</v>
      </c>
      <c r="L83" s="89">
        <v>86.507749919999995</v>
      </c>
      <c r="M83" s="89">
        <v>1162.1394726399999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3157.88748106</v>
      </c>
      <c r="C84" s="89">
        <f t="shared" ref="C84" si="55">G84+K84</f>
        <v>996.72762935999992</v>
      </c>
      <c r="D84" s="89">
        <f t="shared" ref="D84" si="56">H84+L84</f>
        <v>523.60889552000003</v>
      </c>
      <c r="E84" s="89">
        <f t="shared" ref="E84" si="57">I84+M84</f>
        <v>1637.5509561800002</v>
      </c>
      <c r="F84" s="89">
        <v>1796.7701863100001</v>
      </c>
      <c r="G84" s="89">
        <v>850.91563785999995</v>
      </c>
      <c r="H84" s="89">
        <v>437.91330146000001</v>
      </c>
      <c r="I84" s="89">
        <v>507.94124699000002</v>
      </c>
      <c r="J84" s="89">
        <v>1361.1172947499999</v>
      </c>
      <c r="K84" s="89">
        <v>145.8119915</v>
      </c>
      <c r="L84" s="89">
        <v>85.695594060000005</v>
      </c>
      <c r="M84" s="89">
        <v>1129.6097091900001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3219.7526722799998</v>
      </c>
      <c r="C85" s="89">
        <f t="shared" ref="C85" si="58">G85+K85</f>
        <v>1027.32548503</v>
      </c>
      <c r="D85" s="89">
        <f t="shared" ref="D85" si="59">H85+L85</f>
        <v>571.15794811000001</v>
      </c>
      <c r="E85" s="89">
        <f t="shared" ref="E85" si="60">I85+M85</f>
        <v>1621.2692391400001</v>
      </c>
      <c r="F85" s="89">
        <v>1885.9190119100001</v>
      </c>
      <c r="G85" s="89">
        <v>915.38319803000002</v>
      </c>
      <c r="H85" s="89">
        <v>473.93294650000001</v>
      </c>
      <c r="I85" s="89">
        <v>496.60286738000002</v>
      </c>
      <c r="J85" s="89">
        <v>1333.83366037</v>
      </c>
      <c r="K85" s="89">
        <v>111.94228699999999</v>
      </c>
      <c r="L85" s="89">
        <v>97.225001610000007</v>
      </c>
      <c r="M85" s="89">
        <v>1124.6663717599999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3202.16549502</v>
      </c>
      <c r="C86" s="89">
        <f t="shared" ref="C86" si="61">G86+K86</f>
        <v>1042.8261232299999</v>
      </c>
      <c r="D86" s="89">
        <f t="shared" ref="D86" si="62">H86+L86</f>
        <v>577.98734280999997</v>
      </c>
      <c r="E86" s="89">
        <f t="shared" ref="E86" si="63">I86+M86</f>
        <v>1581.3520289800001</v>
      </c>
      <c r="F86" s="89">
        <v>1909.8674260099999</v>
      </c>
      <c r="G86" s="89">
        <v>925.03112111999997</v>
      </c>
      <c r="H86" s="89">
        <v>483.32935151999999</v>
      </c>
      <c r="I86" s="89">
        <v>501.50695337000002</v>
      </c>
      <c r="J86" s="89">
        <v>1292.2980690100001</v>
      </c>
      <c r="K86" s="89">
        <v>117.79500211</v>
      </c>
      <c r="L86" s="89">
        <v>94.657991289999998</v>
      </c>
      <c r="M86" s="89">
        <v>1079.8450756100001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3228.2565837500001</v>
      </c>
      <c r="C87" s="89">
        <f t="shared" ref="C87" si="64">G87+K87</f>
        <v>1085.3843475000001</v>
      </c>
      <c r="D87" s="89">
        <f t="shared" ref="D87" si="65">H87+L87</f>
        <v>589.43222489000004</v>
      </c>
      <c r="E87" s="89">
        <f t="shared" ref="E87" si="66">I87+M87</f>
        <v>1553.44001136</v>
      </c>
      <c r="F87" s="89">
        <v>1963.0155860699999</v>
      </c>
      <c r="G87" s="89">
        <v>968.8752068</v>
      </c>
      <c r="H87" s="89">
        <v>495.54078981999999</v>
      </c>
      <c r="I87" s="89">
        <v>498.59958945</v>
      </c>
      <c r="J87" s="89">
        <v>1265.24099768</v>
      </c>
      <c r="K87" s="89">
        <v>116.5091407</v>
      </c>
      <c r="L87" s="89">
        <v>93.89143507</v>
      </c>
      <c r="M87" s="89">
        <v>1054.84042191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3238.6603732399999</v>
      </c>
      <c r="C88" s="89">
        <f t="shared" ref="C88" si="67">G88+K88</f>
        <v>1047.7338240499998</v>
      </c>
      <c r="D88" s="89">
        <f t="shared" ref="D88" si="68">H88+L88</f>
        <v>662.42174414999999</v>
      </c>
      <c r="E88" s="89">
        <f t="shared" ref="E88" si="69">I88+M88</f>
        <v>1528.5048050400001</v>
      </c>
      <c r="F88" s="89">
        <v>2000.77815222</v>
      </c>
      <c r="G88" s="89">
        <v>933.52526982999996</v>
      </c>
      <c r="H88" s="89">
        <v>569.93878839000001</v>
      </c>
      <c r="I88" s="89">
        <v>497.31409400000001</v>
      </c>
      <c r="J88" s="89">
        <v>1237.8822210200001</v>
      </c>
      <c r="K88" s="89">
        <v>114.20855422</v>
      </c>
      <c r="L88" s="89">
        <v>92.482955759999996</v>
      </c>
      <c r="M88" s="89">
        <v>1031.19071104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3275.2220399500002</v>
      </c>
      <c r="C89" s="89">
        <f t="shared" ref="C89" si="70">G89+K89</f>
        <v>1111.2064338299999</v>
      </c>
      <c r="D89" s="89">
        <f t="shared" ref="D89" si="71">H89+L89</f>
        <v>645.88450691000003</v>
      </c>
      <c r="E89" s="89">
        <f t="shared" ref="E89" si="72">I89+M89</f>
        <v>1518.13109921</v>
      </c>
      <c r="F89" s="89">
        <v>2058.5831234399998</v>
      </c>
      <c r="G89" s="89">
        <v>1004.91601371</v>
      </c>
      <c r="H89" s="89">
        <v>554.54894607000006</v>
      </c>
      <c r="I89" s="89">
        <v>499.11816365999999</v>
      </c>
      <c r="J89" s="89">
        <v>1216.6389165099999</v>
      </c>
      <c r="K89" s="89">
        <v>106.29042011999999</v>
      </c>
      <c r="L89" s="89">
        <v>91.335560839999999</v>
      </c>
      <c r="M89" s="89">
        <v>1019.01293555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3343.1015512399999</v>
      </c>
      <c r="C90" s="89">
        <f t="shared" ref="C90" si="73">G90+K90</f>
        <v>1172.5015504100002</v>
      </c>
      <c r="D90" s="89">
        <f t="shared" ref="D90" si="74">H90+L90</f>
        <v>684.23871457999996</v>
      </c>
      <c r="E90" s="89">
        <f t="shared" ref="E90" si="75">I90+M90</f>
        <v>1486.3612862499999</v>
      </c>
      <c r="F90" s="89">
        <v>2161.1204447099999</v>
      </c>
      <c r="G90" s="89">
        <v>1067.4798355800001</v>
      </c>
      <c r="H90" s="89">
        <v>596.97171349999996</v>
      </c>
      <c r="I90" s="89">
        <v>496.66889563000001</v>
      </c>
      <c r="J90" s="89">
        <v>1181.98110653</v>
      </c>
      <c r="K90" s="89">
        <v>105.02171482999999</v>
      </c>
      <c r="L90" s="89">
        <v>87.26700108</v>
      </c>
      <c r="M90" s="89">
        <v>989.69239061999997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3435.66937022</v>
      </c>
      <c r="C91" s="89">
        <f t="shared" ref="C91" si="76">G91+K91</f>
        <v>1216.1148449899999</v>
      </c>
      <c r="D91" s="89">
        <f t="shared" ref="D91" si="77">H91+L91</f>
        <v>712.52415581000002</v>
      </c>
      <c r="E91" s="89">
        <f t="shared" ref="E91" si="78">I91+M91</f>
        <v>1507.0303694199999</v>
      </c>
      <c r="F91" s="89">
        <v>2220.7046936400002</v>
      </c>
      <c r="G91" s="89">
        <v>1108.9332000899999</v>
      </c>
      <c r="H91" s="89">
        <v>620.13942263000001</v>
      </c>
      <c r="I91" s="89">
        <v>491.63207091999999</v>
      </c>
      <c r="J91" s="89">
        <v>1214.9646765800001</v>
      </c>
      <c r="K91" s="89">
        <v>107.18164489999999</v>
      </c>
      <c r="L91" s="89">
        <v>92.384733179999998</v>
      </c>
      <c r="M91" s="89">
        <v>1015.3982985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3477.8067996</v>
      </c>
      <c r="C92" s="89">
        <f t="shared" ref="C92" si="79">G92+K92</f>
        <v>1260.5227959700001</v>
      </c>
      <c r="D92" s="89">
        <f t="shared" ref="D92" si="80">H92+L92</f>
        <v>714.89367017999996</v>
      </c>
      <c r="E92" s="89">
        <f t="shared" ref="E92" si="81">I92+M92</f>
        <v>1502.3903334500001</v>
      </c>
      <c r="F92" s="89">
        <v>2262.0800908000001</v>
      </c>
      <c r="G92" s="89">
        <v>1149.5714579</v>
      </c>
      <c r="H92" s="89">
        <v>620.64894031999995</v>
      </c>
      <c r="I92" s="89">
        <v>491.85969258</v>
      </c>
      <c r="J92" s="89">
        <v>1215.7267088000001</v>
      </c>
      <c r="K92" s="89">
        <v>110.95133807000001</v>
      </c>
      <c r="L92" s="89">
        <v>94.244729860000007</v>
      </c>
      <c r="M92" s="89">
        <v>1010.53064087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3440.8804710499999</v>
      </c>
      <c r="C93" s="89">
        <f t="shared" ref="C93" si="82">G93+K93</f>
        <v>1304.1058492500001</v>
      </c>
      <c r="D93" s="89">
        <f t="shared" ref="D93" si="83">H93+L93</f>
        <v>742.50741336999999</v>
      </c>
      <c r="E93" s="89">
        <f t="shared" ref="E93" si="84">I93+M93</f>
        <v>1394.26720843</v>
      </c>
      <c r="F93" s="89">
        <v>2333.1479078000002</v>
      </c>
      <c r="G93" s="89">
        <v>1192.2985097400001</v>
      </c>
      <c r="H93" s="89">
        <v>647.94116174999999</v>
      </c>
      <c r="I93" s="89">
        <v>492.90823631000001</v>
      </c>
      <c r="J93" s="89">
        <v>1107.7325632500001</v>
      </c>
      <c r="K93" s="89">
        <v>111.80733951000001</v>
      </c>
      <c r="L93" s="89">
        <v>94.566251620000003</v>
      </c>
      <c r="M93" s="89">
        <v>901.35897211999998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3619.5485613300002</v>
      </c>
      <c r="C94" s="89">
        <f t="shared" ref="C94" si="85">G94+K94</f>
        <v>1206.2660934800001</v>
      </c>
      <c r="D94" s="89">
        <f t="shared" ref="D94" si="86">H94+L94</f>
        <v>948.22733573999994</v>
      </c>
      <c r="E94" s="89">
        <f t="shared" ref="E94" si="87">I94+M94</f>
        <v>1465.0551321099999</v>
      </c>
      <c r="F94" s="89">
        <v>2423.6039880500002</v>
      </c>
      <c r="G94" s="89">
        <v>1093.1647996300001</v>
      </c>
      <c r="H94" s="89">
        <v>836.92585256999996</v>
      </c>
      <c r="I94" s="89">
        <v>493.51333584999998</v>
      </c>
      <c r="J94" s="89">
        <v>1195.94457328</v>
      </c>
      <c r="K94" s="89">
        <v>113.10129385</v>
      </c>
      <c r="L94" s="89">
        <v>111.30148317</v>
      </c>
      <c r="M94" s="89">
        <v>971.54179625999996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3704.5582519899999</v>
      </c>
      <c r="C95" s="89">
        <f t="shared" ref="C95" si="88">G95+K95</f>
        <v>1433.0071868300001</v>
      </c>
      <c r="D95" s="89">
        <f t="shared" ref="D95" si="89">H95+L95</f>
        <v>815.01652268000009</v>
      </c>
      <c r="E95" s="89">
        <f t="shared" ref="E95" si="90">I95+M95</f>
        <v>1456.53454248</v>
      </c>
      <c r="F95" s="89">
        <v>2496.2318157099999</v>
      </c>
      <c r="G95" s="89">
        <v>1289.91797668</v>
      </c>
      <c r="H95" s="89">
        <v>707.73990432000005</v>
      </c>
      <c r="I95" s="89">
        <v>498.57393471</v>
      </c>
      <c r="J95" s="89">
        <v>1208.3264362800001</v>
      </c>
      <c r="K95" s="89">
        <v>143.08921015000001</v>
      </c>
      <c r="L95" s="89">
        <v>107.27661836</v>
      </c>
      <c r="M95" s="89">
        <v>957.96060777000002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3597.6109064000002</v>
      </c>
      <c r="C96" s="89">
        <f t="shared" ref="C96" si="91">G96+K96</f>
        <v>1427.0141644799999</v>
      </c>
      <c r="D96" s="89">
        <f t="shared" ref="D96" si="92">H96+L96</f>
        <v>817.12626668999997</v>
      </c>
      <c r="E96" s="89">
        <f t="shared" ref="E96" si="93">I96+M96</f>
        <v>1353.4704752299999</v>
      </c>
      <c r="F96" s="89">
        <v>2510.7688721499999</v>
      </c>
      <c r="G96" s="89">
        <v>1304.2481142199999</v>
      </c>
      <c r="H96" s="89">
        <v>708.58984562000001</v>
      </c>
      <c r="I96" s="89">
        <v>497.93091231</v>
      </c>
      <c r="J96" s="89">
        <v>1086.8420342500001</v>
      </c>
      <c r="K96" s="89">
        <v>122.76605026</v>
      </c>
      <c r="L96" s="89">
        <v>108.53642107</v>
      </c>
      <c r="M96" s="89">
        <v>855.53956291999998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3630.5226062800002</v>
      </c>
      <c r="C97" s="89">
        <f t="shared" ref="C97" si="94">G97+K97</f>
        <v>1463.0789243700001</v>
      </c>
      <c r="D97" s="89">
        <f t="shared" ref="D97" si="95">H97+L97</f>
        <v>834.27727558999993</v>
      </c>
      <c r="E97" s="89">
        <f t="shared" ref="E97" si="96">I97+M97</f>
        <v>1333.1664063200001</v>
      </c>
      <c r="F97" s="89">
        <v>2575.23896956</v>
      </c>
      <c r="G97" s="89">
        <v>1341.4307391</v>
      </c>
      <c r="H97" s="89">
        <v>728.81731219999995</v>
      </c>
      <c r="I97" s="89">
        <v>504.99091826</v>
      </c>
      <c r="J97" s="89">
        <v>1055.28363672</v>
      </c>
      <c r="K97" s="89">
        <v>121.64818527</v>
      </c>
      <c r="L97" s="89">
        <v>105.45996339</v>
      </c>
      <c r="M97" s="89">
        <v>828.17548806000002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3662.3613638699999</v>
      </c>
      <c r="C98" s="89">
        <f t="shared" ref="C98" si="97">G98+K98</f>
        <v>1487.2826488599999</v>
      </c>
      <c r="D98" s="89">
        <f t="shared" ref="D98" si="98">H98+L98</f>
        <v>857.3602439</v>
      </c>
      <c r="E98" s="89">
        <f t="shared" ref="E98" si="99">I98+M98</f>
        <v>1317.7184711099999</v>
      </c>
      <c r="F98" s="89">
        <v>2629.23261714</v>
      </c>
      <c r="G98" s="89">
        <v>1366.3658298099999</v>
      </c>
      <c r="H98" s="89">
        <v>752.89303690999998</v>
      </c>
      <c r="I98" s="89">
        <v>509.97375041999999</v>
      </c>
      <c r="J98" s="89">
        <v>1033.1287467300001</v>
      </c>
      <c r="K98" s="89">
        <v>120.91681905</v>
      </c>
      <c r="L98" s="89">
        <v>104.46720698999999</v>
      </c>
      <c r="M98" s="89">
        <v>807.74472069000001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3755.0512229699998</v>
      </c>
      <c r="C99" s="89">
        <f t="shared" ref="C99" si="100">G99+K99</f>
        <v>1542.30112644</v>
      </c>
      <c r="D99" s="89">
        <f t="shared" ref="D99" si="101">H99+L99</f>
        <v>917.08640049000007</v>
      </c>
      <c r="E99" s="89">
        <f t="shared" ref="E99" si="102">I99+M99</f>
        <v>1295.6636960400001</v>
      </c>
      <c r="F99" s="89">
        <v>2734.0399556500001</v>
      </c>
      <c r="G99" s="89">
        <v>1409.30087809</v>
      </c>
      <c r="H99" s="89">
        <v>813.05148755000005</v>
      </c>
      <c r="I99" s="89">
        <v>511.68759001000001</v>
      </c>
      <c r="J99" s="89">
        <v>1021.01126732</v>
      </c>
      <c r="K99" s="89">
        <v>133.00024834999999</v>
      </c>
      <c r="L99" s="89">
        <v>104.03491294</v>
      </c>
      <c r="M99" s="89">
        <v>783.97610602999998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3762.1136827400001</v>
      </c>
      <c r="C100" s="89">
        <f t="shared" ref="C100" si="103">G100+K100</f>
        <v>1552.0021843899999</v>
      </c>
      <c r="D100" s="89">
        <f t="shared" ref="D100" si="104">H100+L100</f>
        <v>913.90619833000005</v>
      </c>
      <c r="E100" s="89">
        <f t="shared" ref="E100" si="105">I100+M100</f>
        <v>1296.2053000199999</v>
      </c>
      <c r="F100" s="89">
        <v>2745.69979762</v>
      </c>
      <c r="G100" s="89">
        <v>1418.0756432999999</v>
      </c>
      <c r="H100" s="89">
        <v>812.97068630000001</v>
      </c>
      <c r="I100" s="89">
        <v>514.65346801999999</v>
      </c>
      <c r="J100" s="89">
        <v>1016.41388512</v>
      </c>
      <c r="K100" s="89">
        <v>133.92654109</v>
      </c>
      <c r="L100" s="89">
        <v>100.93551203</v>
      </c>
      <c r="M100" s="89">
        <v>781.55183199999999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3849.68546952</v>
      </c>
      <c r="C101" s="89">
        <f t="shared" ref="C101" si="106">G101+K101</f>
        <v>1602.7534046600001</v>
      </c>
      <c r="D101" s="89">
        <f t="shared" ref="D101" si="107">H101+L101</f>
        <v>954.57675728000004</v>
      </c>
      <c r="E101" s="89">
        <f t="shared" ref="E101" si="108">I101+M101</f>
        <v>1292.35530758</v>
      </c>
      <c r="F101" s="89">
        <v>2829.6305083299999</v>
      </c>
      <c r="G101" s="89">
        <v>1465.3472438700001</v>
      </c>
      <c r="H101" s="89">
        <v>851.84093293000001</v>
      </c>
      <c r="I101" s="89">
        <v>512.44233153000005</v>
      </c>
      <c r="J101" s="89">
        <v>1020.05496119</v>
      </c>
      <c r="K101" s="89">
        <v>137.40616079</v>
      </c>
      <c r="L101" s="89">
        <v>102.73582435</v>
      </c>
      <c r="M101" s="89">
        <v>779.91297605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4149.2668070999998</v>
      </c>
      <c r="C102" s="89">
        <f t="shared" ref="C102" si="109">G102+K102</f>
        <v>1675.2973537999999</v>
      </c>
      <c r="D102" s="89">
        <f t="shared" ref="D102" si="110">H102+L102</f>
        <v>1016.82832992</v>
      </c>
      <c r="E102" s="89">
        <f t="shared" ref="E102" si="111">I102+M102</f>
        <v>1457.14112338</v>
      </c>
      <c r="F102" s="89">
        <v>2956.7946731299999</v>
      </c>
      <c r="G102" s="89">
        <v>1529.19094288</v>
      </c>
      <c r="H102" s="89">
        <v>906.13718871000003</v>
      </c>
      <c r="I102" s="89">
        <v>521.46654153999998</v>
      </c>
      <c r="J102" s="89">
        <v>1192.47213397</v>
      </c>
      <c r="K102" s="89">
        <v>146.10641092</v>
      </c>
      <c r="L102" s="89">
        <v>110.69114121</v>
      </c>
      <c r="M102" s="89">
        <v>935.67458183999997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4192.04955918</v>
      </c>
      <c r="C103" s="89">
        <f t="shared" ref="C103" si="112">G103+K103</f>
        <v>1690.22049313</v>
      </c>
      <c r="D103" s="89">
        <f t="shared" ref="D103" si="113">H103+L103</f>
        <v>1038.62661284</v>
      </c>
      <c r="E103" s="89">
        <f t="shared" ref="E103" si="114">I103+M103</f>
        <v>1463.2024532099999</v>
      </c>
      <c r="F103" s="89">
        <v>3001.4704187299999</v>
      </c>
      <c r="G103" s="89">
        <v>1543.1775235600001</v>
      </c>
      <c r="H103" s="89">
        <v>927.70836233</v>
      </c>
      <c r="I103" s="89">
        <v>530.58453283999995</v>
      </c>
      <c r="J103" s="89">
        <v>1190.5791404500001</v>
      </c>
      <c r="K103" s="89">
        <v>147.04296957</v>
      </c>
      <c r="L103" s="89">
        <v>110.91825050999999</v>
      </c>
      <c r="M103" s="89">
        <v>932.61792036999998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4229.6282388099999</v>
      </c>
      <c r="C104" s="89">
        <f t="shared" ref="C104" si="115">G104+K104</f>
        <v>1725.7707287800001</v>
      </c>
      <c r="D104" s="89">
        <f t="shared" ref="D104" si="116">H104+L104</f>
        <v>1077.93178124</v>
      </c>
      <c r="E104" s="89">
        <f t="shared" ref="E104" si="117">I104+M104</f>
        <v>1425.92572879</v>
      </c>
      <c r="F104" s="89">
        <v>3060.9422641699998</v>
      </c>
      <c r="G104" s="89">
        <v>1578.53847883</v>
      </c>
      <c r="H104" s="89">
        <v>967.67253917999994</v>
      </c>
      <c r="I104" s="89">
        <v>514.73124615999996</v>
      </c>
      <c r="J104" s="89">
        <v>1168.68597464</v>
      </c>
      <c r="K104" s="89">
        <v>147.23224995000001</v>
      </c>
      <c r="L104" s="89">
        <v>110.25924206000001</v>
      </c>
      <c r="M104" s="89">
        <v>911.19448263000004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4325.3693159100003</v>
      </c>
      <c r="C105" s="89">
        <f t="shared" ref="C105" si="118">G105+K105</f>
        <v>1758.0705477000001</v>
      </c>
      <c r="D105" s="89">
        <f t="shared" ref="D105" si="119">H105+L105</f>
        <v>1120.52331276</v>
      </c>
      <c r="E105" s="89">
        <f t="shared" ref="E105" si="120">I105+M105</f>
        <v>1446.7754554500002</v>
      </c>
      <c r="F105" s="89">
        <v>3145.2051883099998</v>
      </c>
      <c r="G105" s="89">
        <v>1608.7271550800001</v>
      </c>
      <c r="H105" s="89">
        <v>1014.82690112</v>
      </c>
      <c r="I105" s="89">
        <v>521.65113211000005</v>
      </c>
      <c r="J105" s="89">
        <v>1180.1641276</v>
      </c>
      <c r="K105" s="89">
        <v>149.34339262</v>
      </c>
      <c r="L105" s="89">
        <v>105.69641163999999</v>
      </c>
      <c r="M105" s="89">
        <v>925.12432334000005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4201.9846332699999</v>
      </c>
      <c r="C106" s="89">
        <f t="shared" ref="C106" si="121">G106+K106</f>
        <v>1713.1546062099999</v>
      </c>
      <c r="D106" s="89">
        <f t="shared" ref="D106" si="122">H106+L106</f>
        <v>1152.5112641000001</v>
      </c>
      <c r="E106" s="89">
        <f t="shared" ref="E106" si="123">I106+M106</f>
        <v>1336.31876296</v>
      </c>
      <c r="F106" s="89">
        <v>3170.0323279200002</v>
      </c>
      <c r="G106" s="89">
        <v>1601.9604732299999</v>
      </c>
      <c r="H106" s="89">
        <v>1049.28887293</v>
      </c>
      <c r="I106" s="89">
        <v>518.78298175999998</v>
      </c>
      <c r="J106" s="89">
        <v>1031.95230535</v>
      </c>
      <c r="K106" s="89">
        <v>111.19413298000001</v>
      </c>
      <c r="L106" s="89">
        <v>103.22239116999999</v>
      </c>
      <c r="M106" s="89">
        <v>817.53578119999997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4264.6427913799998</v>
      </c>
      <c r="C107" s="89">
        <f t="shared" ref="C107" si="124">G107+K107</f>
        <v>1741.11886903</v>
      </c>
      <c r="D107" s="89">
        <f t="shared" ref="D107" si="125">H107+L107</f>
        <v>1187.15052803</v>
      </c>
      <c r="E107" s="89">
        <f t="shared" ref="E107" si="126">I107+M107</f>
        <v>1336.37339432</v>
      </c>
      <c r="F107" s="89">
        <v>3229.6110821799998</v>
      </c>
      <c r="G107" s="89">
        <v>1629.02652648</v>
      </c>
      <c r="H107" s="89">
        <v>1083.45535823</v>
      </c>
      <c r="I107" s="89">
        <v>517.12919747000001</v>
      </c>
      <c r="J107" s="89">
        <v>1035.0317092</v>
      </c>
      <c r="K107" s="89">
        <v>112.09234255</v>
      </c>
      <c r="L107" s="89">
        <v>103.6951698</v>
      </c>
      <c r="M107" s="89">
        <v>819.24419684999998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4278.1265341099997</v>
      </c>
      <c r="C108" s="89">
        <f t="shared" ref="C108" si="127">G108+K108</f>
        <v>1761.8076466399998</v>
      </c>
      <c r="D108" s="89">
        <f t="shared" ref="D108" si="128">H108+L108</f>
        <v>1216.7380989000001</v>
      </c>
      <c r="E108" s="89">
        <f t="shared" ref="E108" si="129">I108+M108</f>
        <v>1299.5807885700001</v>
      </c>
      <c r="F108" s="89">
        <v>3292.8483292199999</v>
      </c>
      <c r="G108" s="89">
        <v>1652.2923376199999</v>
      </c>
      <c r="H108" s="89">
        <v>1114.9268624900001</v>
      </c>
      <c r="I108" s="89">
        <v>525.62912911000001</v>
      </c>
      <c r="J108" s="89">
        <v>985.27820488999998</v>
      </c>
      <c r="K108" s="89">
        <v>109.51530902</v>
      </c>
      <c r="L108" s="89">
        <v>101.81123641000001</v>
      </c>
      <c r="M108" s="89">
        <v>773.95165945999997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4373.9448208399999</v>
      </c>
      <c r="C109" s="89">
        <f t="shared" ref="C109" si="130">G109+K109</f>
        <v>2057.8371686400001</v>
      </c>
      <c r="D109" s="89">
        <f t="shared" ref="D109" si="131">H109+L109</f>
        <v>1080.3720930100001</v>
      </c>
      <c r="E109" s="89">
        <f t="shared" ref="E109" si="132">I109+M109</f>
        <v>1235.73555919</v>
      </c>
      <c r="F109" s="89">
        <v>3387.6914145300002</v>
      </c>
      <c r="G109" s="89">
        <v>1913.10229706</v>
      </c>
      <c r="H109" s="89">
        <v>977.49735949000001</v>
      </c>
      <c r="I109" s="89">
        <v>497.09175798000001</v>
      </c>
      <c r="J109" s="89">
        <v>986.25340630999995</v>
      </c>
      <c r="K109" s="89">
        <v>144.73487158</v>
      </c>
      <c r="L109" s="89">
        <v>102.87473352000001</v>
      </c>
      <c r="M109" s="89">
        <v>738.64380120999999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4406.3868099199999</v>
      </c>
      <c r="C110" s="89">
        <f t="shared" ref="C110" si="133">G110+K110</f>
        <v>1788.3880179</v>
      </c>
      <c r="D110" s="89">
        <f t="shared" ref="D110" si="134">H110+L110</f>
        <v>1321.6548268899999</v>
      </c>
      <c r="E110" s="89">
        <f t="shared" ref="E110" si="135">I110+M110</f>
        <v>1296.34396513</v>
      </c>
      <c r="F110" s="89">
        <v>3448.45935964</v>
      </c>
      <c r="G110" s="89">
        <v>1689.5256726699999</v>
      </c>
      <c r="H110" s="89">
        <v>1218.6633249199999</v>
      </c>
      <c r="I110" s="89">
        <v>540.27036205000002</v>
      </c>
      <c r="J110" s="89">
        <v>957.92745028000002</v>
      </c>
      <c r="K110" s="89">
        <v>98.862345230000003</v>
      </c>
      <c r="L110" s="89">
        <v>102.99150197</v>
      </c>
      <c r="M110" s="89">
        <v>756.07360308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4487.06476982</v>
      </c>
      <c r="C111" s="89">
        <f t="shared" ref="C111" si="136">G111+K111</f>
        <v>1839.9076303099998</v>
      </c>
      <c r="D111" s="89">
        <f t="shared" ref="D111" si="137">H111+L111</f>
        <v>1369.48157661</v>
      </c>
      <c r="E111" s="89">
        <f t="shared" ref="E111" si="138">I111+M111</f>
        <v>1277.6755628999999</v>
      </c>
      <c r="F111" s="89">
        <v>3544.4547444200002</v>
      </c>
      <c r="G111" s="89">
        <v>1739.5630332999999</v>
      </c>
      <c r="H111" s="89">
        <v>1264.7941078900001</v>
      </c>
      <c r="I111" s="89">
        <v>540.09760323</v>
      </c>
      <c r="J111" s="89">
        <v>942.61002540000004</v>
      </c>
      <c r="K111" s="89">
        <v>100.34459701</v>
      </c>
      <c r="L111" s="89">
        <v>104.68746872</v>
      </c>
      <c r="M111" s="89">
        <v>737.57795967000004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4136.0895656499997</v>
      </c>
      <c r="C112" s="89">
        <f t="shared" ref="C112" si="139">G112+K112</f>
        <v>1873.7957408</v>
      </c>
      <c r="D112" s="89">
        <f t="shared" ref="D112" si="140">H112+L112</f>
        <v>1267.9541605500001</v>
      </c>
      <c r="E112" s="89">
        <f t="shared" ref="E112" si="141">I112+M112</f>
        <v>994.33966429999998</v>
      </c>
      <c r="F112" s="89">
        <v>3539.0617727899998</v>
      </c>
      <c r="G112" s="89">
        <v>1810.1052560400001</v>
      </c>
      <c r="H112" s="89">
        <v>1204.98518631</v>
      </c>
      <c r="I112" s="89">
        <v>523.97133043999997</v>
      </c>
      <c r="J112" s="89">
        <v>597.02779285999998</v>
      </c>
      <c r="K112" s="89">
        <v>63.690484759999997</v>
      </c>
      <c r="L112" s="89">
        <v>62.968974240000001</v>
      </c>
      <c r="M112" s="89">
        <v>470.36833386000001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4179.6362398499996</v>
      </c>
      <c r="C113" s="89">
        <f t="shared" ref="C113" si="142">G113+K113</f>
        <v>1924.74397641</v>
      </c>
      <c r="D113" s="89">
        <f t="shared" ref="D113" si="143">H113+L113</f>
        <v>1288.7413836599999</v>
      </c>
      <c r="E113" s="89">
        <f t="shared" ref="E113" si="144">I113+M113</f>
        <v>966.15087977999997</v>
      </c>
      <c r="F113" s="89">
        <v>3627.56110008</v>
      </c>
      <c r="G113" s="89">
        <v>1858.0746704200001</v>
      </c>
      <c r="H113" s="89">
        <v>1235.6476770899999</v>
      </c>
      <c r="I113" s="89">
        <v>533.83875257</v>
      </c>
      <c r="J113" s="89">
        <v>552.07513976999996</v>
      </c>
      <c r="K113" s="89">
        <v>66.669305989999998</v>
      </c>
      <c r="L113" s="89">
        <v>53.093706570000002</v>
      </c>
      <c r="M113" s="89">
        <v>432.31212721000003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4268.6281237599997</v>
      </c>
      <c r="C114" s="89">
        <f t="shared" ref="C114" si="145">G114+K114</f>
        <v>1962.6460751</v>
      </c>
      <c r="D114" s="89">
        <f t="shared" ref="D114" si="146">H114+L114</f>
        <v>1348.62598858</v>
      </c>
      <c r="E114" s="89">
        <f t="shared" ref="E114" si="147">I114+M114</f>
        <v>957.35606008000013</v>
      </c>
      <c r="F114" s="89">
        <v>3726.9497294399998</v>
      </c>
      <c r="G114" s="89">
        <v>1895.14796787</v>
      </c>
      <c r="H114" s="89">
        <v>1296.63467126</v>
      </c>
      <c r="I114" s="89">
        <v>535.16709031000005</v>
      </c>
      <c r="J114" s="89">
        <v>541.67839432000005</v>
      </c>
      <c r="K114" s="89">
        <v>67.498107230000002</v>
      </c>
      <c r="L114" s="89">
        <v>51.99131732</v>
      </c>
      <c r="M114" s="89">
        <v>422.18896977000003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4248.82061196</v>
      </c>
      <c r="C115" s="89">
        <f t="shared" ref="C115" si="148">G115+K115</f>
        <v>1979.1396974300001</v>
      </c>
      <c r="D115" s="89">
        <f t="shared" ref="D115" si="149">H115+L115</f>
        <v>1362.4919892799999</v>
      </c>
      <c r="E115" s="89">
        <f t="shared" ref="E115" si="150">I115+M115</f>
        <v>907.18892525000001</v>
      </c>
      <c r="F115" s="89">
        <v>3768.4213955300002</v>
      </c>
      <c r="G115" s="89">
        <v>1915.1031797200001</v>
      </c>
      <c r="H115" s="89">
        <v>1316.3371999799999</v>
      </c>
      <c r="I115" s="89">
        <v>536.98101583000005</v>
      </c>
      <c r="J115" s="89">
        <v>480.39921643000002</v>
      </c>
      <c r="K115" s="89">
        <v>64.036517709999998</v>
      </c>
      <c r="L115" s="89">
        <v>46.154789299999997</v>
      </c>
      <c r="M115" s="89">
        <v>370.20790942000002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4315.4220576799999</v>
      </c>
      <c r="C116" s="89">
        <f t="shared" ref="C116" si="151">G116+K116</f>
        <v>1972.39414091</v>
      </c>
      <c r="D116" s="89">
        <f t="shared" ref="D116" si="152">H116+L116</f>
        <v>1389.9654229300002</v>
      </c>
      <c r="E116" s="89">
        <f t="shared" ref="E116" si="153">I116+M116</f>
        <v>953.06249383999989</v>
      </c>
      <c r="F116" s="89">
        <v>3825.4393127799999</v>
      </c>
      <c r="G116" s="89">
        <v>1906.17042724</v>
      </c>
      <c r="H116" s="89">
        <v>1342.2342904100001</v>
      </c>
      <c r="I116" s="89">
        <v>577.03459512999996</v>
      </c>
      <c r="J116" s="89">
        <v>489.9827449</v>
      </c>
      <c r="K116" s="89">
        <v>66.223713669999995</v>
      </c>
      <c r="L116" s="89">
        <v>47.731132520000003</v>
      </c>
      <c r="M116" s="89">
        <v>376.02789870999999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4322.7591245000003</v>
      </c>
      <c r="C117" s="89">
        <f t="shared" ref="C117" si="154">G117+K117</f>
        <v>1968.89962459</v>
      </c>
      <c r="D117" s="89">
        <f t="shared" ref="D117" si="155">H117+L117</f>
        <v>1420.04518611</v>
      </c>
      <c r="E117" s="89">
        <f t="shared" ref="E117" si="156">I117+M117</f>
        <v>933.81431380000004</v>
      </c>
      <c r="F117" s="89">
        <v>3857.0297275799999</v>
      </c>
      <c r="G117" s="89">
        <v>1905.36162683</v>
      </c>
      <c r="H117" s="89">
        <v>1374.3551469700001</v>
      </c>
      <c r="I117" s="89">
        <v>577.31295378000004</v>
      </c>
      <c r="J117" s="89">
        <v>465.72939692</v>
      </c>
      <c r="K117" s="89">
        <v>63.537997760000003</v>
      </c>
      <c r="L117" s="89">
        <v>45.690039140000003</v>
      </c>
      <c r="M117" s="89">
        <v>356.50136001999999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4363.1480149700001</v>
      </c>
      <c r="C118" s="89">
        <f t="shared" ref="C118" si="157">G118+K118</f>
        <v>2013.90278352</v>
      </c>
      <c r="D118" s="89">
        <f t="shared" ref="D118" si="158">H118+L118</f>
        <v>1467.568904</v>
      </c>
      <c r="E118" s="89">
        <f t="shared" ref="E118" si="159">I118+M118</f>
        <v>881.67632744999992</v>
      </c>
      <c r="F118" s="89">
        <v>3940.09059032</v>
      </c>
      <c r="G118" s="89">
        <v>1951.2671991699999</v>
      </c>
      <c r="H118" s="89">
        <v>1422.2942964599999</v>
      </c>
      <c r="I118" s="89">
        <v>566.52909468999997</v>
      </c>
      <c r="J118" s="89">
        <v>423.05742464999997</v>
      </c>
      <c r="K118" s="89">
        <v>62.635584350000002</v>
      </c>
      <c r="L118" s="89">
        <v>45.274607539999998</v>
      </c>
      <c r="M118" s="89">
        <v>315.14723276000001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4457.3846748100004</v>
      </c>
      <c r="C119" s="89">
        <f t="shared" ref="C119" si="160">G119+K119</f>
        <v>2049.73031722</v>
      </c>
      <c r="D119" s="89">
        <f t="shared" ref="D119" si="161">H119+L119</f>
        <v>1514.17168692</v>
      </c>
      <c r="E119" s="89">
        <f t="shared" ref="E119" si="162">I119+M119</f>
        <v>893.48267066999995</v>
      </c>
      <c r="F119" s="89">
        <v>4015.38233214</v>
      </c>
      <c r="G119" s="89">
        <v>1984.10786665</v>
      </c>
      <c r="H119" s="89">
        <v>1466.7568522500001</v>
      </c>
      <c r="I119" s="89">
        <v>564.51761323999995</v>
      </c>
      <c r="J119" s="89">
        <v>442.00234267000002</v>
      </c>
      <c r="K119" s="89">
        <v>65.622450569999998</v>
      </c>
      <c r="L119" s="89">
        <v>47.414834669999998</v>
      </c>
      <c r="M119" s="89">
        <v>328.96505743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4494.84903244</v>
      </c>
      <c r="C120" s="89">
        <f t="shared" ref="C120" si="163">G120+K120</f>
        <v>2066.9003931699999</v>
      </c>
      <c r="D120" s="89">
        <f t="shared" ref="D120" si="164">H120+L120</f>
        <v>1541.3520259899999</v>
      </c>
      <c r="E120" s="89">
        <f t="shared" ref="E120" si="165">I120+M120</f>
        <v>886.59661328000004</v>
      </c>
      <c r="F120" s="89">
        <v>4065.0848764399998</v>
      </c>
      <c r="G120" s="89">
        <v>2002.42835537</v>
      </c>
      <c r="H120" s="89">
        <v>1494.85662112</v>
      </c>
      <c r="I120" s="89">
        <v>567.79989995000005</v>
      </c>
      <c r="J120" s="89">
        <v>429.76415600000001</v>
      </c>
      <c r="K120" s="89">
        <v>64.472037799999995</v>
      </c>
      <c r="L120" s="89">
        <v>46.495404870000002</v>
      </c>
      <c r="M120" s="89">
        <v>318.79671332999999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4592.8546824300001</v>
      </c>
      <c r="C121" s="89">
        <f t="shared" ref="C121" si="166">G121+K121</f>
        <v>2122.30552167</v>
      </c>
      <c r="D121" s="89">
        <f t="shared" ref="D121" si="167">H121+L121</f>
        <v>1551.1759102800002</v>
      </c>
      <c r="E121" s="89">
        <f t="shared" ref="E121" si="168">I121+M121</f>
        <v>919.37325048000002</v>
      </c>
      <c r="F121" s="89">
        <v>4108.5047080599998</v>
      </c>
      <c r="G121" s="89">
        <v>2048.8137942200001</v>
      </c>
      <c r="H121" s="89">
        <v>1498.4813590900001</v>
      </c>
      <c r="I121" s="89">
        <v>561.20955475000005</v>
      </c>
      <c r="J121" s="89">
        <v>484.34997436999998</v>
      </c>
      <c r="K121" s="89">
        <v>73.491727449999999</v>
      </c>
      <c r="L121" s="89">
        <v>52.694551189999999</v>
      </c>
      <c r="M121" s="89">
        <v>358.16369572999997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4440.2738212499999</v>
      </c>
      <c r="C122" s="89">
        <f t="shared" ref="C122" si="169">G122+K122</f>
        <v>2008.8816938300001</v>
      </c>
      <c r="D122" s="89">
        <f t="shared" ref="D122" si="170">H122+L122</f>
        <v>1514.8981695800001</v>
      </c>
      <c r="E122" s="89">
        <f t="shared" ref="E122" si="171">I122+M122</f>
        <v>916.49395784000001</v>
      </c>
      <c r="F122" s="89">
        <v>3975.2705829900001</v>
      </c>
      <c r="G122" s="89">
        <v>1938.4718053500001</v>
      </c>
      <c r="H122" s="89">
        <v>1464.63177554</v>
      </c>
      <c r="I122" s="89">
        <v>572.16700209999999</v>
      </c>
      <c r="J122" s="89">
        <v>465.00323825999999</v>
      </c>
      <c r="K122" s="89">
        <v>70.409888480000006</v>
      </c>
      <c r="L122" s="89">
        <v>50.266394040000002</v>
      </c>
      <c r="M122" s="89">
        <v>344.32695574000002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4416.8648899899999</v>
      </c>
      <c r="C123" s="89">
        <f t="shared" ref="C123" si="172">G123+K123</f>
        <v>2016.9789387199999</v>
      </c>
      <c r="D123" s="89">
        <f t="shared" ref="D123" si="173">H123+L123</f>
        <v>1506.3644077499998</v>
      </c>
      <c r="E123" s="89">
        <f t="shared" ref="E123" si="174">I123+M123</f>
        <v>893.52154352000002</v>
      </c>
      <c r="F123" s="89">
        <v>3954.0212638399998</v>
      </c>
      <c r="G123" s="89">
        <v>1946.8684106799999</v>
      </c>
      <c r="H123" s="89">
        <v>1456.3168994099999</v>
      </c>
      <c r="I123" s="89">
        <v>550.83595375000004</v>
      </c>
      <c r="J123" s="89">
        <v>462.84362614999998</v>
      </c>
      <c r="K123" s="89">
        <v>70.110528040000005</v>
      </c>
      <c r="L123" s="89">
        <v>50.04750834</v>
      </c>
      <c r="M123" s="89">
        <v>342.68558976999998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4416.4148912000001</v>
      </c>
      <c r="C124" s="89">
        <f t="shared" ref="C124" si="175">G124+K124</f>
        <v>2017.8804628300002</v>
      </c>
      <c r="D124" s="89">
        <f t="shared" ref="D124" si="176">H124+L124</f>
        <v>1519.5674345499999</v>
      </c>
      <c r="E124" s="89">
        <f t="shared" ref="E124" si="177">I124+M124</f>
        <v>878.96699381999997</v>
      </c>
      <c r="F124" s="89">
        <v>3959.8558534099998</v>
      </c>
      <c r="G124" s="89">
        <v>1948.0696023800001</v>
      </c>
      <c r="H124" s="89">
        <v>1470.0796643799999</v>
      </c>
      <c r="I124" s="89">
        <v>541.70658664999996</v>
      </c>
      <c r="J124" s="89">
        <v>456.55903778999999</v>
      </c>
      <c r="K124" s="89">
        <v>69.810860450000007</v>
      </c>
      <c r="L124" s="89">
        <v>49.487770169999997</v>
      </c>
      <c r="M124" s="89">
        <v>337.26040717000001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4434.0909315199997</v>
      </c>
      <c r="C125" s="89">
        <f t="shared" ref="C125" si="178">G125+K125</f>
        <v>2015.1369188599999</v>
      </c>
      <c r="D125" s="89">
        <f t="shared" ref="D125" si="179">H125+L125</f>
        <v>1529.84200708</v>
      </c>
      <c r="E125" s="89">
        <f t="shared" ref="E125" si="180">I125+M125</f>
        <v>889.11200557999996</v>
      </c>
      <c r="F125" s="89">
        <v>3963.2740773700002</v>
      </c>
      <c r="G125" s="89">
        <v>1945.84370386</v>
      </c>
      <c r="H125" s="89">
        <v>1479.0974498800001</v>
      </c>
      <c r="I125" s="89">
        <v>538.33292362999998</v>
      </c>
      <c r="J125" s="89">
        <v>470.81685414999998</v>
      </c>
      <c r="K125" s="89">
        <v>69.293215000000004</v>
      </c>
      <c r="L125" s="89">
        <v>50.744557200000003</v>
      </c>
      <c r="M125" s="89">
        <v>350.77908194999998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4479.2392240600002</v>
      </c>
      <c r="C126" s="89">
        <f t="shared" ref="C126" si="181">G126+K126</f>
        <v>2057.4193372700001</v>
      </c>
      <c r="D126" s="89">
        <f t="shared" ref="D126" si="182">H126+L126</f>
        <v>1536.6577791499999</v>
      </c>
      <c r="E126" s="89">
        <f t="shared" ref="E126" si="183">I126+M126</f>
        <v>885.16210763999993</v>
      </c>
      <c r="F126" s="89">
        <v>4017.643356</v>
      </c>
      <c r="G126" s="89">
        <v>1988.2761978000001</v>
      </c>
      <c r="H126" s="89">
        <v>1487.77126686</v>
      </c>
      <c r="I126" s="89">
        <v>541.59589133999998</v>
      </c>
      <c r="J126" s="89">
        <v>461.59586805999999</v>
      </c>
      <c r="K126" s="89">
        <v>69.143139469999994</v>
      </c>
      <c r="L126" s="89">
        <v>48.886512289999999</v>
      </c>
      <c r="M126" s="89">
        <v>343.56621630000001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4496.3501612099999</v>
      </c>
      <c r="C127" s="89">
        <f t="shared" ref="C127" si="184">G127+K127</f>
        <v>2058.73982983</v>
      </c>
      <c r="D127" s="89">
        <f t="shared" ref="D127" si="185">H127+L127</f>
        <v>1541.6086713499999</v>
      </c>
      <c r="E127" s="89">
        <f t="shared" ref="E127" si="186">I127+M127</f>
        <v>896.00166003000004</v>
      </c>
      <c r="F127" s="89">
        <v>4025.9973780199998</v>
      </c>
      <c r="G127" s="89">
        <v>1987.1929048500001</v>
      </c>
      <c r="H127" s="89">
        <v>1491.5146031899999</v>
      </c>
      <c r="I127" s="89">
        <v>547.28986998000005</v>
      </c>
      <c r="J127" s="89">
        <v>470.35278319000003</v>
      </c>
      <c r="K127" s="89">
        <v>71.54692498</v>
      </c>
      <c r="L127" s="89">
        <v>50.094068159999999</v>
      </c>
      <c r="M127" s="89">
        <v>348.71179004999999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4335.75024304</v>
      </c>
      <c r="C128" s="89">
        <f t="shared" ref="C128" si="187">G128+K128</f>
        <v>1964.9455297300001</v>
      </c>
      <c r="D128" s="89">
        <f t="shared" ref="D128" si="188">H128+L128</f>
        <v>1511.4675710899999</v>
      </c>
      <c r="E128" s="89">
        <f t="shared" ref="E128" si="189">I128+M128</f>
        <v>859.33714222000003</v>
      </c>
      <c r="F128" s="89">
        <v>3964.9788817499998</v>
      </c>
      <c r="G128" s="89">
        <v>1921.65018747</v>
      </c>
      <c r="H128" s="89">
        <v>1493.9589442399999</v>
      </c>
      <c r="I128" s="89">
        <v>549.36975003999999</v>
      </c>
      <c r="J128" s="89">
        <v>370.77136129000002</v>
      </c>
      <c r="K128" s="89">
        <v>43.295342259999998</v>
      </c>
      <c r="L128" s="89">
        <v>17.508626849999999</v>
      </c>
      <c r="M128" s="89">
        <v>309.96739217999999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4302.7016967500003</v>
      </c>
      <c r="C129" s="89">
        <f t="shared" ref="C129" si="190">G129+K129</f>
        <v>1970.7743658000002</v>
      </c>
      <c r="D129" s="89">
        <f t="shared" ref="D129" si="191">H129+L129</f>
        <v>1522.4490997399998</v>
      </c>
      <c r="E129" s="89">
        <f t="shared" ref="E129" si="192">I129+M129</f>
        <v>809.47823120999988</v>
      </c>
      <c r="F129" s="89">
        <v>3985.4574138900002</v>
      </c>
      <c r="G129" s="89">
        <v>1927.2282793500001</v>
      </c>
      <c r="H129" s="89">
        <v>1505.2377337299999</v>
      </c>
      <c r="I129" s="89">
        <v>552.99140080999996</v>
      </c>
      <c r="J129" s="89">
        <v>317.24428286</v>
      </c>
      <c r="K129" s="89">
        <v>43.546086449999997</v>
      </c>
      <c r="L129" s="89">
        <v>17.211366009999999</v>
      </c>
      <c r="M129" s="89">
        <v>256.48683039999997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4257.3277912200001</v>
      </c>
      <c r="C130" s="89">
        <f t="shared" ref="C130" si="193">G130+K130</f>
        <v>1957.1041445800001</v>
      </c>
      <c r="D130" s="89">
        <f t="shared" ref="D130" si="194">H130+L130</f>
        <v>1513.21570516</v>
      </c>
      <c r="E130" s="89">
        <f t="shared" ref="E130" si="195">I130+M130</f>
        <v>787.00794148</v>
      </c>
      <c r="F130" s="89">
        <v>3963.76046116</v>
      </c>
      <c r="G130" s="89">
        <v>1913.7647626600001</v>
      </c>
      <c r="H130" s="89">
        <v>1494.79361965</v>
      </c>
      <c r="I130" s="89">
        <v>555.20207885000002</v>
      </c>
      <c r="J130" s="89">
        <v>293.56733006000002</v>
      </c>
      <c r="K130" s="89">
        <v>43.339381920000001</v>
      </c>
      <c r="L130" s="89">
        <v>18.422085509999999</v>
      </c>
      <c r="M130" s="89">
        <v>231.80586263000001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4278.2405768999997</v>
      </c>
      <c r="C131" s="89">
        <f t="shared" ref="C131" si="196">G131+K131</f>
        <v>1972.5079467400001</v>
      </c>
      <c r="D131" s="89">
        <f t="shared" ref="D131" si="197">H131+L131</f>
        <v>1513.3713045099998</v>
      </c>
      <c r="E131" s="89">
        <f t="shared" ref="E131" si="198">I131+M131</f>
        <v>792.36132565000003</v>
      </c>
      <c r="F131" s="89">
        <v>3985.1794625500002</v>
      </c>
      <c r="G131" s="89">
        <v>1928.4589510000001</v>
      </c>
      <c r="H131" s="89">
        <v>1494.71451665</v>
      </c>
      <c r="I131" s="89">
        <v>562.00599490000002</v>
      </c>
      <c r="J131" s="89">
        <v>293.06111435000003</v>
      </c>
      <c r="K131" s="89">
        <v>44.048995740000002</v>
      </c>
      <c r="L131" s="89">
        <v>18.656787860000001</v>
      </c>
      <c r="M131" s="89">
        <v>230.35533075000001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4279.6495876500003</v>
      </c>
      <c r="C132" s="89">
        <f t="shared" ref="C132" si="199">G132+K132</f>
        <v>1988.4286437999999</v>
      </c>
      <c r="D132" s="89">
        <f t="shared" ref="D132" si="200">H132+L132</f>
        <v>1536.3754338700001</v>
      </c>
      <c r="E132" s="89">
        <f t="shared" ref="E132" si="201">I132+M132</f>
        <v>754.84550997999997</v>
      </c>
      <c r="F132" s="89">
        <v>4024.17355481</v>
      </c>
      <c r="G132" s="89">
        <v>1944.4604536899999</v>
      </c>
      <c r="H132" s="89">
        <v>1518.1238895500001</v>
      </c>
      <c r="I132" s="89">
        <v>561.58921156999997</v>
      </c>
      <c r="J132" s="89">
        <v>255.47603283999999</v>
      </c>
      <c r="K132" s="89">
        <v>43.968190110000002</v>
      </c>
      <c r="L132" s="89">
        <v>18.251544320000001</v>
      </c>
      <c r="M132" s="89">
        <v>193.25629841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4385.1572779999997</v>
      </c>
      <c r="C133" s="89">
        <f t="shared" ref="C133" si="202">G133+K133</f>
        <v>2035.4442933</v>
      </c>
      <c r="D133" s="89">
        <f t="shared" ref="D133" si="203">H133+L133</f>
        <v>1591.94738581</v>
      </c>
      <c r="E133" s="89">
        <f t="shared" ref="E133" si="204">I133+M133</f>
        <v>757.76559888999998</v>
      </c>
      <c r="F133" s="89">
        <v>4135.3321019799996</v>
      </c>
      <c r="G133" s="89">
        <v>1991.3534591299999</v>
      </c>
      <c r="H133" s="89">
        <v>1574.1034066899999</v>
      </c>
      <c r="I133" s="89">
        <v>569.87523615999999</v>
      </c>
      <c r="J133" s="89">
        <v>249.82517601999999</v>
      </c>
      <c r="K133" s="89">
        <v>44.090834170000001</v>
      </c>
      <c r="L133" s="89">
        <v>17.84397912</v>
      </c>
      <c r="M133" s="89">
        <v>187.89036272999999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4463.0303731599997</v>
      </c>
      <c r="C134" s="89">
        <f t="shared" ref="C134" si="205">G134+K134</f>
        <v>2061.6285453199998</v>
      </c>
      <c r="D134" s="89">
        <f t="shared" ref="D134" si="206">H134+L134</f>
        <v>1631.6407733999999</v>
      </c>
      <c r="E134" s="89">
        <f t="shared" ref="E134" si="207">I134+M134</f>
        <v>769.76105444000007</v>
      </c>
      <c r="F134" s="89">
        <v>4228.0075657400002</v>
      </c>
      <c r="G134" s="89">
        <v>2029.5594382100001</v>
      </c>
      <c r="H134" s="89">
        <v>1614.4313767799999</v>
      </c>
      <c r="I134" s="89">
        <v>584.01675075000003</v>
      </c>
      <c r="J134" s="89">
        <v>235.02280741999999</v>
      </c>
      <c r="K134" s="89">
        <v>32.069107109999997</v>
      </c>
      <c r="L134" s="89">
        <v>17.20939662</v>
      </c>
      <c r="M134" s="89">
        <v>185.74430369000001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4581.5123909000004</v>
      </c>
      <c r="C135" s="89">
        <f t="shared" ref="C135" si="208">G135+K135</f>
        <v>2113.4308449499999</v>
      </c>
      <c r="D135" s="89">
        <f t="shared" ref="D135" si="209">H135+L135</f>
        <v>1675.08761564</v>
      </c>
      <c r="E135" s="89">
        <f t="shared" ref="E135" si="210">I135+M135</f>
        <v>792.99393031</v>
      </c>
      <c r="F135" s="89">
        <v>4348.3910819599996</v>
      </c>
      <c r="G135" s="89">
        <v>2081.3096759300001</v>
      </c>
      <c r="H135" s="89">
        <v>1658.08952759</v>
      </c>
      <c r="I135" s="89">
        <v>608.99187844000005</v>
      </c>
      <c r="J135" s="89">
        <v>233.12130894000001</v>
      </c>
      <c r="K135" s="89">
        <v>32.121169020000004</v>
      </c>
      <c r="L135" s="89">
        <v>16.99808805</v>
      </c>
      <c r="M135" s="89">
        <v>184.00205187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4678.93801945</v>
      </c>
      <c r="C136" s="89">
        <f t="shared" ref="C136" si="211">G136+K136</f>
        <v>2162.9707004799998</v>
      </c>
      <c r="D136" s="89">
        <f t="shared" ref="D136" si="212">H136+L136</f>
        <v>1704.0224188699999</v>
      </c>
      <c r="E136" s="89">
        <f t="shared" ref="E136" si="213">I136+M136</f>
        <v>811.94490010000004</v>
      </c>
      <c r="F136" s="89">
        <v>4453.66465745</v>
      </c>
      <c r="G136" s="89">
        <v>2131.1734172199999</v>
      </c>
      <c r="H136" s="89">
        <v>1687.13433175</v>
      </c>
      <c r="I136" s="89">
        <v>635.35690848000002</v>
      </c>
      <c r="J136" s="89">
        <v>225.27336199999999</v>
      </c>
      <c r="K136" s="89">
        <v>31.79728326</v>
      </c>
      <c r="L136" s="89">
        <v>16.888087120000002</v>
      </c>
      <c r="M136" s="89">
        <v>176.58799162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4780.2040997000004</v>
      </c>
      <c r="C137" s="89">
        <f t="shared" ref="C137" si="214">G137+K137</f>
        <v>2204.2752426400002</v>
      </c>
      <c r="D137" s="89">
        <f t="shared" ref="D137" si="215">H137+L137</f>
        <v>1742.1170250100001</v>
      </c>
      <c r="E137" s="89">
        <f t="shared" ref="E137" si="216">I137+M137</f>
        <v>833.81183205000002</v>
      </c>
      <c r="F137" s="89">
        <v>4561.4022443800004</v>
      </c>
      <c r="G137" s="89">
        <v>2172.6107983400002</v>
      </c>
      <c r="H137" s="89">
        <v>1725.5853930400001</v>
      </c>
      <c r="I137" s="89">
        <v>663.206053</v>
      </c>
      <c r="J137" s="89">
        <v>218.80185531999999</v>
      </c>
      <c r="K137" s="89">
        <v>31.6644443</v>
      </c>
      <c r="L137" s="89">
        <v>16.531631969999999</v>
      </c>
      <c r="M137" s="89">
        <v>170.60577905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4922.7911705200004</v>
      </c>
      <c r="C138" s="89">
        <f t="shared" ref="C138" si="217">G138+K138</f>
        <v>2293.3457345800002</v>
      </c>
      <c r="D138" s="89">
        <f t="shared" ref="D138" si="218">H138+L138</f>
        <v>1774.21892557</v>
      </c>
      <c r="E138" s="89">
        <f t="shared" ref="E138" si="219">I138+M138</f>
        <v>855.22651037000003</v>
      </c>
      <c r="F138" s="89">
        <v>4706.3274541600003</v>
      </c>
      <c r="G138" s="89">
        <v>2262.6586293</v>
      </c>
      <c r="H138" s="89">
        <v>1757.7664887200001</v>
      </c>
      <c r="I138" s="89">
        <v>685.90233613999999</v>
      </c>
      <c r="J138" s="89">
        <v>216.46371636000001</v>
      </c>
      <c r="K138" s="89">
        <v>30.687105280000001</v>
      </c>
      <c r="L138" s="89">
        <v>16.452436850000002</v>
      </c>
      <c r="M138" s="89">
        <v>169.32417423000001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4955.9586490000002</v>
      </c>
      <c r="C139" s="89">
        <f t="shared" ref="C139" si="220">G139+K139</f>
        <v>2118.3935958000002</v>
      </c>
      <c r="D139" s="89">
        <f t="shared" ref="D139" si="221">H139+L139</f>
        <v>1963.6168448800001</v>
      </c>
      <c r="E139" s="89">
        <f t="shared" ref="E139" si="222">I139+M139</f>
        <v>873.94820831999994</v>
      </c>
      <c r="F139" s="89">
        <v>4751.4266293199998</v>
      </c>
      <c r="G139" s="89">
        <v>2094.4796227900001</v>
      </c>
      <c r="H139" s="89">
        <v>1947.5490807000001</v>
      </c>
      <c r="I139" s="89">
        <v>709.39792582999996</v>
      </c>
      <c r="J139" s="89">
        <v>204.53201967999999</v>
      </c>
      <c r="K139" s="89">
        <v>23.913973009999999</v>
      </c>
      <c r="L139" s="89">
        <v>16.067764180000001</v>
      </c>
      <c r="M139" s="89">
        <v>164.55028249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4972.9525057000001</v>
      </c>
      <c r="C140" s="89">
        <f t="shared" ref="C140" si="223">G140+K140</f>
        <v>2083.3794619600003</v>
      </c>
      <c r="D140" s="89">
        <f t="shared" ref="D140" si="224">H140+L140</f>
        <v>1972.1644492399998</v>
      </c>
      <c r="E140" s="89">
        <f t="shared" ref="E140" si="225">I140+M140</f>
        <v>917.40859449999994</v>
      </c>
      <c r="F140" s="89">
        <v>4790.4442084000002</v>
      </c>
      <c r="G140" s="89">
        <v>2059.8469431200001</v>
      </c>
      <c r="H140" s="89">
        <v>1956.3109472599999</v>
      </c>
      <c r="I140" s="89">
        <v>774.28631801999995</v>
      </c>
      <c r="J140" s="89">
        <v>182.50829730000001</v>
      </c>
      <c r="K140" s="89">
        <v>23.532518840000002</v>
      </c>
      <c r="L140" s="89">
        <v>15.853501980000001</v>
      </c>
      <c r="M140" s="89">
        <v>143.12227648000001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5080.6397463000003</v>
      </c>
      <c r="C141" s="89">
        <f t="shared" ref="C141" si="226">G141+K141</f>
        <v>2165.6386693900004</v>
      </c>
      <c r="D141" s="89">
        <f t="shared" ref="D141" si="227">H141+L141</f>
        <v>2017.28491117</v>
      </c>
      <c r="E141" s="89">
        <f t="shared" ref="E141" si="228">I141+M141</f>
        <v>897.71616574000006</v>
      </c>
      <c r="F141" s="89">
        <v>4894.1464825700004</v>
      </c>
      <c r="G141" s="89">
        <v>2141.3139876300002</v>
      </c>
      <c r="H141" s="89">
        <v>2000.99453395</v>
      </c>
      <c r="I141" s="89">
        <v>751.83796099000006</v>
      </c>
      <c r="J141" s="89">
        <v>186.49326373</v>
      </c>
      <c r="K141" s="89">
        <v>24.324681760000001</v>
      </c>
      <c r="L141" s="89">
        <v>16.29037722</v>
      </c>
      <c r="M141" s="89">
        <v>145.87820475000001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5100.0851217700001</v>
      </c>
      <c r="C142" s="89">
        <f t="shared" ref="C142" si="229">G142+K142</f>
        <v>2166.8836341900001</v>
      </c>
      <c r="D142" s="89">
        <f t="shared" ref="D142" si="230">H142+L142</f>
        <v>2018.9912419700001</v>
      </c>
      <c r="E142" s="89">
        <f t="shared" ref="E142" si="231">I142+M142</f>
        <v>914.2102456099999</v>
      </c>
      <c r="F142" s="89">
        <v>4921.6487645699999</v>
      </c>
      <c r="G142" s="89">
        <v>2150.3295929800001</v>
      </c>
      <c r="H142" s="89">
        <v>2002.69987001</v>
      </c>
      <c r="I142" s="89">
        <v>768.61930157999996</v>
      </c>
      <c r="J142" s="89">
        <v>178.4363572</v>
      </c>
      <c r="K142" s="89">
        <v>16.554041210000001</v>
      </c>
      <c r="L142" s="89">
        <v>16.291371959999999</v>
      </c>
      <c r="M142" s="89">
        <v>145.59094403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5241.1049943500002</v>
      </c>
      <c r="C143" s="89">
        <f t="shared" ref="C143" si="232">G143+K143</f>
        <v>2243.0242205599998</v>
      </c>
      <c r="D143" s="89">
        <f t="shared" ref="D143" si="233">H143+L143</f>
        <v>2063.7960104799999</v>
      </c>
      <c r="E143" s="89">
        <f t="shared" ref="E143" si="234">I143+M143</f>
        <v>934.28476331000002</v>
      </c>
      <c r="F143" s="89">
        <v>5074.5919459099996</v>
      </c>
      <c r="G143" s="89">
        <v>2242.6775109199998</v>
      </c>
      <c r="H143" s="89">
        <v>2045.6517018699999</v>
      </c>
      <c r="I143" s="89">
        <v>786.26273312000001</v>
      </c>
      <c r="J143" s="89">
        <v>166.51304844000001</v>
      </c>
      <c r="K143" s="89">
        <v>0.34670963999999999</v>
      </c>
      <c r="L143" s="89">
        <v>18.14430861</v>
      </c>
      <c r="M143" s="89">
        <v>148.02203019000001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5389.3292507300002</v>
      </c>
      <c r="C144" s="89">
        <f t="shared" ref="C144" si="235">G144+K144</f>
        <v>2320.3440676700002</v>
      </c>
      <c r="D144" s="89">
        <f t="shared" ref="D144" si="236">H144+L144</f>
        <v>2127.3391988100002</v>
      </c>
      <c r="E144" s="89">
        <f t="shared" ref="E144" si="237">I144+M144</f>
        <v>941.64598425000008</v>
      </c>
      <c r="F144" s="89">
        <v>5237.5864910199998</v>
      </c>
      <c r="G144" s="89">
        <v>2319.98038266</v>
      </c>
      <c r="H144" s="89">
        <v>2108.91792102</v>
      </c>
      <c r="I144" s="89">
        <v>808.68818734000001</v>
      </c>
      <c r="J144" s="89">
        <v>151.74275971</v>
      </c>
      <c r="K144" s="89">
        <v>0.36368500999999998</v>
      </c>
      <c r="L144" s="89">
        <v>18.421277790000001</v>
      </c>
      <c r="M144" s="89">
        <v>132.95779691000001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5243.8543664199997</v>
      </c>
      <c r="C145" s="89">
        <f t="shared" ref="C145" si="238">G145+K145</f>
        <v>2220.7775965000001</v>
      </c>
      <c r="D145" s="89">
        <f t="shared" ref="D145" si="239">H145+L145</f>
        <v>2076.8119066100003</v>
      </c>
      <c r="E145" s="89">
        <f t="shared" ref="E145" si="240">I145+M145</f>
        <v>946.26486331000001</v>
      </c>
      <c r="F145" s="89">
        <v>5092.0124352599996</v>
      </c>
      <c r="G145" s="89">
        <v>2220.3347207100001</v>
      </c>
      <c r="H145" s="89">
        <v>2058.3626625100001</v>
      </c>
      <c r="I145" s="89">
        <v>813.31505203999996</v>
      </c>
      <c r="J145" s="89">
        <v>151.84193116</v>
      </c>
      <c r="K145" s="89">
        <v>0.44287578999999999</v>
      </c>
      <c r="L145" s="89">
        <v>18.449244100000001</v>
      </c>
      <c r="M145" s="89">
        <v>132.94981127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5146.2645066900004</v>
      </c>
      <c r="C146" s="89">
        <f t="shared" ref="C146" si="241">G146+K146</f>
        <v>2221.3321089699998</v>
      </c>
      <c r="D146" s="89">
        <f t="shared" ref="D146" si="242">H146+L146</f>
        <v>1994.0619808199999</v>
      </c>
      <c r="E146" s="89">
        <f t="shared" ref="E146" si="243">I146+M146</f>
        <v>930.87041690000001</v>
      </c>
      <c r="F146" s="89">
        <v>4999.9994909899997</v>
      </c>
      <c r="G146" s="89">
        <v>2220.9647498999998</v>
      </c>
      <c r="H146" s="89">
        <v>1977.21258891</v>
      </c>
      <c r="I146" s="89">
        <v>801.82215217999999</v>
      </c>
      <c r="J146" s="89">
        <v>146.26501569999999</v>
      </c>
      <c r="K146" s="89">
        <v>0.36735907000000001</v>
      </c>
      <c r="L146" s="89">
        <v>16.849391910000001</v>
      </c>
      <c r="M146" s="89">
        <v>129.04826471999999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5090.4102060599998</v>
      </c>
      <c r="C147" s="89">
        <f t="shared" ref="C147" si="244">G147+K147</f>
        <v>2180.9570127699999</v>
      </c>
      <c r="D147" s="89">
        <f t="shared" ref="D147" si="245">H147+L147</f>
        <v>1991.42274679</v>
      </c>
      <c r="E147" s="89">
        <f t="shared" ref="E147" si="246">I147+M147</f>
        <v>918.03044649999993</v>
      </c>
      <c r="F147" s="89">
        <v>4945.0402944899997</v>
      </c>
      <c r="G147" s="89">
        <v>2180.5755994699998</v>
      </c>
      <c r="H147" s="89">
        <v>1974.7914937200001</v>
      </c>
      <c r="I147" s="89">
        <v>789.67320129999996</v>
      </c>
      <c r="J147" s="89">
        <v>145.36991157</v>
      </c>
      <c r="K147" s="89">
        <v>0.38141330000000001</v>
      </c>
      <c r="L147" s="89">
        <v>16.63125307</v>
      </c>
      <c r="M147" s="89">
        <v>128.35724519999999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4968.6521983700004</v>
      </c>
      <c r="C148" s="89">
        <f t="shared" ref="C148" si="247">G148+K148</f>
        <v>2032.58651728</v>
      </c>
      <c r="D148" s="89">
        <f t="shared" ref="D148" si="248">H148+L148</f>
        <v>1988.7810868199999</v>
      </c>
      <c r="E148" s="89">
        <f t="shared" ref="E148" si="249">I148+M148</f>
        <v>947.28459426999996</v>
      </c>
      <c r="F148" s="89">
        <v>4834.7249392900003</v>
      </c>
      <c r="G148" s="89">
        <v>2032.2086729600001</v>
      </c>
      <c r="H148" s="89">
        <v>1972.54663747</v>
      </c>
      <c r="I148" s="89">
        <v>829.96962885999994</v>
      </c>
      <c r="J148" s="89">
        <v>133.92725908</v>
      </c>
      <c r="K148" s="89">
        <v>0.37784432000000001</v>
      </c>
      <c r="L148" s="89">
        <v>16.234449349999998</v>
      </c>
      <c r="M148" s="89">
        <v>117.31496541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4879.1926122799996</v>
      </c>
      <c r="C149" s="89">
        <f t="shared" ref="C149" si="250">G149+K149</f>
        <v>2040.4246531800002</v>
      </c>
      <c r="D149" s="89">
        <f t="shared" ref="D149" si="251">H149+L149</f>
        <v>1914.13630954</v>
      </c>
      <c r="E149" s="89">
        <f t="shared" ref="E149" si="252">I149+M149</f>
        <v>924.63164955999991</v>
      </c>
      <c r="F149" s="89">
        <v>4713.2156515999995</v>
      </c>
      <c r="G149" s="89">
        <v>2039.6260481500001</v>
      </c>
      <c r="H149" s="89">
        <v>1894.19294507</v>
      </c>
      <c r="I149" s="89">
        <v>779.39665837999996</v>
      </c>
      <c r="J149" s="89">
        <v>165.97696067999999</v>
      </c>
      <c r="K149" s="89">
        <v>0.79860503000000005</v>
      </c>
      <c r="L149" s="89">
        <v>19.943364469999999</v>
      </c>
      <c r="M149" s="89">
        <v>145.23499118000001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4783.4129232499999</v>
      </c>
      <c r="C150" s="89">
        <f t="shared" ref="C150" si="253">G150+K150</f>
        <v>2029.83376894</v>
      </c>
      <c r="D150" s="89">
        <f t="shared" ref="D150" si="254">H150+L150</f>
        <v>1851.9863837400001</v>
      </c>
      <c r="E150" s="89">
        <f t="shared" ref="E150" si="255">I150+M150</f>
        <v>901.59277057000008</v>
      </c>
      <c r="F150" s="89">
        <v>4617.48816893</v>
      </c>
      <c r="G150" s="89">
        <v>2029.2624514399999</v>
      </c>
      <c r="H150" s="89">
        <v>1831.8431546100001</v>
      </c>
      <c r="I150" s="89">
        <v>756.38256288000002</v>
      </c>
      <c r="J150" s="89">
        <v>165.92475432000001</v>
      </c>
      <c r="K150" s="89">
        <v>0.57131750000000003</v>
      </c>
      <c r="L150" s="89">
        <v>20.143229130000002</v>
      </c>
      <c r="M150" s="89">
        <v>145.21020769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4687.7256028600004</v>
      </c>
      <c r="C151" s="89">
        <f t="shared" ref="C151" si="256">G151+K151</f>
        <v>2018.4287168599999</v>
      </c>
      <c r="D151" s="89">
        <f t="shared" ref="D151" si="257">H151+L151</f>
        <v>1783.4143222099999</v>
      </c>
      <c r="E151" s="89">
        <f t="shared" ref="E151" si="258">I151+M151</f>
        <v>885.88256379000006</v>
      </c>
      <c r="F151" s="89">
        <v>4523.0085822399997</v>
      </c>
      <c r="G151" s="89">
        <v>2017.14889419</v>
      </c>
      <c r="H151" s="89">
        <v>1763.34036399</v>
      </c>
      <c r="I151" s="89">
        <v>742.51932406000003</v>
      </c>
      <c r="J151" s="89">
        <v>164.71702062</v>
      </c>
      <c r="K151" s="89">
        <v>1.2798226699999999</v>
      </c>
      <c r="L151" s="89">
        <v>20.073958220000002</v>
      </c>
      <c r="M151" s="89">
        <v>143.36323973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4625.3733878499997</v>
      </c>
      <c r="C152" s="89">
        <f t="shared" ref="C152" si="259">G152+K152</f>
        <v>1990.0608283500001</v>
      </c>
      <c r="D152" s="89">
        <f t="shared" ref="D152" si="260">H152+L152</f>
        <v>1745.8372746</v>
      </c>
      <c r="E152" s="89">
        <f t="shared" ref="E152" si="261">I152+M152</f>
        <v>889.47528490000002</v>
      </c>
      <c r="F152" s="89">
        <v>4460.6529374199999</v>
      </c>
      <c r="G152" s="89">
        <v>1989.27809411</v>
      </c>
      <c r="H152" s="89">
        <v>1726.73801065</v>
      </c>
      <c r="I152" s="89">
        <v>744.63683265999998</v>
      </c>
      <c r="J152" s="89">
        <v>164.72045043</v>
      </c>
      <c r="K152" s="89">
        <v>0.78273424000000003</v>
      </c>
      <c r="L152" s="89">
        <v>19.099263950000001</v>
      </c>
      <c r="M152" s="89">
        <v>144.83845224000001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4586.7796944800002</v>
      </c>
      <c r="C153" s="89">
        <f t="shared" ref="C153" si="262">G153+K153</f>
        <v>1982.9718002499999</v>
      </c>
      <c r="D153" s="89">
        <f t="shared" ref="D153" si="263">H153+L153</f>
        <v>1713.4878805199999</v>
      </c>
      <c r="E153" s="89">
        <f t="shared" ref="E153" si="264">I153+M153</f>
        <v>890.32001371000001</v>
      </c>
      <c r="F153" s="89">
        <v>4420.8250042099999</v>
      </c>
      <c r="G153" s="89">
        <v>1982.1594065899999</v>
      </c>
      <c r="H153" s="89">
        <v>1694.4580157299999</v>
      </c>
      <c r="I153" s="89">
        <v>744.20758189000003</v>
      </c>
      <c r="J153" s="89">
        <v>165.95469026999999</v>
      </c>
      <c r="K153" s="89">
        <v>0.81239366000000002</v>
      </c>
      <c r="L153" s="89">
        <v>19.029864790000001</v>
      </c>
      <c r="M153" s="89">
        <v>146.11243182000001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4401.7061557300003</v>
      </c>
      <c r="C154" s="89">
        <f t="shared" ref="C154" si="265">G154+K154</f>
        <v>1910.54476944</v>
      </c>
      <c r="D154" s="89">
        <f t="shared" ref="D154" si="266">H154+L154</f>
        <v>1658.5682061699999</v>
      </c>
      <c r="E154" s="89">
        <f t="shared" ref="E154" si="267">I154+M154</f>
        <v>832.59318012000006</v>
      </c>
      <c r="F154" s="89">
        <v>4299.8604551199996</v>
      </c>
      <c r="G154" s="89">
        <v>1909.7482923299999</v>
      </c>
      <c r="H154" s="89">
        <v>1639.2525604699999</v>
      </c>
      <c r="I154" s="89">
        <v>750.85960232000002</v>
      </c>
      <c r="J154" s="89">
        <v>101.84570060999999</v>
      </c>
      <c r="K154" s="89">
        <v>0.79647710999999999</v>
      </c>
      <c r="L154" s="89">
        <v>19.315645700000001</v>
      </c>
      <c r="M154" s="89">
        <v>81.733577800000006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4447.8741662000002</v>
      </c>
      <c r="C155" s="89">
        <f t="shared" ref="C155" si="268">G155+K155</f>
        <v>1972.8661095800001</v>
      </c>
      <c r="D155" s="89">
        <f t="shared" ref="D155" si="269">H155+L155</f>
        <v>1628.6738960299999</v>
      </c>
      <c r="E155" s="89">
        <f t="shared" ref="E155" si="270">I155+M155</f>
        <v>846.33416059000001</v>
      </c>
      <c r="F155" s="89">
        <v>4335.73821959</v>
      </c>
      <c r="G155" s="89">
        <v>1972.04847632</v>
      </c>
      <c r="H155" s="89">
        <v>1598.9656347</v>
      </c>
      <c r="I155" s="89">
        <v>764.72410857</v>
      </c>
      <c r="J155" s="89">
        <v>112.13594661</v>
      </c>
      <c r="K155" s="89">
        <v>0.81763326000000003</v>
      </c>
      <c r="L155" s="89">
        <v>29.708261329999999</v>
      </c>
      <c r="M155" s="89">
        <v>81.610052019999998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4442.8127934699996</v>
      </c>
      <c r="C156" s="89">
        <f t="shared" ref="C156" si="271">G156+K156</f>
        <v>1984.9028172200001</v>
      </c>
      <c r="D156" s="89">
        <f t="shared" ref="D156" si="272">H156+L156</f>
        <v>1616.6101991800001</v>
      </c>
      <c r="E156" s="89">
        <f t="shared" ref="E156" si="273">I156+M156</f>
        <v>841.29977707</v>
      </c>
      <c r="F156" s="89">
        <v>4333.8356684199998</v>
      </c>
      <c r="G156" s="89">
        <v>1984.0889273</v>
      </c>
      <c r="H156" s="89">
        <v>1589.8383188800001</v>
      </c>
      <c r="I156" s="89">
        <v>759.90842224000005</v>
      </c>
      <c r="J156" s="89">
        <v>108.97712505</v>
      </c>
      <c r="K156" s="89">
        <v>0.81388992000000004</v>
      </c>
      <c r="L156" s="89">
        <v>26.771880299999999</v>
      </c>
      <c r="M156" s="89">
        <v>81.391354829999997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4506.9332204100001</v>
      </c>
      <c r="C157" s="89">
        <f t="shared" ref="C157" si="274">G157+K157</f>
        <v>2068.78739597</v>
      </c>
      <c r="D157" s="89">
        <f t="shared" ref="D157" si="275">H157+L157</f>
        <v>1608.12225412</v>
      </c>
      <c r="E157" s="89">
        <f t="shared" ref="E157" si="276">I157+M157</f>
        <v>830.02357031999998</v>
      </c>
      <c r="F157" s="89">
        <v>4391.5890147800001</v>
      </c>
      <c r="G157" s="89">
        <v>2067.9525396499998</v>
      </c>
      <c r="H157" s="89">
        <v>1574.82357159</v>
      </c>
      <c r="I157" s="89">
        <v>748.81290353999998</v>
      </c>
      <c r="J157" s="89">
        <v>115.34420563</v>
      </c>
      <c r="K157" s="89">
        <v>0.83485631999999999</v>
      </c>
      <c r="L157" s="89">
        <v>33.298682530000001</v>
      </c>
      <c r="M157" s="89">
        <v>81.210666779999997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4511.5653251000003</v>
      </c>
      <c r="C158" s="89">
        <f t="shared" ref="C158" si="277">G158+K158</f>
        <v>2103.2280971</v>
      </c>
      <c r="D158" s="89">
        <f t="shared" ref="D158" si="278">H158+L158</f>
        <v>1594.5056776199999</v>
      </c>
      <c r="E158" s="89">
        <f t="shared" ref="E158" si="279">I158+M158</f>
        <v>813.83155038000007</v>
      </c>
      <c r="F158" s="89">
        <v>4397.7928376999998</v>
      </c>
      <c r="G158" s="89">
        <v>2102.37290459</v>
      </c>
      <c r="H158" s="89">
        <v>1562.5795730899999</v>
      </c>
      <c r="I158" s="89">
        <v>732.84036002000005</v>
      </c>
      <c r="J158" s="89">
        <v>113.7724874</v>
      </c>
      <c r="K158" s="89">
        <v>0.85519250999999996</v>
      </c>
      <c r="L158" s="89">
        <v>31.92610453</v>
      </c>
      <c r="M158" s="89">
        <v>80.991190360000004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4619.9830663399998</v>
      </c>
      <c r="C159" s="89">
        <f t="shared" ref="C159" si="280">G159+K159</f>
        <v>2198.3383762500002</v>
      </c>
      <c r="D159" s="89">
        <f t="shared" ref="D159" si="281">H159+L159</f>
        <v>1605.2078917399999</v>
      </c>
      <c r="E159" s="89">
        <f t="shared" ref="E159" si="282">I159+M159</f>
        <v>816.43679835</v>
      </c>
      <c r="F159" s="89">
        <v>4506.9429197099998</v>
      </c>
      <c r="G159" s="89">
        <v>2197.4671466700001</v>
      </c>
      <c r="H159" s="89">
        <v>1573.83301254</v>
      </c>
      <c r="I159" s="89">
        <v>735.64276050000001</v>
      </c>
      <c r="J159" s="89">
        <v>113.04014663</v>
      </c>
      <c r="K159" s="89">
        <v>0.87122957999999995</v>
      </c>
      <c r="L159" s="89">
        <v>31.374879199999999</v>
      </c>
      <c r="M159" s="89">
        <v>80.794037849999995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4684.1584596399998</v>
      </c>
      <c r="C160" s="89">
        <f t="shared" ref="C160" si="283">G160+K160</f>
        <v>2215.4867782199999</v>
      </c>
      <c r="D160" s="89">
        <f t="shared" ref="D160" si="284">H160+L160</f>
        <v>1638.0860451399999</v>
      </c>
      <c r="E160" s="89">
        <f t="shared" ref="E160" si="285">I160+M160</f>
        <v>830.58563628000002</v>
      </c>
      <c r="F160" s="89">
        <v>4580.1129162099996</v>
      </c>
      <c r="G160" s="89">
        <v>2214.57137964</v>
      </c>
      <c r="H160" s="89">
        <v>1605.36177514</v>
      </c>
      <c r="I160" s="89">
        <v>760.17976142999999</v>
      </c>
      <c r="J160" s="89">
        <v>104.04554343</v>
      </c>
      <c r="K160" s="89">
        <v>0.91539857999999996</v>
      </c>
      <c r="L160" s="89">
        <v>32.724269999999997</v>
      </c>
      <c r="M160" s="89">
        <v>70.405874850000004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4805.5746246999997</v>
      </c>
      <c r="C161" s="89">
        <f t="shared" ref="C161" si="286">G161+K161</f>
        <v>2279.2616605999997</v>
      </c>
      <c r="D161" s="89">
        <f t="shared" ref="D161" si="287">H161+L161</f>
        <v>1661.3571954399999</v>
      </c>
      <c r="E161" s="89">
        <f t="shared" ref="E161" si="288">I161+M161</f>
        <v>864.95576865999999</v>
      </c>
      <c r="F161" s="89">
        <v>4711.7369902700002</v>
      </c>
      <c r="G161" s="89">
        <v>2278.3565323399998</v>
      </c>
      <c r="H161" s="89">
        <v>1638.17728119</v>
      </c>
      <c r="I161" s="89">
        <v>795.20317674</v>
      </c>
      <c r="J161" s="89">
        <v>93.837634429999994</v>
      </c>
      <c r="K161" s="89">
        <v>0.90512826000000002</v>
      </c>
      <c r="L161" s="89">
        <v>23.179914249999999</v>
      </c>
      <c r="M161" s="89">
        <v>69.75259192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4988.2357331499998</v>
      </c>
      <c r="C162" s="89">
        <f t="shared" ref="C162" si="289">G162+K162</f>
        <v>2383.3144701000001</v>
      </c>
      <c r="D162" s="89">
        <f t="shared" ref="D162" si="290">H162+L162</f>
        <v>1701.1117609300002</v>
      </c>
      <c r="E162" s="89">
        <f t="shared" ref="E162" si="291">I162+M162</f>
        <v>903.80950211999993</v>
      </c>
      <c r="F162" s="89">
        <v>4889.0641210599997</v>
      </c>
      <c r="G162" s="89">
        <v>2382.7301262300002</v>
      </c>
      <c r="H162" s="89">
        <v>1671.9290180400001</v>
      </c>
      <c r="I162" s="89">
        <v>834.40497678999998</v>
      </c>
      <c r="J162" s="89">
        <v>99.171612089999996</v>
      </c>
      <c r="K162" s="89">
        <v>0.58434386999999999</v>
      </c>
      <c r="L162" s="89">
        <v>29.18274289</v>
      </c>
      <c r="M162" s="89">
        <v>69.404525329999998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5088.1631644700001</v>
      </c>
      <c r="C163" s="89">
        <f t="shared" ref="C163" si="292">G163+K163</f>
        <v>2417.73694828</v>
      </c>
      <c r="D163" s="89">
        <f t="shared" ref="D163" si="293">H163+L163</f>
        <v>1627.7367976799999</v>
      </c>
      <c r="E163" s="89">
        <f t="shared" ref="E163" si="294">I163+M163</f>
        <v>1042.68941851</v>
      </c>
      <c r="F163" s="89">
        <v>4979.0191761400001</v>
      </c>
      <c r="G163" s="89">
        <v>2417.15778387</v>
      </c>
      <c r="H163" s="89">
        <v>1591.86758659</v>
      </c>
      <c r="I163" s="89">
        <v>969.99380568000004</v>
      </c>
      <c r="J163" s="89">
        <v>109.14398833</v>
      </c>
      <c r="K163" s="89">
        <v>0.57916440999999996</v>
      </c>
      <c r="L163" s="89">
        <v>35.86921109</v>
      </c>
      <c r="M163" s="89">
        <v>72.695612830000002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5228.7896760000003</v>
      </c>
      <c r="C164" s="89">
        <f t="shared" ref="C164" si="295">G164+K164</f>
        <v>2482.4838599200002</v>
      </c>
      <c r="D164" s="89">
        <f t="shared" ref="D164" si="296">H164+L164</f>
        <v>1632.59301757</v>
      </c>
      <c r="E164" s="89">
        <f t="shared" ref="E164" si="297">I164+M164</f>
        <v>1113.7127985100001</v>
      </c>
      <c r="F164" s="89">
        <v>5124.7084050000003</v>
      </c>
      <c r="G164" s="89">
        <v>2481.9083897700002</v>
      </c>
      <c r="H164" s="89">
        <v>1601.1713527300001</v>
      </c>
      <c r="I164" s="89">
        <v>1041.6286625</v>
      </c>
      <c r="J164" s="89">
        <v>104.081271</v>
      </c>
      <c r="K164" s="89">
        <v>0.57547015000000001</v>
      </c>
      <c r="L164" s="89">
        <v>31.421664839999998</v>
      </c>
      <c r="M164" s="89">
        <v>72.084136009999995</v>
      </c>
      <c r="N164" s="89"/>
      <c r="O164" s="89"/>
      <c r="P164" s="89"/>
      <c r="Q164" s="89"/>
    </row>
    <row r="165" spans="1:17" hidden="1" outlineLevel="1" collapsed="1">
      <c r="A165" s="62">
        <v>45231</v>
      </c>
      <c r="B165" s="89">
        <v>5448.0927938900004</v>
      </c>
      <c r="C165" s="89">
        <f t="shared" ref="C165" si="298">G165+K165</f>
        <v>2569.2463781500001</v>
      </c>
      <c r="D165" s="89">
        <f t="shared" ref="D165" si="299">H165+L165</f>
        <v>1693.7603798299999</v>
      </c>
      <c r="E165" s="89">
        <f t="shared" ref="E165" si="300">I165+M165</f>
        <v>1185.08603591</v>
      </c>
      <c r="F165" s="89">
        <v>5338.9841220199996</v>
      </c>
      <c r="G165" s="89">
        <v>2568.5621096099999</v>
      </c>
      <c r="H165" s="89">
        <v>1656.4860993</v>
      </c>
      <c r="I165" s="89">
        <v>1113.93591311</v>
      </c>
      <c r="J165" s="89">
        <v>109.10867186999999</v>
      </c>
      <c r="K165" s="89">
        <v>0.68426854000000004</v>
      </c>
      <c r="L165" s="89">
        <v>37.274280529999999</v>
      </c>
      <c r="M165" s="89">
        <v>71.150122800000005</v>
      </c>
      <c r="N165" s="89"/>
      <c r="O165" s="89"/>
      <c r="P165" s="89"/>
      <c r="Q165" s="89"/>
    </row>
    <row r="166" spans="1:17" hidden="1" outlineLevel="1" collapsed="1">
      <c r="A166" s="62">
        <v>45261</v>
      </c>
      <c r="B166" s="89">
        <v>5426.5594889900003</v>
      </c>
      <c r="C166" s="89">
        <f t="shared" ref="C166" si="301">G166+K166</f>
        <v>2485.21260897</v>
      </c>
      <c r="D166" s="89">
        <f t="shared" ref="D166" si="302">H166+L166</f>
        <v>1700.94390262</v>
      </c>
      <c r="E166" s="89">
        <f t="shared" ref="E166" si="303">I166+M166</f>
        <v>1240.4029773999998</v>
      </c>
      <c r="F166" s="89">
        <v>5321.99933977</v>
      </c>
      <c r="G166" s="89">
        <v>2484.5724938100002</v>
      </c>
      <c r="H166" s="89">
        <v>1671.0189290999999</v>
      </c>
      <c r="I166" s="89">
        <v>1166.4079168599999</v>
      </c>
      <c r="J166" s="89">
        <v>104.56014922</v>
      </c>
      <c r="K166" s="89">
        <v>0.64011516000000002</v>
      </c>
      <c r="L166" s="89">
        <v>29.924973520000002</v>
      </c>
      <c r="M166" s="89">
        <v>73.995060539999997</v>
      </c>
      <c r="N166" s="89"/>
      <c r="O166" s="89"/>
      <c r="P166" s="89"/>
      <c r="Q166" s="89"/>
    </row>
    <row r="167" spans="1:17" hidden="1" outlineLevel="1" collapsed="1">
      <c r="A167" s="62">
        <v>45292</v>
      </c>
      <c r="B167" s="89">
        <v>5588.8086897399999</v>
      </c>
      <c r="C167" s="89">
        <f t="shared" ref="C167" si="304">G167+K167</f>
        <v>2647.7757289499996</v>
      </c>
      <c r="D167" s="89">
        <f t="shared" ref="D167" si="305">H167+L167</f>
        <v>1664.54500289</v>
      </c>
      <c r="E167" s="89">
        <f t="shared" ref="E167" si="306">I167+M167</f>
        <v>1276.4879579000001</v>
      </c>
      <c r="F167" s="89">
        <v>5484.40216186</v>
      </c>
      <c r="G167" s="89">
        <v>2647.1326091699998</v>
      </c>
      <c r="H167" s="89">
        <v>1634.4077560999999</v>
      </c>
      <c r="I167" s="89">
        <v>1202.86179659</v>
      </c>
      <c r="J167" s="89">
        <v>104.40652788</v>
      </c>
      <c r="K167" s="89">
        <v>0.64311978000000003</v>
      </c>
      <c r="L167" s="89">
        <v>30.137246789999999</v>
      </c>
      <c r="M167" s="89">
        <v>73.626161310000001</v>
      </c>
      <c r="N167" s="89"/>
      <c r="O167" s="89"/>
      <c r="P167" s="89"/>
      <c r="Q167" s="89"/>
    </row>
    <row r="168" spans="1:17" hidden="1" outlineLevel="1" collapsed="1">
      <c r="A168" s="62">
        <v>45323</v>
      </c>
      <c r="B168" s="89">
        <v>5673.7405923099996</v>
      </c>
      <c r="C168" s="89">
        <f t="shared" ref="C168" si="307">G168+K168</f>
        <v>2668.8963165699997</v>
      </c>
      <c r="D168" s="89">
        <f t="shared" ref="D168" si="308">H168+L168</f>
        <v>1691.5610505299999</v>
      </c>
      <c r="E168" s="89">
        <f t="shared" ref="E168" si="309">I168+M168</f>
        <v>1313.28322521</v>
      </c>
      <c r="F168" s="89">
        <v>5569.6831408600001</v>
      </c>
      <c r="G168" s="89">
        <v>2668.2273722999998</v>
      </c>
      <c r="H168" s="89">
        <v>1662.16509101</v>
      </c>
      <c r="I168" s="89">
        <v>1239.2906775500001</v>
      </c>
      <c r="J168" s="89">
        <v>104.05745145</v>
      </c>
      <c r="K168" s="89">
        <v>0.66894427000000001</v>
      </c>
      <c r="L168" s="89">
        <v>29.395959520000002</v>
      </c>
      <c r="M168" s="89">
        <v>73.99254766</v>
      </c>
      <c r="N168" s="89"/>
      <c r="O168" s="89"/>
      <c r="P168" s="89"/>
      <c r="Q168" s="89"/>
    </row>
    <row r="169" spans="1:17" hidden="1" outlineLevel="1" collapsed="1">
      <c r="A169" s="62">
        <v>45352</v>
      </c>
      <c r="B169" s="89">
        <v>5859.6998690099999</v>
      </c>
      <c r="C169" s="89">
        <f t="shared" ref="C169" si="310">G169+K169</f>
        <v>2742.3195453099997</v>
      </c>
      <c r="D169" s="89">
        <f t="shared" ref="D169" si="311">H169+L169</f>
        <v>1755.4602512599999</v>
      </c>
      <c r="E169" s="89">
        <f t="shared" ref="E169" si="312">I169+M169</f>
        <v>1361.92007244</v>
      </c>
      <c r="F169" s="89">
        <v>5747.9864488499998</v>
      </c>
      <c r="G169" s="89">
        <v>2741.6366263099999</v>
      </c>
      <c r="H169" s="89">
        <v>1719.7361448199999</v>
      </c>
      <c r="I169" s="89">
        <v>1286.6136777199999</v>
      </c>
      <c r="J169" s="89">
        <v>111.71342016</v>
      </c>
      <c r="K169" s="89">
        <v>0.68291900000000005</v>
      </c>
      <c r="L169" s="89">
        <v>35.72410644</v>
      </c>
      <c r="M169" s="89">
        <v>75.30639472</v>
      </c>
      <c r="N169" s="89"/>
      <c r="O169" s="89"/>
      <c r="P169" s="89"/>
      <c r="Q169" s="89"/>
    </row>
    <row r="170" spans="1:17" collapsed="1">
      <c r="A170" s="62">
        <v>45383</v>
      </c>
      <c r="B170" s="89">
        <v>6045.9234608400002</v>
      </c>
      <c r="C170" s="89">
        <f t="shared" ref="C170" si="313">G170+K170</f>
        <v>2817.8555975199997</v>
      </c>
      <c r="D170" s="89">
        <f t="shared" ref="D170" si="314">H170+L170</f>
        <v>1806.6334447000002</v>
      </c>
      <c r="E170" s="89">
        <f t="shared" ref="E170" si="315">I170+M170</f>
        <v>1421.4344186199999</v>
      </c>
      <c r="F170" s="89">
        <v>5936.3433116699998</v>
      </c>
      <c r="G170" s="89">
        <v>2817.0668735099998</v>
      </c>
      <c r="H170" s="89">
        <v>1772.9835802600001</v>
      </c>
      <c r="I170" s="89">
        <v>1346.2928578999999</v>
      </c>
      <c r="J170" s="89">
        <v>109.58014917</v>
      </c>
      <c r="K170" s="89">
        <v>0.78872401000000003</v>
      </c>
      <c r="L170" s="89">
        <v>33.649864440000002</v>
      </c>
      <c r="M170" s="89">
        <v>75.141560720000001</v>
      </c>
      <c r="N170" s="89"/>
      <c r="O170" s="89"/>
      <c r="P170" s="89"/>
      <c r="Q170" s="89"/>
    </row>
    <row r="171" spans="1:17">
      <c r="A171" s="62">
        <v>45413</v>
      </c>
      <c r="B171" s="89">
        <v>6238.3115380400004</v>
      </c>
      <c r="C171" s="89">
        <f t="shared" ref="C171" si="316">G171+K171</f>
        <v>2889.5740793700002</v>
      </c>
      <c r="D171" s="89">
        <f t="shared" ref="D171" si="317">H171+L171</f>
        <v>1861.44747327</v>
      </c>
      <c r="E171" s="89">
        <f t="shared" ref="E171" si="318">I171+M171</f>
        <v>1487.2899854</v>
      </c>
      <c r="F171" s="89">
        <v>6130.2424280100004</v>
      </c>
      <c r="G171" s="89">
        <v>2888.8387469300001</v>
      </c>
      <c r="H171" s="89">
        <v>1830.41815999</v>
      </c>
      <c r="I171" s="89">
        <v>1410.98552109</v>
      </c>
      <c r="J171" s="89">
        <v>108.06911003</v>
      </c>
      <c r="K171" s="89">
        <v>0.73533243999999998</v>
      </c>
      <c r="L171" s="89">
        <v>31.02931328</v>
      </c>
      <c r="M171" s="89">
        <v>76.30446431</v>
      </c>
      <c r="N171" s="89"/>
      <c r="O171" s="89"/>
      <c r="P171" s="89"/>
      <c r="Q171" s="89"/>
    </row>
    <row r="172" spans="1:17">
      <c r="A172" s="62">
        <v>45444</v>
      </c>
      <c r="B172" s="89">
        <v>6398.9013167700004</v>
      </c>
      <c r="C172" s="89">
        <f t="shared" ref="C172" si="319">G172+K172</f>
        <v>2950.9237093900001</v>
      </c>
      <c r="D172" s="89">
        <f t="shared" ref="D172" si="320">H172+L172</f>
        <v>1929.61946132</v>
      </c>
      <c r="E172" s="89">
        <f t="shared" ref="E172" si="321">I172+M172</f>
        <v>1518.3581460599999</v>
      </c>
      <c r="F172" s="89">
        <v>6286.4316674399997</v>
      </c>
      <c r="G172" s="89">
        <v>2950.2261245300001</v>
      </c>
      <c r="H172" s="89">
        <v>1894.1606083199999</v>
      </c>
      <c r="I172" s="89">
        <v>1442.0449345899999</v>
      </c>
      <c r="J172" s="89">
        <v>112.46964933</v>
      </c>
      <c r="K172" s="89">
        <v>0.69758485999999997</v>
      </c>
      <c r="L172" s="89">
        <v>35.458852999999998</v>
      </c>
      <c r="M172" s="89">
        <v>76.313211469999999</v>
      </c>
      <c r="N172" s="89"/>
      <c r="O172" s="89"/>
      <c r="P172" s="89"/>
      <c r="Q172" s="89"/>
    </row>
    <row r="173" spans="1:17">
      <c r="A173" s="62">
        <v>45474</v>
      </c>
      <c r="B173" s="89">
        <v>6596.0515615599998</v>
      </c>
      <c r="C173" s="89">
        <f t="shared" ref="C173" si="322">G173+K173</f>
        <v>3068.5370227800004</v>
      </c>
      <c r="D173" s="89">
        <f t="shared" ref="D173" si="323">H173+L173</f>
        <v>1956.3935471599998</v>
      </c>
      <c r="E173" s="89">
        <f t="shared" ref="E173" si="324">I173+M173</f>
        <v>1571.12099162</v>
      </c>
      <c r="F173" s="89">
        <v>6479.7245674200003</v>
      </c>
      <c r="G173" s="89">
        <v>3067.7483482500002</v>
      </c>
      <c r="H173" s="89">
        <v>1917.5556312199999</v>
      </c>
      <c r="I173" s="89">
        <v>1494.42058795</v>
      </c>
      <c r="J173" s="89">
        <v>116.32699414</v>
      </c>
      <c r="K173" s="89">
        <v>0.78867452999999998</v>
      </c>
      <c r="L173" s="89">
        <v>38.837915940000002</v>
      </c>
      <c r="M173" s="89">
        <v>76.70040367</v>
      </c>
      <c r="N173" s="89"/>
      <c r="O173" s="89"/>
      <c r="P173" s="89"/>
      <c r="Q173" s="89"/>
    </row>
    <row r="174" spans="1:17">
      <c r="A174" s="62">
        <v>45505</v>
      </c>
      <c r="B174" s="89">
        <v>6783.6277783799997</v>
      </c>
      <c r="C174" s="89">
        <f t="shared" ref="C174" si="325">G174+K174</f>
        <v>3142.9216009499996</v>
      </c>
      <c r="D174" s="89">
        <f t="shared" ref="D174" si="326">H174+L174</f>
        <v>2042.07275321</v>
      </c>
      <c r="E174" s="89">
        <f t="shared" ref="E174" si="327">I174+M174</f>
        <v>1598.6334242200001</v>
      </c>
      <c r="F174" s="89">
        <v>6676.4279625999998</v>
      </c>
      <c r="G174" s="89">
        <v>3142.1189832199998</v>
      </c>
      <c r="H174" s="89">
        <v>2003.52364661</v>
      </c>
      <c r="I174" s="89">
        <v>1530.78533277</v>
      </c>
      <c r="J174" s="89">
        <v>107.19981577999999</v>
      </c>
      <c r="K174" s="89">
        <v>0.80261773000000003</v>
      </c>
      <c r="L174" s="89">
        <v>38.549106600000002</v>
      </c>
      <c r="M174" s="89">
        <v>67.848091449999998</v>
      </c>
      <c r="N174" s="89"/>
      <c r="O174" s="89"/>
      <c r="P174" s="89"/>
      <c r="Q174" s="89"/>
    </row>
    <row r="175" spans="1:17">
      <c r="A175" s="62">
        <v>45536</v>
      </c>
      <c r="B175" s="89">
        <v>6908.9010037099997</v>
      </c>
      <c r="C175" s="89">
        <f t="shared" ref="C175" si="328">G175+K175</f>
        <v>3188.5292815100001</v>
      </c>
      <c r="D175" s="89">
        <f t="shared" ref="D175" si="329">H175+L175</f>
        <v>2087.7314632600001</v>
      </c>
      <c r="E175" s="89">
        <f t="shared" ref="E175" si="330">I175+M175</f>
        <v>1632.64025894</v>
      </c>
      <c r="F175" s="89">
        <v>6805.8621173700003</v>
      </c>
      <c r="G175" s="89">
        <v>3187.7551265900001</v>
      </c>
      <c r="H175" s="89">
        <v>2052.64898838</v>
      </c>
      <c r="I175" s="89">
        <v>1565.4580023999999</v>
      </c>
      <c r="J175" s="89">
        <v>103.03888634</v>
      </c>
      <c r="K175" s="89">
        <v>0.77415491999999997</v>
      </c>
      <c r="L175" s="89">
        <v>35.082474879999999</v>
      </c>
      <c r="M175" s="89">
        <v>67.182256539999997</v>
      </c>
      <c r="N175" s="89"/>
      <c r="O175" s="89"/>
      <c r="P175" s="89"/>
      <c r="Q175" s="89"/>
    </row>
    <row r="176" spans="1:17">
      <c r="A176" s="62">
        <v>45566</v>
      </c>
      <c r="B176" s="89">
        <v>7034.1051165500003</v>
      </c>
      <c r="C176" s="89">
        <f t="shared" ref="C176" si="331">G176+K176</f>
        <v>3255.3464362100003</v>
      </c>
      <c r="D176" s="89">
        <f t="shared" ref="D176" si="332">H176+L176</f>
        <v>2130.3838409999998</v>
      </c>
      <c r="E176" s="89">
        <f t="shared" ref="E176" si="333">I176+M176</f>
        <v>1648.3748393400001</v>
      </c>
      <c r="F176" s="89">
        <v>6948.5097145999998</v>
      </c>
      <c r="G176" s="89">
        <v>3254.5765226600001</v>
      </c>
      <c r="H176" s="89">
        <v>2094.5221302499999</v>
      </c>
      <c r="I176" s="89">
        <v>1599.41106169</v>
      </c>
      <c r="J176" s="89">
        <v>85.595401949999996</v>
      </c>
      <c r="K176" s="89">
        <v>0.76991354999999995</v>
      </c>
      <c r="L176" s="89">
        <v>35.86171075</v>
      </c>
      <c r="M176" s="89">
        <v>48.963777649999997</v>
      </c>
      <c r="N176" s="89"/>
      <c r="O176" s="89"/>
      <c r="P176" s="89"/>
      <c r="Q176" s="89"/>
    </row>
    <row r="177" spans="1:17">
      <c r="A177" s="62">
        <v>45597</v>
      </c>
      <c r="B177" s="89">
        <v>7155.6057486099999</v>
      </c>
      <c r="C177" s="89">
        <f t="shared" ref="C177" si="334">G177+K177</f>
        <v>3294.7873369399999</v>
      </c>
      <c r="D177" s="89">
        <f t="shared" ref="D177" si="335">H177+L177</f>
        <v>2194.4893368000003</v>
      </c>
      <c r="E177" s="89">
        <f t="shared" ref="E177" si="336">I177+M177</f>
        <v>1666.3290748699999</v>
      </c>
      <c r="F177" s="89">
        <v>7074.5628257300004</v>
      </c>
      <c r="G177" s="89">
        <v>3294.0271335799998</v>
      </c>
      <c r="H177" s="89">
        <v>2161.0219093300002</v>
      </c>
      <c r="I177" s="89">
        <v>1619.51378282</v>
      </c>
      <c r="J177" s="89">
        <v>81.042922880000006</v>
      </c>
      <c r="K177" s="89">
        <v>0.76020335999999999</v>
      </c>
      <c r="L177" s="89">
        <v>33.467427469999997</v>
      </c>
      <c r="M177" s="89">
        <v>46.815292049999996</v>
      </c>
      <c r="N177" s="89"/>
      <c r="O177" s="89"/>
      <c r="P177" s="89"/>
      <c r="Q177" s="89"/>
    </row>
    <row r="178" spans="1:17">
      <c r="A178" s="62">
        <v>45627</v>
      </c>
      <c r="B178" s="89">
        <v>7182.2429981799996</v>
      </c>
      <c r="C178" s="89">
        <f t="shared" ref="C178" si="337">G178+K178</f>
        <v>3276.9286375199999</v>
      </c>
      <c r="D178" s="89">
        <f t="shared" ref="D178" si="338">H178+L178</f>
        <v>2224.9322714599998</v>
      </c>
      <c r="E178" s="89">
        <f t="shared" ref="E178" si="339">I178+M178</f>
        <v>1680.3820891999999</v>
      </c>
      <c r="F178" s="89">
        <v>7110.6458081000001</v>
      </c>
      <c r="G178" s="89">
        <v>3268.71504869</v>
      </c>
      <c r="H178" s="89">
        <v>2208.5694868599999</v>
      </c>
      <c r="I178" s="89">
        <v>1633.36127255</v>
      </c>
      <c r="J178" s="89">
        <v>71.597190080000004</v>
      </c>
      <c r="K178" s="89">
        <v>8.2135888300000008</v>
      </c>
      <c r="L178" s="89">
        <v>16.362784600000001</v>
      </c>
      <c r="M178" s="89">
        <v>47.02081665</v>
      </c>
      <c r="N178" s="89"/>
      <c r="O178" s="89"/>
      <c r="P178" s="89"/>
      <c r="Q178" s="89"/>
    </row>
    <row r="179" spans="1:17">
      <c r="A179" s="62">
        <v>45658</v>
      </c>
      <c r="B179" s="89">
        <v>7314.7239472800002</v>
      </c>
      <c r="C179" s="89">
        <f t="shared" ref="C179" si="340">G179+K179</f>
        <v>3450.8677957999998</v>
      </c>
      <c r="D179" s="89">
        <f t="shared" ref="D179" si="341">H179+L179</f>
        <v>2170.3093485200002</v>
      </c>
      <c r="E179" s="89">
        <f t="shared" ref="E179" si="342">I179+M179</f>
        <v>1693.5468029599999</v>
      </c>
      <c r="F179" s="89">
        <v>7246.3376950900001</v>
      </c>
      <c r="G179" s="89">
        <v>3440.8541730799998</v>
      </c>
      <c r="H179" s="89">
        <v>2158.3313629700001</v>
      </c>
      <c r="I179" s="89">
        <v>1647.15215904</v>
      </c>
      <c r="J179" s="89">
        <v>68.386252189999993</v>
      </c>
      <c r="K179" s="89">
        <v>10.013622720000001</v>
      </c>
      <c r="L179" s="89">
        <v>11.97798555</v>
      </c>
      <c r="M179" s="89">
        <v>46.39464392</v>
      </c>
      <c r="N179" s="89"/>
      <c r="O179" s="89"/>
      <c r="P179" s="89"/>
      <c r="Q179" s="89"/>
    </row>
    <row r="180" spans="1:17">
      <c r="A180" s="62">
        <v>45689</v>
      </c>
      <c r="B180" s="89">
        <v>7399.4057299899996</v>
      </c>
      <c r="C180" s="89">
        <f t="shared" ref="C180" si="343">G180+K180</f>
        <v>3463.0320994899998</v>
      </c>
      <c r="D180" s="89">
        <f t="shared" ref="D180" si="344">H180+L180</f>
        <v>2223.8320279</v>
      </c>
      <c r="E180" s="89">
        <f t="shared" ref="E180" si="345">I180+M180</f>
        <v>1712.5416026</v>
      </c>
      <c r="F180" s="89">
        <v>7326.7951049399999</v>
      </c>
      <c r="G180" s="89">
        <v>3453.06509461</v>
      </c>
      <c r="H180" s="89">
        <v>2206.90999139</v>
      </c>
      <c r="I180" s="89">
        <v>1666.82001894</v>
      </c>
      <c r="J180" s="89">
        <v>72.610625049999996</v>
      </c>
      <c r="K180" s="89">
        <v>9.9670048799999993</v>
      </c>
      <c r="L180" s="89">
        <v>16.922036510000002</v>
      </c>
      <c r="M180" s="89">
        <v>45.72158366</v>
      </c>
      <c r="N180" s="89"/>
      <c r="O180" s="89"/>
      <c r="P180" s="89"/>
      <c r="Q180" s="89"/>
    </row>
    <row r="181" spans="1:17">
      <c r="A181" s="62">
        <v>45717</v>
      </c>
      <c r="B181" s="89">
        <v>7570.2657963600004</v>
      </c>
      <c r="C181" s="89">
        <f t="shared" ref="C181" si="346">G181+K181</f>
        <v>3480.6770332300002</v>
      </c>
      <c r="D181" s="89">
        <f t="shared" ref="D181" si="347">H181+L181</f>
        <v>2364.9173650900002</v>
      </c>
      <c r="E181" s="89">
        <f t="shared" ref="E181" si="348">I181+M181</f>
        <v>1724.67139804</v>
      </c>
      <c r="F181" s="89">
        <v>7498.5344995400001</v>
      </c>
      <c r="G181" s="89">
        <v>3470.7021016200001</v>
      </c>
      <c r="H181" s="89">
        <v>2343.26814285</v>
      </c>
      <c r="I181" s="89">
        <v>1684.5642550699999</v>
      </c>
      <c r="J181" s="89">
        <v>71.731296819999997</v>
      </c>
      <c r="K181" s="89">
        <v>9.9749316100000005</v>
      </c>
      <c r="L181" s="89">
        <v>21.64922224</v>
      </c>
      <c r="M181" s="89">
        <v>40.107142969999998</v>
      </c>
      <c r="N181" s="89"/>
      <c r="O181" s="89"/>
      <c r="P181" s="89"/>
      <c r="Q181" s="89"/>
    </row>
    <row r="182" spans="1:17">
      <c r="A182" s="62">
        <v>45748</v>
      </c>
      <c r="B182" s="89">
        <v>7685.9360429600001</v>
      </c>
      <c r="C182" s="89">
        <f t="shared" ref="C182" si="349">G182+K182</f>
        <v>3706.76551677</v>
      </c>
      <c r="D182" s="89">
        <f t="shared" ref="D182" si="350">H182+L182</f>
        <v>2232.6761791800004</v>
      </c>
      <c r="E182" s="89">
        <f t="shared" ref="E182" si="351">I182+M182</f>
        <v>1746.4943470100002</v>
      </c>
      <c r="F182" s="89">
        <v>7609.6225898800003</v>
      </c>
      <c r="G182" s="89">
        <v>3698.16334267</v>
      </c>
      <c r="H182" s="89">
        <v>2204.1934350800002</v>
      </c>
      <c r="I182" s="89">
        <v>1707.2658121300001</v>
      </c>
      <c r="J182" s="89">
        <v>76.313453080000002</v>
      </c>
      <c r="K182" s="89">
        <v>8.6021740999999992</v>
      </c>
      <c r="L182" s="89">
        <v>28.482744100000001</v>
      </c>
      <c r="M182" s="89">
        <v>39.228534879999998</v>
      </c>
      <c r="N182" s="89"/>
      <c r="O182" s="89"/>
      <c r="P182" s="89"/>
      <c r="Q182" s="89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AAA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10.44140625" style="76" customWidth="1"/>
    <col min="3" max="3" width="12" style="76" customWidth="1"/>
    <col min="4" max="4" width="12.4414062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5546875" style="76" customWidth="1"/>
    <col min="11" max="11" width="12.44140625" style="76" customWidth="1"/>
    <col min="12" max="13" width="12" style="76" customWidth="1"/>
    <col min="14" max="14" width="10.88671875" style="76" customWidth="1"/>
    <col min="15" max="15" width="11.109375" style="76" customWidth="1"/>
    <col min="16" max="16" width="14" style="76" customWidth="1"/>
    <col min="17" max="17" width="9.6640625" style="76" customWidth="1"/>
    <col min="18" max="18" width="10.33203125" style="76" customWidth="1"/>
    <col min="19" max="19" width="10.44140625" style="76" customWidth="1"/>
    <col min="20" max="16384" width="9.109375" style="76"/>
  </cols>
  <sheetData>
    <row r="1" spans="1:703" ht="14.4">
      <c r="A1" s="108" t="s">
        <v>173</v>
      </c>
    </row>
    <row r="2" spans="1:703" ht="5.25" customHeight="1"/>
    <row r="3" spans="1:703">
      <c r="A3" s="114" t="s">
        <v>50</v>
      </c>
    </row>
    <row r="4" spans="1:703" ht="12.75" customHeight="1">
      <c r="A4" s="216" t="s">
        <v>62</v>
      </c>
      <c r="B4" s="217"/>
      <c r="C4" s="83"/>
    </row>
    <row r="5" spans="1:703" ht="12.75" customHeight="1">
      <c r="A5" s="77" t="s">
        <v>232</v>
      </c>
    </row>
    <row r="6" spans="1:703" ht="12.75" customHeight="1">
      <c r="A6" s="218" t="s">
        <v>0</v>
      </c>
      <c r="B6" s="220" t="s">
        <v>1</v>
      </c>
      <c r="C6" s="222" t="s">
        <v>49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</row>
    <row r="7" spans="1:703" s="84" customFormat="1" ht="12.75" customHeight="1">
      <c r="A7" s="218"/>
      <c r="B7" s="220"/>
      <c r="C7" s="223" t="s">
        <v>171</v>
      </c>
      <c r="D7" s="223" t="s">
        <v>170</v>
      </c>
      <c r="E7" s="223" t="s">
        <v>46</v>
      </c>
      <c r="F7" s="223" t="s">
        <v>45</v>
      </c>
      <c r="G7" s="223" t="s">
        <v>44</v>
      </c>
      <c r="H7" s="223" t="s">
        <v>43</v>
      </c>
      <c r="I7" s="223" t="s">
        <v>42</v>
      </c>
      <c r="J7" s="223" t="s">
        <v>41</v>
      </c>
      <c r="K7" s="223" t="s">
        <v>40</v>
      </c>
      <c r="L7" s="223" t="s">
        <v>64</v>
      </c>
      <c r="M7" s="223" t="s">
        <v>261</v>
      </c>
      <c r="N7" s="223" t="s">
        <v>38</v>
      </c>
      <c r="O7" s="223" t="s">
        <v>37</v>
      </c>
      <c r="P7" s="223" t="s">
        <v>51</v>
      </c>
      <c r="Q7" s="223" t="s">
        <v>36</v>
      </c>
      <c r="R7" s="223" t="s">
        <v>35</v>
      </c>
      <c r="S7" s="223" t="s">
        <v>34</v>
      </c>
      <c r="T7" s="223" t="s">
        <v>33</v>
      </c>
    </row>
    <row r="8" spans="1:703" s="84" customFormat="1" ht="12.75" customHeight="1">
      <c r="A8" s="219"/>
      <c r="B8" s="221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703" s="84" customFormat="1" ht="65.25" customHeight="1">
      <c r="A9" s="219"/>
      <c r="B9" s="221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</row>
    <row r="10" spans="1:703" s="84" customFormat="1" collapsed="1">
      <c r="A10" s="85">
        <v>1</v>
      </c>
      <c r="B10" s="86">
        <v>2</v>
      </c>
      <c r="C10" s="85">
        <v>3</v>
      </c>
      <c r="D10" s="86">
        <v>4</v>
      </c>
      <c r="E10" s="85">
        <v>5</v>
      </c>
      <c r="F10" s="86">
        <v>6</v>
      </c>
      <c r="G10" s="85">
        <v>7</v>
      </c>
      <c r="H10" s="86">
        <v>8</v>
      </c>
      <c r="I10" s="85">
        <v>9</v>
      </c>
      <c r="J10" s="86">
        <v>10</v>
      </c>
      <c r="K10" s="85">
        <v>11</v>
      </c>
      <c r="L10" s="86">
        <v>12</v>
      </c>
      <c r="M10" s="85">
        <v>13</v>
      </c>
      <c r="N10" s="171">
        <v>14</v>
      </c>
      <c r="O10" s="85">
        <v>15</v>
      </c>
      <c r="P10" s="171">
        <v>16</v>
      </c>
      <c r="Q10" s="85">
        <v>17</v>
      </c>
      <c r="R10" s="171">
        <v>18</v>
      </c>
      <c r="S10" s="85">
        <v>19</v>
      </c>
      <c r="T10" s="171">
        <v>20</v>
      </c>
    </row>
    <row r="11" spans="1:70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</row>
    <row r="12" spans="1:70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</row>
    <row r="13" spans="1:70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</row>
    <row r="14" spans="1:70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</row>
    <row r="15" spans="1:70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</row>
    <row r="16" spans="1:70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</row>
    <row r="17" spans="1:70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</row>
    <row r="18" spans="1:70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</row>
    <row r="19" spans="1:70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</row>
    <row r="20" spans="1:70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0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20"/>
      <c r="SE20" s="120"/>
      <c r="SF20" s="120"/>
      <c r="SG20" s="120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20"/>
      <c r="SS20" s="120"/>
      <c r="ST20" s="120"/>
      <c r="SU20" s="120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20"/>
      <c r="TG20" s="120"/>
      <c r="TH20" s="120"/>
      <c r="TI20" s="120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20"/>
      <c r="TU20" s="120"/>
      <c r="TV20" s="120"/>
      <c r="TW20" s="120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20"/>
      <c r="UI20" s="120"/>
      <c r="UJ20" s="120"/>
      <c r="UK20" s="120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20"/>
      <c r="UW20" s="120"/>
      <c r="UX20" s="120"/>
      <c r="UY20" s="120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20"/>
      <c r="VK20" s="120"/>
      <c r="VL20" s="120"/>
      <c r="VM20" s="120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20"/>
      <c r="VY20" s="120"/>
      <c r="VZ20" s="120"/>
      <c r="WA20" s="120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20"/>
      <c r="WM20" s="120"/>
      <c r="WN20" s="120"/>
      <c r="WO20" s="120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20"/>
      <c r="XA20" s="120"/>
      <c r="XB20" s="120"/>
      <c r="XC20" s="120"/>
      <c r="XD20" s="120"/>
      <c r="XE20" s="120"/>
      <c r="XF20" s="120"/>
      <c r="XG20" s="120"/>
      <c r="XH20" s="120"/>
      <c r="XI20" s="120"/>
      <c r="XJ20" s="120"/>
      <c r="XK20" s="120"/>
      <c r="XL20" s="120"/>
      <c r="XM20" s="120"/>
      <c r="XN20" s="120"/>
      <c r="XO20" s="120"/>
      <c r="XP20" s="120"/>
      <c r="XQ20" s="120"/>
      <c r="XR20" s="120"/>
      <c r="XS20" s="120"/>
      <c r="XT20" s="120"/>
      <c r="XU20" s="120"/>
      <c r="XV20" s="120"/>
      <c r="XW20" s="120"/>
      <c r="XX20" s="120"/>
      <c r="XY20" s="120"/>
      <c r="XZ20" s="120"/>
      <c r="YA20" s="120"/>
      <c r="YB20" s="120"/>
      <c r="YC20" s="120"/>
      <c r="YD20" s="120"/>
      <c r="YE20" s="120"/>
      <c r="YF20" s="120"/>
      <c r="YG20" s="120"/>
      <c r="YH20" s="120"/>
      <c r="YI20" s="120"/>
      <c r="YJ20" s="120"/>
      <c r="YK20" s="120"/>
      <c r="YL20" s="120"/>
      <c r="YM20" s="120"/>
      <c r="YN20" s="120"/>
      <c r="YO20" s="120"/>
      <c r="YP20" s="120"/>
      <c r="YQ20" s="120"/>
      <c r="YR20" s="120"/>
      <c r="YS20" s="120"/>
      <c r="YT20" s="120"/>
      <c r="YU20" s="120"/>
      <c r="YV20" s="120"/>
      <c r="YW20" s="120"/>
      <c r="YX20" s="120"/>
      <c r="YY20" s="120"/>
      <c r="YZ20" s="120"/>
      <c r="ZA20" s="120"/>
      <c r="ZB20" s="120"/>
      <c r="ZC20" s="120"/>
      <c r="ZD20" s="120"/>
      <c r="ZE20" s="120"/>
      <c r="ZF20" s="120"/>
      <c r="ZG20" s="120"/>
      <c r="ZH20" s="120"/>
      <c r="ZI20" s="120"/>
      <c r="ZJ20" s="120"/>
      <c r="ZK20" s="120"/>
      <c r="ZL20" s="120"/>
      <c r="ZM20" s="120"/>
      <c r="ZN20" s="120"/>
      <c r="ZO20" s="120"/>
      <c r="ZP20" s="120"/>
      <c r="ZQ20" s="120"/>
      <c r="ZR20" s="120"/>
      <c r="ZS20" s="120"/>
      <c r="ZT20" s="120"/>
      <c r="ZU20" s="120"/>
      <c r="ZV20" s="120"/>
      <c r="ZW20" s="120"/>
      <c r="ZX20" s="120"/>
      <c r="ZY20" s="120"/>
      <c r="ZZ20" s="120"/>
      <c r="AAA20" s="120"/>
    </row>
    <row r="21" spans="1:70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  <c r="XO21" s="120"/>
      <c r="XP21" s="120"/>
      <c r="XQ21" s="120"/>
      <c r="XR21" s="120"/>
      <c r="XS21" s="120"/>
      <c r="XT21" s="120"/>
      <c r="XU21" s="120"/>
      <c r="XV21" s="120"/>
      <c r="XW21" s="120"/>
      <c r="XX21" s="120"/>
      <c r="XY21" s="120"/>
      <c r="XZ21" s="120"/>
      <c r="YA21" s="120"/>
      <c r="YB21" s="120"/>
      <c r="YC21" s="120"/>
      <c r="YD21" s="120"/>
      <c r="YE21" s="120"/>
      <c r="YF21" s="120"/>
      <c r="YG21" s="120"/>
      <c r="YH21" s="120"/>
      <c r="YI21" s="120"/>
      <c r="YJ21" s="120"/>
      <c r="YK21" s="120"/>
      <c r="YL21" s="120"/>
      <c r="YM21" s="120"/>
      <c r="YN21" s="120"/>
      <c r="YO21" s="120"/>
      <c r="YP21" s="120"/>
      <c r="YQ21" s="120"/>
      <c r="YR21" s="120"/>
      <c r="YS21" s="120"/>
      <c r="YT21" s="120"/>
      <c r="YU21" s="120"/>
      <c r="YV21" s="120"/>
      <c r="YW21" s="120"/>
      <c r="YX21" s="120"/>
      <c r="YY21" s="120"/>
      <c r="YZ21" s="120"/>
      <c r="ZA21" s="120"/>
      <c r="ZB21" s="120"/>
      <c r="ZC21" s="120"/>
      <c r="ZD21" s="120"/>
      <c r="ZE21" s="120"/>
      <c r="ZF21" s="120"/>
      <c r="ZG21" s="120"/>
      <c r="ZH21" s="120"/>
      <c r="ZI21" s="120"/>
      <c r="ZJ21" s="120"/>
      <c r="ZK21" s="120"/>
      <c r="ZL21" s="120"/>
      <c r="ZM21" s="120"/>
      <c r="ZN21" s="120"/>
      <c r="ZO21" s="120"/>
      <c r="ZP21" s="120"/>
      <c r="ZQ21" s="120"/>
      <c r="ZR21" s="120"/>
      <c r="ZS21" s="120"/>
      <c r="ZT21" s="120"/>
      <c r="ZU21" s="120"/>
      <c r="ZV21" s="120"/>
      <c r="ZW21" s="120"/>
      <c r="ZX21" s="120"/>
      <c r="ZY21" s="120"/>
      <c r="ZZ21" s="120"/>
      <c r="AAA21" s="120"/>
    </row>
    <row r="22" spans="1:70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  <c r="XS22" s="120"/>
      <c r="XT22" s="120"/>
      <c r="XU22" s="120"/>
      <c r="XV22" s="120"/>
      <c r="XW22" s="120"/>
      <c r="XX22" s="120"/>
      <c r="XY22" s="120"/>
      <c r="XZ22" s="120"/>
      <c r="YA22" s="120"/>
      <c r="YB22" s="120"/>
      <c r="YC22" s="120"/>
      <c r="YD22" s="120"/>
      <c r="YE22" s="120"/>
      <c r="YF22" s="120"/>
      <c r="YG22" s="120"/>
      <c r="YH22" s="120"/>
      <c r="YI22" s="120"/>
      <c r="YJ22" s="120"/>
      <c r="YK22" s="120"/>
      <c r="YL22" s="120"/>
      <c r="YM22" s="120"/>
      <c r="YN22" s="120"/>
      <c r="YO22" s="120"/>
      <c r="YP22" s="120"/>
      <c r="YQ22" s="120"/>
      <c r="YR22" s="120"/>
      <c r="YS22" s="120"/>
      <c r="YT22" s="120"/>
      <c r="YU22" s="120"/>
      <c r="YV22" s="120"/>
      <c r="YW22" s="120"/>
      <c r="YX22" s="120"/>
      <c r="YY22" s="120"/>
      <c r="YZ22" s="120"/>
      <c r="ZA22" s="120"/>
      <c r="ZB22" s="120"/>
      <c r="ZC22" s="120"/>
      <c r="ZD22" s="120"/>
      <c r="ZE22" s="120"/>
      <c r="ZF22" s="120"/>
      <c r="ZG22" s="120"/>
      <c r="ZH22" s="120"/>
      <c r="ZI22" s="120"/>
      <c r="ZJ22" s="120"/>
      <c r="ZK22" s="120"/>
      <c r="ZL22" s="120"/>
      <c r="ZM22" s="120"/>
      <c r="ZN22" s="120"/>
      <c r="ZO22" s="120"/>
      <c r="ZP22" s="120"/>
      <c r="ZQ22" s="120"/>
      <c r="ZR22" s="120"/>
      <c r="ZS22" s="120"/>
      <c r="ZT22" s="120"/>
      <c r="ZU22" s="120"/>
      <c r="ZV22" s="120"/>
      <c r="ZW22" s="120"/>
      <c r="ZX22" s="120"/>
      <c r="ZY22" s="120"/>
      <c r="ZZ22" s="120"/>
      <c r="AAA22" s="120"/>
    </row>
    <row r="23" spans="1:70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</row>
    <row r="24" spans="1:70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</row>
    <row r="25" spans="1:70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</row>
    <row r="26" spans="1:70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  <c r="IU26" s="120"/>
      <c r="IV26" s="120"/>
      <c r="IW26" s="120"/>
      <c r="IX26" s="120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0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120"/>
      <c r="SE26" s="120"/>
      <c r="SF26" s="120"/>
      <c r="SG26" s="120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120"/>
      <c r="SS26" s="120"/>
      <c r="ST26" s="120"/>
      <c r="SU26" s="120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0"/>
      <c r="TG26" s="120"/>
      <c r="TH26" s="120"/>
      <c r="TI26" s="120"/>
      <c r="TJ26" s="120"/>
      <c r="TK26" s="120"/>
      <c r="TL26" s="120"/>
      <c r="TM26" s="120"/>
      <c r="TN26" s="120"/>
      <c r="TO26" s="120"/>
      <c r="TP26" s="120"/>
      <c r="TQ26" s="120"/>
      <c r="TR26" s="120"/>
      <c r="TS26" s="120"/>
      <c r="TT26" s="120"/>
      <c r="TU26" s="120"/>
      <c r="TV26" s="120"/>
      <c r="TW26" s="120"/>
      <c r="TX26" s="120"/>
      <c r="TY26" s="120"/>
      <c r="TZ26" s="120"/>
      <c r="UA26" s="120"/>
      <c r="UB26" s="120"/>
      <c r="UC26" s="120"/>
      <c r="UD26" s="120"/>
      <c r="UE26" s="120"/>
      <c r="UF26" s="120"/>
      <c r="UG26" s="120"/>
      <c r="UH26" s="120"/>
      <c r="UI26" s="120"/>
      <c r="UJ26" s="120"/>
      <c r="UK26" s="120"/>
      <c r="UL26" s="120"/>
      <c r="UM26" s="120"/>
      <c r="UN26" s="120"/>
      <c r="UO26" s="120"/>
      <c r="UP26" s="120"/>
      <c r="UQ26" s="120"/>
      <c r="UR26" s="120"/>
      <c r="US26" s="120"/>
      <c r="UT26" s="120"/>
      <c r="UU26" s="120"/>
      <c r="UV26" s="120"/>
      <c r="UW26" s="120"/>
      <c r="UX26" s="120"/>
      <c r="UY26" s="120"/>
      <c r="UZ26" s="120"/>
      <c r="VA26" s="120"/>
      <c r="VB26" s="120"/>
      <c r="VC26" s="120"/>
      <c r="VD26" s="120"/>
      <c r="VE26" s="120"/>
      <c r="VF26" s="120"/>
      <c r="VG26" s="120"/>
      <c r="VH26" s="120"/>
      <c r="VI26" s="120"/>
      <c r="VJ26" s="120"/>
      <c r="VK26" s="120"/>
      <c r="VL26" s="120"/>
      <c r="VM26" s="120"/>
      <c r="VN26" s="120"/>
      <c r="VO26" s="120"/>
      <c r="VP26" s="120"/>
      <c r="VQ26" s="120"/>
      <c r="VR26" s="120"/>
      <c r="VS26" s="120"/>
      <c r="VT26" s="120"/>
      <c r="VU26" s="120"/>
      <c r="VV26" s="120"/>
      <c r="VW26" s="120"/>
      <c r="VX26" s="120"/>
      <c r="VY26" s="120"/>
      <c r="VZ26" s="120"/>
      <c r="WA26" s="120"/>
      <c r="WB26" s="120"/>
      <c r="WC26" s="120"/>
      <c r="WD26" s="120"/>
      <c r="WE26" s="120"/>
      <c r="WF26" s="120"/>
      <c r="WG26" s="120"/>
      <c r="WH26" s="120"/>
      <c r="WI26" s="120"/>
      <c r="WJ26" s="120"/>
      <c r="WK26" s="120"/>
      <c r="WL26" s="120"/>
      <c r="WM26" s="120"/>
      <c r="WN26" s="120"/>
      <c r="WO26" s="120"/>
      <c r="WP26" s="120"/>
      <c r="WQ26" s="120"/>
      <c r="WR26" s="120"/>
      <c r="WS26" s="120"/>
      <c r="WT26" s="120"/>
      <c r="WU26" s="120"/>
      <c r="WV26" s="120"/>
      <c r="WW26" s="120"/>
      <c r="WX26" s="120"/>
      <c r="WY26" s="120"/>
      <c r="WZ26" s="120"/>
      <c r="XA26" s="120"/>
      <c r="XB26" s="120"/>
      <c r="XC26" s="120"/>
      <c r="XD26" s="120"/>
      <c r="XE26" s="120"/>
      <c r="XF26" s="120"/>
      <c r="XG26" s="120"/>
      <c r="XH26" s="120"/>
      <c r="XI26" s="120"/>
      <c r="XJ26" s="120"/>
      <c r="XK26" s="120"/>
      <c r="XL26" s="120"/>
      <c r="XM26" s="120"/>
      <c r="XN26" s="120"/>
      <c r="XO26" s="120"/>
      <c r="XP26" s="120"/>
      <c r="XQ26" s="120"/>
      <c r="XR26" s="120"/>
      <c r="XS26" s="120"/>
      <c r="XT26" s="120"/>
      <c r="XU26" s="120"/>
      <c r="XV26" s="120"/>
      <c r="XW26" s="120"/>
      <c r="XX26" s="120"/>
      <c r="XY26" s="120"/>
      <c r="XZ26" s="120"/>
      <c r="YA26" s="120"/>
      <c r="YB26" s="120"/>
      <c r="YC26" s="120"/>
      <c r="YD26" s="120"/>
      <c r="YE26" s="120"/>
      <c r="YF26" s="120"/>
      <c r="YG26" s="120"/>
      <c r="YH26" s="120"/>
      <c r="YI26" s="120"/>
      <c r="YJ26" s="120"/>
      <c r="YK26" s="120"/>
      <c r="YL26" s="120"/>
      <c r="YM26" s="120"/>
      <c r="YN26" s="120"/>
      <c r="YO26" s="120"/>
      <c r="YP26" s="120"/>
      <c r="YQ26" s="120"/>
      <c r="YR26" s="120"/>
      <c r="YS26" s="120"/>
      <c r="YT26" s="120"/>
      <c r="YU26" s="120"/>
      <c r="YV26" s="120"/>
      <c r="YW26" s="120"/>
      <c r="YX26" s="120"/>
      <c r="YY26" s="120"/>
      <c r="YZ26" s="120"/>
      <c r="ZA26" s="120"/>
      <c r="ZB26" s="120"/>
      <c r="ZC26" s="120"/>
      <c r="ZD26" s="120"/>
      <c r="ZE26" s="120"/>
      <c r="ZF26" s="120"/>
      <c r="ZG26" s="120"/>
      <c r="ZH26" s="120"/>
      <c r="ZI26" s="120"/>
      <c r="ZJ26" s="120"/>
      <c r="ZK26" s="120"/>
      <c r="ZL26" s="120"/>
      <c r="ZM26" s="120"/>
      <c r="ZN26" s="120"/>
      <c r="ZO26" s="120"/>
      <c r="ZP26" s="120"/>
      <c r="ZQ26" s="120"/>
      <c r="ZR26" s="120"/>
      <c r="ZS26" s="120"/>
      <c r="ZT26" s="120"/>
      <c r="ZU26" s="120"/>
      <c r="ZV26" s="120"/>
      <c r="ZW26" s="120"/>
      <c r="ZX26" s="120"/>
      <c r="ZY26" s="120"/>
      <c r="ZZ26" s="120"/>
      <c r="AAA26" s="120"/>
    </row>
    <row r="27" spans="1:70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0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0"/>
      <c r="SD27" s="120"/>
      <c r="SE27" s="120"/>
      <c r="SF27" s="120"/>
      <c r="SG27" s="120"/>
      <c r="SH27" s="120"/>
      <c r="SI27" s="120"/>
      <c r="SJ27" s="120"/>
      <c r="SK27" s="120"/>
      <c r="SL27" s="120"/>
      <c r="SM27" s="120"/>
      <c r="SN27" s="120"/>
      <c r="SO27" s="120"/>
      <c r="SP27" s="120"/>
      <c r="SQ27" s="120"/>
      <c r="SR27" s="120"/>
      <c r="SS27" s="120"/>
      <c r="ST27" s="120"/>
      <c r="SU27" s="120"/>
      <c r="SV27" s="120"/>
      <c r="SW27" s="120"/>
      <c r="SX27" s="120"/>
      <c r="SY27" s="120"/>
      <c r="SZ27" s="120"/>
      <c r="TA27" s="120"/>
      <c r="TB27" s="120"/>
      <c r="TC27" s="120"/>
      <c r="TD27" s="120"/>
      <c r="TE27" s="120"/>
      <c r="TF27" s="120"/>
      <c r="TG27" s="120"/>
      <c r="TH27" s="120"/>
      <c r="TI27" s="120"/>
      <c r="TJ27" s="120"/>
      <c r="TK27" s="120"/>
      <c r="TL27" s="120"/>
      <c r="TM27" s="120"/>
      <c r="TN27" s="120"/>
      <c r="TO27" s="120"/>
      <c r="TP27" s="120"/>
      <c r="TQ27" s="120"/>
      <c r="TR27" s="120"/>
      <c r="TS27" s="120"/>
      <c r="TT27" s="120"/>
      <c r="TU27" s="120"/>
      <c r="TV27" s="120"/>
      <c r="TW27" s="120"/>
      <c r="TX27" s="120"/>
      <c r="TY27" s="120"/>
      <c r="TZ27" s="120"/>
      <c r="UA27" s="120"/>
      <c r="UB27" s="120"/>
      <c r="UC27" s="120"/>
      <c r="UD27" s="120"/>
      <c r="UE27" s="120"/>
      <c r="UF27" s="120"/>
      <c r="UG27" s="120"/>
      <c r="UH27" s="120"/>
      <c r="UI27" s="120"/>
      <c r="UJ27" s="120"/>
      <c r="UK27" s="120"/>
      <c r="UL27" s="120"/>
      <c r="UM27" s="120"/>
      <c r="UN27" s="120"/>
      <c r="UO27" s="120"/>
      <c r="UP27" s="120"/>
      <c r="UQ27" s="120"/>
      <c r="UR27" s="120"/>
      <c r="US27" s="120"/>
      <c r="UT27" s="120"/>
      <c r="UU27" s="120"/>
      <c r="UV27" s="120"/>
      <c r="UW27" s="120"/>
      <c r="UX27" s="120"/>
      <c r="UY27" s="120"/>
      <c r="UZ27" s="120"/>
      <c r="VA27" s="120"/>
      <c r="VB27" s="120"/>
      <c r="VC27" s="120"/>
      <c r="VD27" s="120"/>
      <c r="VE27" s="120"/>
      <c r="VF27" s="120"/>
      <c r="VG27" s="120"/>
      <c r="VH27" s="120"/>
      <c r="VI27" s="120"/>
      <c r="VJ27" s="120"/>
      <c r="VK27" s="120"/>
      <c r="VL27" s="120"/>
      <c r="VM27" s="120"/>
      <c r="VN27" s="120"/>
      <c r="VO27" s="120"/>
      <c r="VP27" s="120"/>
      <c r="VQ27" s="120"/>
      <c r="VR27" s="120"/>
      <c r="VS27" s="120"/>
      <c r="VT27" s="120"/>
      <c r="VU27" s="120"/>
      <c r="VV27" s="120"/>
      <c r="VW27" s="120"/>
      <c r="VX27" s="120"/>
      <c r="VY27" s="120"/>
      <c r="VZ27" s="120"/>
      <c r="WA27" s="120"/>
      <c r="WB27" s="120"/>
      <c r="WC27" s="120"/>
      <c r="WD27" s="120"/>
      <c r="WE27" s="120"/>
      <c r="WF27" s="120"/>
      <c r="WG27" s="120"/>
      <c r="WH27" s="120"/>
      <c r="WI27" s="120"/>
      <c r="WJ27" s="120"/>
      <c r="WK27" s="120"/>
      <c r="WL27" s="120"/>
      <c r="WM27" s="120"/>
      <c r="WN27" s="120"/>
      <c r="WO27" s="120"/>
      <c r="WP27" s="120"/>
      <c r="WQ27" s="120"/>
      <c r="WR27" s="120"/>
      <c r="WS27" s="120"/>
      <c r="WT27" s="120"/>
      <c r="WU27" s="120"/>
      <c r="WV27" s="120"/>
      <c r="WW27" s="120"/>
      <c r="WX27" s="120"/>
      <c r="WY27" s="120"/>
      <c r="WZ27" s="120"/>
      <c r="XA27" s="120"/>
      <c r="XB27" s="120"/>
      <c r="XC27" s="120"/>
      <c r="XD27" s="120"/>
      <c r="XE27" s="120"/>
      <c r="XF27" s="120"/>
      <c r="XG27" s="120"/>
      <c r="XH27" s="120"/>
      <c r="XI27" s="120"/>
      <c r="XJ27" s="120"/>
      <c r="XK27" s="120"/>
      <c r="XL27" s="120"/>
      <c r="XM27" s="120"/>
      <c r="XN27" s="120"/>
      <c r="XO27" s="120"/>
      <c r="XP27" s="120"/>
      <c r="XQ27" s="120"/>
      <c r="XR27" s="120"/>
      <c r="XS27" s="120"/>
      <c r="XT27" s="120"/>
      <c r="XU27" s="120"/>
      <c r="XV27" s="120"/>
      <c r="XW27" s="120"/>
      <c r="XX27" s="120"/>
      <c r="XY27" s="120"/>
      <c r="XZ27" s="120"/>
      <c r="YA27" s="120"/>
      <c r="YB27" s="120"/>
      <c r="YC27" s="120"/>
      <c r="YD27" s="120"/>
      <c r="YE27" s="120"/>
      <c r="YF27" s="120"/>
      <c r="YG27" s="120"/>
      <c r="YH27" s="120"/>
      <c r="YI27" s="120"/>
      <c r="YJ27" s="120"/>
      <c r="YK27" s="120"/>
      <c r="YL27" s="120"/>
      <c r="YM27" s="120"/>
      <c r="YN27" s="120"/>
      <c r="YO27" s="120"/>
      <c r="YP27" s="120"/>
      <c r="YQ27" s="120"/>
      <c r="YR27" s="120"/>
      <c r="YS27" s="120"/>
      <c r="YT27" s="120"/>
      <c r="YU27" s="120"/>
      <c r="YV27" s="120"/>
      <c r="YW27" s="120"/>
      <c r="YX27" s="120"/>
      <c r="YY27" s="120"/>
      <c r="YZ27" s="120"/>
      <c r="ZA27" s="120"/>
      <c r="ZB27" s="120"/>
      <c r="ZC27" s="120"/>
      <c r="ZD27" s="120"/>
      <c r="ZE27" s="120"/>
      <c r="ZF27" s="120"/>
      <c r="ZG27" s="120"/>
      <c r="ZH27" s="120"/>
      <c r="ZI27" s="120"/>
      <c r="ZJ27" s="120"/>
      <c r="ZK27" s="120"/>
      <c r="ZL27" s="120"/>
      <c r="ZM27" s="120"/>
      <c r="ZN27" s="120"/>
      <c r="ZO27" s="120"/>
      <c r="ZP27" s="120"/>
      <c r="ZQ27" s="120"/>
      <c r="ZR27" s="120"/>
      <c r="ZS27" s="120"/>
      <c r="ZT27" s="120"/>
      <c r="ZU27" s="120"/>
      <c r="ZV27" s="120"/>
      <c r="ZW27" s="120"/>
      <c r="ZX27" s="120"/>
      <c r="ZY27" s="120"/>
      <c r="ZZ27" s="120"/>
      <c r="AAA27" s="120"/>
    </row>
    <row r="28" spans="1:70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0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0"/>
      <c r="SD28" s="120"/>
      <c r="SE28" s="120"/>
      <c r="SF28" s="120"/>
      <c r="SG28" s="120"/>
      <c r="SH28" s="120"/>
      <c r="SI28" s="120"/>
      <c r="SJ28" s="120"/>
      <c r="SK28" s="120"/>
      <c r="SL28" s="120"/>
      <c r="SM28" s="120"/>
      <c r="SN28" s="120"/>
      <c r="SO28" s="120"/>
      <c r="SP28" s="120"/>
      <c r="SQ28" s="120"/>
      <c r="SR28" s="120"/>
      <c r="SS28" s="120"/>
      <c r="ST28" s="120"/>
      <c r="SU28" s="120"/>
      <c r="SV28" s="120"/>
      <c r="SW28" s="120"/>
      <c r="SX28" s="120"/>
      <c r="SY28" s="120"/>
      <c r="SZ28" s="120"/>
      <c r="TA28" s="120"/>
      <c r="TB28" s="120"/>
      <c r="TC28" s="120"/>
      <c r="TD28" s="120"/>
      <c r="TE28" s="120"/>
      <c r="TF28" s="120"/>
      <c r="TG28" s="120"/>
      <c r="TH28" s="120"/>
      <c r="TI28" s="120"/>
      <c r="TJ28" s="120"/>
      <c r="TK28" s="120"/>
      <c r="TL28" s="120"/>
      <c r="TM28" s="120"/>
      <c r="TN28" s="120"/>
      <c r="TO28" s="120"/>
      <c r="TP28" s="120"/>
      <c r="TQ28" s="120"/>
      <c r="TR28" s="120"/>
      <c r="TS28" s="120"/>
      <c r="TT28" s="120"/>
      <c r="TU28" s="120"/>
      <c r="TV28" s="120"/>
      <c r="TW28" s="120"/>
      <c r="TX28" s="120"/>
      <c r="TY28" s="120"/>
      <c r="TZ28" s="120"/>
      <c r="UA28" s="120"/>
      <c r="UB28" s="120"/>
      <c r="UC28" s="120"/>
      <c r="UD28" s="120"/>
      <c r="UE28" s="120"/>
      <c r="UF28" s="120"/>
      <c r="UG28" s="120"/>
      <c r="UH28" s="120"/>
      <c r="UI28" s="120"/>
      <c r="UJ28" s="120"/>
      <c r="UK28" s="120"/>
      <c r="UL28" s="120"/>
      <c r="UM28" s="120"/>
      <c r="UN28" s="120"/>
      <c r="UO28" s="120"/>
      <c r="UP28" s="120"/>
      <c r="UQ28" s="120"/>
      <c r="UR28" s="120"/>
      <c r="US28" s="120"/>
      <c r="UT28" s="120"/>
      <c r="UU28" s="120"/>
      <c r="UV28" s="120"/>
      <c r="UW28" s="120"/>
      <c r="UX28" s="120"/>
      <c r="UY28" s="120"/>
      <c r="UZ28" s="120"/>
      <c r="VA28" s="120"/>
      <c r="VB28" s="120"/>
      <c r="VC28" s="120"/>
      <c r="VD28" s="120"/>
      <c r="VE28" s="120"/>
      <c r="VF28" s="120"/>
      <c r="VG28" s="120"/>
      <c r="VH28" s="120"/>
      <c r="VI28" s="120"/>
      <c r="VJ28" s="120"/>
      <c r="VK28" s="120"/>
      <c r="VL28" s="120"/>
      <c r="VM28" s="120"/>
      <c r="VN28" s="120"/>
      <c r="VO28" s="120"/>
      <c r="VP28" s="120"/>
      <c r="VQ28" s="120"/>
      <c r="VR28" s="120"/>
      <c r="VS28" s="120"/>
      <c r="VT28" s="120"/>
      <c r="VU28" s="120"/>
      <c r="VV28" s="120"/>
      <c r="VW28" s="120"/>
      <c r="VX28" s="120"/>
      <c r="VY28" s="120"/>
      <c r="VZ28" s="120"/>
      <c r="WA28" s="120"/>
      <c r="WB28" s="120"/>
      <c r="WC28" s="120"/>
      <c r="WD28" s="120"/>
      <c r="WE28" s="120"/>
      <c r="WF28" s="120"/>
      <c r="WG28" s="120"/>
      <c r="WH28" s="120"/>
      <c r="WI28" s="120"/>
      <c r="WJ28" s="120"/>
      <c r="WK28" s="120"/>
      <c r="WL28" s="120"/>
      <c r="WM28" s="120"/>
      <c r="WN28" s="120"/>
      <c r="WO28" s="120"/>
      <c r="WP28" s="120"/>
      <c r="WQ28" s="120"/>
      <c r="WR28" s="120"/>
      <c r="WS28" s="120"/>
      <c r="WT28" s="120"/>
      <c r="WU28" s="120"/>
      <c r="WV28" s="120"/>
      <c r="WW28" s="120"/>
      <c r="WX28" s="120"/>
      <c r="WY28" s="120"/>
      <c r="WZ28" s="120"/>
      <c r="XA28" s="120"/>
      <c r="XB28" s="120"/>
      <c r="XC28" s="120"/>
      <c r="XD28" s="120"/>
      <c r="XE28" s="120"/>
      <c r="XF28" s="120"/>
      <c r="XG28" s="120"/>
      <c r="XH28" s="120"/>
      <c r="XI28" s="120"/>
      <c r="XJ28" s="120"/>
      <c r="XK28" s="120"/>
      <c r="XL28" s="120"/>
      <c r="XM28" s="120"/>
      <c r="XN28" s="120"/>
      <c r="XO28" s="120"/>
      <c r="XP28" s="120"/>
      <c r="XQ28" s="120"/>
      <c r="XR28" s="120"/>
      <c r="XS28" s="120"/>
      <c r="XT28" s="120"/>
      <c r="XU28" s="120"/>
      <c r="XV28" s="120"/>
      <c r="XW28" s="120"/>
      <c r="XX28" s="120"/>
      <c r="XY28" s="120"/>
      <c r="XZ28" s="120"/>
      <c r="YA28" s="120"/>
      <c r="YB28" s="120"/>
      <c r="YC28" s="120"/>
      <c r="YD28" s="120"/>
      <c r="YE28" s="120"/>
      <c r="YF28" s="120"/>
      <c r="YG28" s="120"/>
      <c r="YH28" s="120"/>
      <c r="YI28" s="120"/>
      <c r="YJ28" s="120"/>
      <c r="YK28" s="120"/>
      <c r="YL28" s="120"/>
      <c r="YM28" s="120"/>
      <c r="YN28" s="120"/>
      <c r="YO28" s="120"/>
      <c r="YP28" s="120"/>
      <c r="YQ28" s="120"/>
      <c r="YR28" s="120"/>
      <c r="YS28" s="120"/>
      <c r="YT28" s="120"/>
      <c r="YU28" s="120"/>
      <c r="YV28" s="120"/>
      <c r="YW28" s="120"/>
      <c r="YX28" s="120"/>
      <c r="YY28" s="120"/>
      <c r="YZ28" s="120"/>
      <c r="ZA28" s="120"/>
      <c r="ZB28" s="120"/>
      <c r="ZC28" s="120"/>
      <c r="ZD28" s="120"/>
      <c r="ZE28" s="120"/>
      <c r="ZF28" s="120"/>
      <c r="ZG28" s="120"/>
      <c r="ZH28" s="120"/>
      <c r="ZI28" s="120"/>
      <c r="ZJ28" s="120"/>
      <c r="ZK28" s="120"/>
      <c r="ZL28" s="120"/>
      <c r="ZM28" s="120"/>
      <c r="ZN28" s="120"/>
      <c r="ZO28" s="120"/>
      <c r="ZP28" s="120"/>
      <c r="ZQ28" s="120"/>
      <c r="ZR28" s="120"/>
      <c r="ZS28" s="120"/>
      <c r="ZT28" s="120"/>
      <c r="ZU28" s="120"/>
      <c r="ZV28" s="120"/>
      <c r="ZW28" s="120"/>
      <c r="ZX28" s="120"/>
      <c r="ZY28" s="120"/>
      <c r="ZZ28" s="120"/>
      <c r="AAA28" s="120"/>
    </row>
    <row r="29" spans="1:70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  <c r="NB29" s="120"/>
      <c r="NC29" s="120"/>
      <c r="ND29" s="120"/>
      <c r="NE29" s="120"/>
      <c r="NF29" s="120"/>
      <c r="NG29" s="120"/>
      <c r="NH29" s="120"/>
      <c r="NI29" s="120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  <c r="OX29" s="120"/>
      <c r="OY29" s="120"/>
      <c r="OZ29" s="120"/>
      <c r="PA29" s="120"/>
      <c r="PB29" s="120"/>
      <c r="PC29" s="120"/>
      <c r="PD29" s="120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0"/>
      <c r="PP29" s="120"/>
      <c r="PQ29" s="120"/>
      <c r="PR29" s="120"/>
      <c r="PS29" s="120"/>
      <c r="PT29" s="120"/>
      <c r="PU29" s="120"/>
      <c r="PV29" s="120"/>
      <c r="PW29" s="120"/>
      <c r="PX29" s="120"/>
      <c r="PY29" s="120"/>
      <c r="PZ29" s="120"/>
      <c r="QA29" s="120"/>
      <c r="QB29" s="120"/>
      <c r="QC29" s="120"/>
      <c r="QD29" s="120"/>
      <c r="QE29" s="120"/>
      <c r="QF29" s="120"/>
      <c r="QG29" s="120"/>
      <c r="QH29" s="120"/>
      <c r="QI29" s="120"/>
      <c r="QJ29" s="120"/>
      <c r="QK29" s="120"/>
      <c r="QL29" s="120"/>
      <c r="QM29" s="120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0"/>
      <c r="QY29" s="120"/>
      <c r="QZ29" s="120"/>
      <c r="RA29" s="120"/>
      <c r="RB29" s="120"/>
      <c r="RC29" s="120"/>
      <c r="RD29" s="120"/>
      <c r="RE29" s="120"/>
      <c r="RF29" s="120"/>
      <c r="RG29" s="120"/>
      <c r="RH29" s="120"/>
      <c r="RI29" s="120"/>
      <c r="RJ29" s="120"/>
      <c r="RK29" s="120"/>
      <c r="RL29" s="120"/>
      <c r="RM29" s="120"/>
      <c r="RN29" s="120"/>
      <c r="RO29" s="120"/>
      <c r="RP29" s="120"/>
      <c r="RQ29" s="120"/>
      <c r="RR29" s="120"/>
      <c r="RS29" s="120"/>
      <c r="RT29" s="120"/>
      <c r="RU29" s="120"/>
      <c r="RV29" s="120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0"/>
      <c r="SH29" s="120"/>
      <c r="SI29" s="120"/>
      <c r="SJ29" s="120"/>
      <c r="SK29" s="120"/>
      <c r="SL29" s="120"/>
      <c r="SM29" s="120"/>
      <c r="SN29" s="120"/>
      <c r="SO29" s="120"/>
      <c r="SP29" s="120"/>
      <c r="SQ29" s="120"/>
      <c r="SR29" s="120"/>
      <c r="SS29" s="120"/>
      <c r="ST29" s="120"/>
      <c r="SU29" s="120"/>
      <c r="SV29" s="120"/>
      <c r="SW29" s="120"/>
      <c r="SX29" s="120"/>
      <c r="SY29" s="120"/>
      <c r="SZ29" s="120"/>
      <c r="TA29" s="120"/>
      <c r="TB29" s="120"/>
      <c r="TC29" s="120"/>
      <c r="TD29" s="120"/>
      <c r="TE29" s="120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0"/>
      <c r="TQ29" s="120"/>
      <c r="TR29" s="120"/>
      <c r="TS29" s="120"/>
      <c r="TT29" s="120"/>
      <c r="TU29" s="120"/>
      <c r="TV29" s="120"/>
      <c r="TW29" s="120"/>
      <c r="TX29" s="120"/>
      <c r="TY29" s="120"/>
      <c r="TZ29" s="120"/>
      <c r="UA29" s="120"/>
      <c r="UB29" s="120"/>
      <c r="UC29" s="120"/>
      <c r="UD29" s="120"/>
      <c r="UE29" s="120"/>
      <c r="UF29" s="120"/>
      <c r="UG29" s="120"/>
      <c r="UH29" s="120"/>
      <c r="UI29" s="120"/>
      <c r="UJ29" s="120"/>
      <c r="UK29" s="120"/>
      <c r="UL29" s="120"/>
      <c r="UM29" s="120"/>
      <c r="UN29" s="120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0"/>
      <c r="UZ29" s="120"/>
      <c r="VA29" s="120"/>
      <c r="VB29" s="120"/>
      <c r="VC29" s="120"/>
      <c r="VD29" s="120"/>
      <c r="VE29" s="120"/>
      <c r="VF29" s="120"/>
      <c r="VG29" s="120"/>
      <c r="VH29" s="120"/>
      <c r="VI29" s="120"/>
      <c r="VJ29" s="120"/>
      <c r="VK29" s="120"/>
      <c r="VL29" s="120"/>
      <c r="VM29" s="120"/>
      <c r="VN29" s="120"/>
      <c r="VO29" s="120"/>
      <c r="VP29" s="120"/>
      <c r="VQ29" s="120"/>
      <c r="VR29" s="120"/>
      <c r="VS29" s="120"/>
      <c r="VT29" s="120"/>
      <c r="VU29" s="120"/>
      <c r="VV29" s="120"/>
      <c r="VW29" s="120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0"/>
      <c r="WI29" s="120"/>
      <c r="WJ29" s="120"/>
      <c r="WK29" s="120"/>
      <c r="WL29" s="120"/>
      <c r="WM29" s="120"/>
      <c r="WN29" s="120"/>
      <c r="WO29" s="120"/>
      <c r="WP29" s="120"/>
      <c r="WQ29" s="120"/>
      <c r="WR29" s="120"/>
      <c r="WS29" s="120"/>
      <c r="WT29" s="120"/>
      <c r="WU29" s="120"/>
      <c r="WV29" s="120"/>
      <c r="WW29" s="120"/>
      <c r="WX29" s="120"/>
      <c r="WY29" s="120"/>
      <c r="WZ29" s="120"/>
      <c r="XA29" s="120"/>
      <c r="XB29" s="120"/>
      <c r="XC29" s="120"/>
      <c r="XD29" s="120"/>
      <c r="XE29" s="120"/>
      <c r="XF29" s="120"/>
      <c r="XG29" s="120"/>
      <c r="XH29" s="120"/>
      <c r="XI29" s="120"/>
      <c r="XJ29" s="120"/>
      <c r="XK29" s="120"/>
      <c r="XL29" s="120"/>
      <c r="XM29" s="120"/>
      <c r="XN29" s="120"/>
      <c r="XO29" s="120"/>
      <c r="XP29" s="120"/>
      <c r="XQ29" s="120"/>
      <c r="XR29" s="120"/>
      <c r="XS29" s="120"/>
      <c r="XT29" s="120"/>
      <c r="XU29" s="120"/>
      <c r="XV29" s="120"/>
      <c r="XW29" s="120"/>
      <c r="XX29" s="120"/>
      <c r="XY29" s="120"/>
      <c r="XZ29" s="120"/>
      <c r="YA29" s="120"/>
      <c r="YB29" s="120"/>
      <c r="YC29" s="120"/>
      <c r="YD29" s="120"/>
      <c r="YE29" s="120"/>
      <c r="YF29" s="120"/>
      <c r="YG29" s="120"/>
      <c r="YH29" s="120"/>
      <c r="YI29" s="120"/>
      <c r="YJ29" s="120"/>
      <c r="YK29" s="120"/>
      <c r="YL29" s="120"/>
      <c r="YM29" s="120"/>
      <c r="YN29" s="120"/>
      <c r="YO29" s="120"/>
      <c r="YP29" s="120"/>
      <c r="YQ29" s="120"/>
      <c r="YR29" s="120"/>
      <c r="YS29" s="120"/>
      <c r="YT29" s="120"/>
      <c r="YU29" s="120"/>
      <c r="YV29" s="120"/>
      <c r="YW29" s="120"/>
      <c r="YX29" s="120"/>
      <c r="YY29" s="120"/>
      <c r="YZ29" s="120"/>
      <c r="ZA29" s="120"/>
      <c r="ZB29" s="120"/>
      <c r="ZC29" s="120"/>
      <c r="ZD29" s="120"/>
      <c r="ZE29" s="120"/>
      <c r="ZF29" s="120"/>
      <c r="ZG29" s="120"/>
      <c r="ZH29" s="120"/>
      <c r="ZI29" s="120"/>
      <c r="ZJ29" s="120"/>
      <c r="ZK29" s="120"/>
      <c r="ZL29" s="120"/>
      <c r="ZM29" s="120"/>
      <c r="ZN29" s="120"/>
      <c r="ZO29" s="120"/>
      <c r="ZP29" s="120"/>
      <c r="ZQ29" s="120"/>
      <c r="ZR29" s="120"/>
      <c r="ZS29" s="120"/>
      <c r="ZT29" s="120"/>
      <c r="ZU29" s="120"/>
      <c r="ZV29" s="120"/>
      <c r="ZW29" s="120"/>
      <c r="ZX29" s="120"/>
      <c r="ZY29" s="120"/>
      <c r="ZZ29" s="120"/>
      <c r="AAA29" s="120"/>
    </row>
    <row r="30" spans="1:70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/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120"/>
      <c r="MU30" s="120"/>
      <c r="MV30" s="120"/>
      <c r="MW30" s="120"/>
      <c r="MX30" s="120"/>
      <c r="MY30" s="120"/>
      <c r="MZ30" s="120"/>
      <c r="NA30" s="120"/>
      <c r="NB30" s="120"/>
      <c r="NC30" s="120"/>
      <c r="ND30" s="120"/>
      <c r="NE30" s="120"/>
      <c r="NF30" s="120"/>
      <c r="NG30" s="120"/>
      <c r="NH30" s="120"/>
      <c r="NI30" s="120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0"/>
      <c r="NY30" s="120"/>
      <c r="NZ30" s="120"/>
      <c r="OA30" s="120"/>
      <c r="OB30" s="120"/>
      <c r="OC30" s="120"/>
      <c r="OD30" s="120"/>
      <c r="OE30" s="120"/>
      <c r="OF30" s="120"/>
      <c r="OG30" s="120"/>
      <c r="OH30" s="120"/>
      <c r="OI30" s="120"/>
      <c r="OJ30" s="120"/>
      <c r="OK30" s="120"/>
      <c r="OL30" s="120"/>
      <c r="OM30" s="120"/>
      <c r="ON30" s="120"/>
      <c r="OO30" s="120"/>
      <c r="OP30" s="120"/>
      <c r="OQ30" s="120"/>
      <c r="OR30" s="120"/>
      <c r="OS30" s="120"/>
      <c r="OT30" s="120"/>
      <c r="OU30" s="120"/>
      <c r="OV30" s="120"/>
      <c r="OW30" s="120"/>
      <c r="OX30" s="120"/>
      <c r="OY30" s="120"/>
      <c r="OZ30" s="120"/>
      <c r="PA30" s="120"/>
      <c r="PB30" s="120"/>
      <c r="PC30" s="120"/>
      <c r="PD30" s="120"/>
      <c r="PE30" s="120"/>
      <c r="PF30" s="120"/>
      <c r="PG30" s="120"/>
      <c r="PH30" s="120"/>
      <c r="PI30" s="120"/>
      <c r="PJ30" s="120"/>
      <c r="PK30" s="120"/>
      <c r="PL30" s="120"/>
      <c r="PM30" s="120"/>
      <c r="PN30" s="120"/>
      <c r="PO30" s="120"/>
      <c r="PP30" s="120"/>
      <c r="PQ30" s="120"/>
      <c r="PR30" s="120"/>
      <c r="PS30" s="120"/>
      <c r="PT30" s="120"/>
      <c r="PU30" s="120"/>
      <c r="PV30" s="120"/>
      <c r="PW30" s="120"/>
      <c r="PX30" s="120"/>
      <c r="PY30" s="120"/>
      <c r="PZ30" s="120"/>
      <c r="QA30" s="120"/>
      <c r="QB30" s="120"/>
      <c r="QC30" s="120"/>
      <c r="QD30" s="120"/>
      <c r="QE30" s="120"/>
      <c r="QF30" s="120"/>
      <c r="QG30" s="120"/>
      <c r="QH30" s="120"/>
      <c r="QI30" s="120"/>
      <c r="QJ30" s="120"/>
      <c r="QK30" s="120"/>
      <c r="QL30" s="120"/>
      <c r="QM30" s="120"/>
      <c r="QN30" s="120"/>
      <c r="QO30" s="120"/>
      <c r="QP30" s="120"/>
      <c r="QQ30" s="120"/>
      <c r="QR30" s="120"/>
      <c r="QS30" s="120"/>
      <c r="QT30" s="120"/>
      <c r="QU30" s="120"/>
      <c r="QV30" s="120"/>
      <c r="QW30" s="120"/>
      <c r="QX30" s="120"/>
      <c r="QY30" s="120"/>
      <c r="QZ30" s="120"/>
      <c r="RA30" s="120"/>
      <c r="RB30" s="120"/>
      <c r="RC30" s="120"/>
      <c r="RD30" s="120"/>
      <c r="RE30" s="120"/>
      <c r="RF30" s="120"/>
      <c r="RG30" s="120"/>
      <c r="RH30" s="120"/>
      <c r="RI30" s="120"/>
      <c r="RJ30" s="120"/>
      <c r="RK30" s="120"/>
      <c r="RL30" s="120"/>
      <c r="RM30" s="120"/>
      <c r="RN30" s="120"/>
      <c r="RO30" s="120"/>
      <c r="RP30" s="120"/>
      <c r="RQ30" s="120"/>
      <c r="RR30" s="120"/>
      <c r="RS30" s="120"/>
      <c r="RT30" s="120"/>
      <c r="RU30" s="120"/>
      <c r="RV30" s="120"/>
      <c r="RW30" s="120"/>
      <c r="RX30" s="120"/>
      <c r="RY30" s="120"/>
      <c r="RZ30" s="120"/>
      <c r="SA30" s="120"/>
      <c r="SB30" s="120"/>
      <c r="SC30" s="120"/>
      <c r="SD30" s="120"/>
      <c r="SE30" s="120"/>
      <c r="SF30" s="120"/>
      <c r="SG30" s="120"/>
      <c r="SH30" s="120"/>
      <c r="SI30" s="120"/>
      <c r="SJ30" s="120"/>
      <c r="SK30" s="120"/>
      <c r="SL30" s="120"/>
      <c r="SM30" s="120"/>
      <c r="SN30" s="120"/>
      <c r="SO30" s="120"/>
      <c r="SP30" s="120"/>
      <c r="SQ30" s="120"/>
      <c r="SR30" s="120"/>
      <c r="SS30" s="120"/>
      <c r="ST30" s="120"/>
      <c r="SU30" s="120"/>
      <c r="SV30" s="120"/>
      <c r="SW30" s="120"/>
      <c r="SX30" s="120"/>
      <c r="SY30" s="120"/>
      <c r="SZ30" s="120"/>
      <c r="TA30" s="120"/>
      <c r="TB30" s="120"/>
      <c r="TC30" s="120"/>
      <c r="TD30" s="120"/>
      <c r="TE30" s="120"/>
      <c r="TF30" s="120"/>
      <c r="TG30" s="120"/>
      <c r="TH30" s="120"/>
      <c r="TI30" s="120"/>
      <c r="TJ30" s="120"/>
      <c r="TK30" s="120"/>
      <c r="TL30" s="120"/>
      <c r="TM30" s="120"/>
      <c r="TN30" s="120"/>
      <c r="TO30" s="120"/>
      <c r="TP30" s="120"/>
      <c r="TQ30" s="120"/>
      <c r="TR30" s="120"/>
      <c r="TS30" s="120"/>
      <c r="TT30" s="120"/>
      <c r="TU30" s="120"/>
      <c r="TV30" s="120"/>
      <c r="TW30" s="120"/>
      <c r="TX30" s="120"/>
      <c r="TY30" s="120"/>
      <c r="TZ30" s="120"/>
      <c r="UA30" s="120"/>
      <c r="UB30" s="120"/>
      <c r="UC30" s="120"/>
      <c r="UD30" s="120"/>
      <c r="UE30" s="120"/>
      <c r="UF30" s="120"/>
      <c r="UG30" s="120"/>
      <c r="UH30" s="120"/>
      <c r="UI30" s="120"/>
      <c r="UJ30" s="120"/>
      <c r="UK30" s="120"/>
      <c r="UL30" s="120"/>
      <c r="UM30" s="120"/>
      <c r="UN30" s="120"/>
      <c r="UO30" s="120"/>
      <c r="UP30" s="120"/>
      <c r="UQ30" s="120"/>
      <c r="UR30" s="120"/>
      <c r="US30" s="120"/>
      <c r="UT30" s="120"/>
      <c r="UU30" s="120"/>
      <c r="UV30" s="120"/>
      <c r="UW30" s="120"/>
      <c r="UX30" s="120"/>
      <c r="UY30" s="120"/>
      <c r="UZ30" s="120"/>
      <c r="VA30" s="120"/>
      <c r="VB30" s="120"/>
      <c r="VC30" s="120"/>
      <c r="VD30" s="120"/>
      <c r="VE30" s="120"/>
      <c r="VF30" s="120"/>
      <c r="VG30" s="120"/>
      <c r="VH30" s="120"/>
      <c r="VI30" s="120"/>
      <c r="VJ30" s="120"/>
      <c r="VK30" s="120"/>
      <c r="VL30" s="120"/>
      <c r="VM30" s="120"/>
      <c r="VN30" s="120"/>
      <c r="VO30" s="120"/>
      <c r="VP30" s="120"/>
      <c r="VQ30" s="120"/>
      <c r="VR30" s="120"/>
      <c r="VS30" s="120"/>
      <c r="VT30" s="120"/>
      <c r="VU30" s="120"/>
      <c r="VV30" s="120"/>
      <c r="VW30" s="120"/>
      <c r="VX30" s="120"/>
      <c r="VY30" s="120"/>
      <c r="VZ30" s="120"/>
      <c r="WA30" s="120"/>
      <c r="WB30" s="120"/>
      <c r="WC30" s="120"/>
      <c r="WD30" s="120"/>
      <c r="WE30" s="120"/>
      <c r="WF30" s="120"/>
      <c r="WG30" s="120"/>
      <c r="WH30" s="120"/>
      <c r="WI30" s="120"/>
      <c r="WJ30" s="120"/>
      <c r="WK30" s="120"/>
      <c r="WL30" s="120"/>
      <c r="WM30" s="120"/>
      <c r="WN30" s="120"/>
      <c r="WO30" s="120"/>
      <c r="WP30" s="120"/>
      <c r="WQ30" s="120"/>
      <c r="WR30" s="120"/>
      <c r="WS30" s="120"/>
      <c r="WT30" s="120"/>
      <c r="WU30" s="120"/>
      <c r="WV30" s="120"/>
      <c r="WW30" s="120"/>
      <c r="WX30" s="120"/>
      <c r="WY30" s="120"/>
      <c r="WZ30" s="120"/>
      <c r="XA30" s="120"/>
      <c r="XB30" s="120"/>
      <c r="XC30" s="120"/>
      <c r="XD30" s="120"/>
      <c r="XE30" s="120"/>
      <c r="XF30" s="120"/>
      <c r="XG30" s="120"/>
      <c r="XH30" s="120"/>
      <c r="XI30" s="120"/>
      <c r="XJ30" s="120"/>
      <c r="XK30" s="120"/>
      <c r="XL30" s="120"/>
      <c r="XM30" s="120"/>
      <c r="XN30" s="120"/>
      <c r="XO30" s="120"/>
      <c r="XP30" s="120"/>
      <c r="XQ30" s="120"/>
      <c r="XR30" s="120"/>
      <c r="XS30" s="120"/>
      <c r="XT30" s="120"/>
      <c r="XU30" s="120"/>
      <c r="XV30" s="120"/>
      <c r="XW30" s="120"/>
      <c r="XX30" s="120"/>
      <c r="XY30" s="120"/>
      <c r="XZ30" s="120"/>
      <c r="YA30" s="120"/>
      <c r="YB30" s="120"/>
      <c r="YC30" s="120"/>
      <c r="YD30" s="120"/>
      <c r="YE30" s="120"/>
      <c r="YF30" s="120"/>
      <c r="YG30" s="120"/>
      <c r="YH30" s="120"/>
      <c r="YI30" s="120"/>
      <c r="YJ30" s="120"/>
      <c r="YK30" s="120"/>
      <c r="YL30" s="120"/>
      <c r="YM30" s="120"/>
      <c r="YN30" s="120"/>
      <c r="YO30" s="120"/>
      <c r="YP30" s="120"/>
      <c r="YQ30" s="120"/>
      <c r="YR30" s="120"/>
      <c r="YS30" s="120"/>
      <c r="YT30" s="120"/>
      <c r="YU30" s="120"/>
      <c r="YV30" s="120"/>
      <c r="YW30" s="120"/>
      <c r="YX30" s="120"/>
      <c r="YY30" s="120"/>
      <c r="YZ30" s="120"/>
      <c r="ZA30" s="120"/>
      <c r="ZB30" s="120"/>
      <c r="ZC30" s="120"/>
      <c r="ZD30" s="120"/>
      <c r="ZE30" s="120"/>
      <c r="ZF30" s="120"/>
      <c r="ZG30" s="120"/>
      <c r="ZH30" s="120"/>
      <c r="ZI30" s="120"/>
      <c r="ZJ30" s="120"/>
      <c r="ZK30" s="120"/>
      <c r="ZL30" s="120"/>
      <c r="ZM30" s="120"/>
      <c r="ZN30" s="120"/>
      <c r="ZO30" s="120"/>
      <c r="ZP30" s="120"/>
      <c r="ZQ30" s="120"/>
      <c r="ZR30" s="120"/>
      <c r="ZS30" s="120"/>
      <c r="ZT30" s="120"/>
      <c r="ZU30" s="120"/>
      <c r="ZV30" s="120"/>
      <c r="ZW30" s="120"/>
      <c r="ZX30" s="120"/>
      <c r="ZY30" s="120"/>
      <c r="ZZ30" s="120"/>
      <c r="AAA30" s="120"/>
    </row>
    <row r="31" spans="1:70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0"/>
      <c r="MW31" s="120"/>
      <c r="MX31" s="120"/>
      <c r="MY31" s="120"/>
      <c r="MZ31" s="120"/>
      <c r="NA31" s="120"/>
      <c r="NB31" s="120"/>
      <c r="NC31" s="120"/>
      <c r="ND31" s="120"/>
      <c r="NE31" s="120"/>
      <c r="NF31" s="120"/>
      <c r="NG31" s="120"/>
      <c r="NH31" s="120"/>
      <c r="NI31" s="120"/>
      <c r="NJ31" s="120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0"/>
      <c r="NY31" s="120"/>
      <c r="NZ31" s="120"/>
      <c r="OA31" s="120"/>
      <c r="OB31" s="120"/>
      <c r="OC31" s="120"/>
      <c r="OD31" s="120"/>
      <c r="OE31" s="120"/>
      <c r="OF31" s="120"/>
      <c r="OG31" s="120"/>
      <c r="OH31" s="120"/>
      <c r="OI31" s="120"/>
      <c r="OJ31" s="120"/>
      <c r="OK31" s="120"/>
      <c r="OL31" s="120"/>
      <c r="OM31" s="120"/>
      <c r="ON31" s="120"/>
      <c r="OO31" s="120"/>
      <c r="OP31" s="120"/>
      <c r="OQ31" s="120"/>
      <c r="OR31" s="120"/>
      <c r="OS31" s="120"/>
      <c r="OT31" s="120"/>
      <c r="OU31" s="120"/>
      <c r="OV31" s="120"/>
      <c r="OW31" s="120"/>
      <c r="OX31" s="120"/>
      <c r="OY31" s="120"/>
      <c r="OZ31" s="120"/>
      <c r="PA31" s="120"/>
      <c r="PB31" s="120"/>
      <c r="PC31" s="120"/>
      <c r="PD31" s="120"/>
      <c r="PE31" s="120"/>
      <c r="PF31" s="120"/>
      <c r="PG31" s="120"/>
      <c r="PH31" s="120"/>
      <c r="PI31" s="120"/>
      <c r="PJ31" s="120"/>
      <c r="PK31" s="120"/>
      <c r="PL31" s="120"/>
      <c r="PM31" s="120"/>
      <c r="PN31" s="120"/>
      <c r="PO31" s="120"/>
      <c r="PP31" s="120"/>
      <c r="PQ31" s="120"/>
      <c r="PR31" s="120"/>
      <c r="PS31" s="120"/>
      <c r="PT31" s="120"/>
      <c r="PU31" s="120"/>
      <c r="PV31" s="120"/>
      <c r="PW31" s="120"/>
      <c r="PX31" s="120"/>
      <c r="PY31" s="120"/>
      <c r="PZ31" s="120"/>
      <c r="QA31" s="120"/>
      <c r="QB31" s="120"/>
      <c r="QC31" s="120"/>
      <c r="QD31" s="120"/>
      <c r="QE31" s="120"/>
      <c r="QF31" s="120"/>
      <c r="QG31" s="120"/>
      <c r="QH31" s="120"/>
      <c r="QI31" s="120"/>
      <c r="QJ31" s="120"/>
      <c r="QK31" s="120"/>
      <c r="QL31" s="120"/>
      <c r="QM31" s="120"/>
      <c r="QN31" s="120"/>
      <c r="QO31" s="120"/>
      <c r="QP31" s="120"/>
      <c r="QQ31" s="120"/>
      <c r="QR31" s="120"/>
      <c r="QS31" s="120"/>
      <c r="QT31" s="120"/>
      <c r="QU31" s="120"/>
      <c r="QV31" s="120"/>
      <c r="QW31" s="120"/>
      <c r="QX31" s="120"/>
      <c r="QY31" s="120"/>
      <c r="QZ31" s="120"/>
      <c r="RA31" s="120"/>
      <c r="RB31" s="120"/>
      <c r="RC31" s="120"/>
      <c r="RD31" s="120"/>
      <c r="RE31" s="120"/>
      <c r="RF31" s="120"/>
      <c r="RG31" s="120"/>
      <c r="RH31" s="120"/>
      <c r="RI31" s="120"/>
      <c r="RJ31" s="120"/>
      <c r="RK31" s="120"/>
      <c r="RL31" s="120"/>
      <c r="RM31" s="120"/>
      <c r="RN31" s="120"/>
      <c r="RO31" s="120"/>
      <c r="RP31" s="120"/>
      <c r="RQ31" s="120"/>
      <c r="RR31" s="120"/>
      <c r="RS31" s="120"/>
      <c r="RT31" s="120"/>
      <c r="RU31" s="120"/>
      <c r="RV31" s="120"/>
      <c r="RW31" s="120"/>
      <c r="RX31" s="120"/>
      <c r="RY31" s="120"/>
      <c r="RZ31" s="120"/>
      <c r="SA31" s="120"/>
      <c r="SB31" s="120"/>
      <c r="SC31" s="120"/>
      <c r="SD31" s="120"/>
      <c r="SE31" s="120"/>
      <c r="SF31" s="120"/>
      <c r="SG31" s="120"/>
      <c r="SH31" s="120"/>
      <c r="SI31" s="120"/>
      <c r="SJ31" s="120"/>
      <c r="SK31" s="120"/>
      <c r="SL31" s="120"/>
      <c r="SM31" s="120"/>
      <c r="SN31" s="120"/>
      <c r="SO31" s="120"/>
      <c r="SP31" s="120"/>
      <c r="SQ31" s="120"/>
      <c r="SR31" s="120"/>
      <c r="SS31" s="120"/>
      <c r="ST31" s="120"/>
      <c r="SU31" s="120"/>
      <c r="SV31" s="120"/>
      <c r="SW31" s="120"/>
      <c r="SX31" s="120"/>
      <c r="SY31" s="120"/>
      <c r="SZ31" s="120"/>
      <c r="TA31" s="120"/>
      <c r="TB31" s="120"/>
      <c r="TC31" s="120"/>
      <c r="TD31" s="120"/>
      <c r="TE31" s="120"/>
      <c r="TF31" s="120"/>
      <c r="TG31" s="120"/>
      <c r="TH31" s="120"/>
      <c r="TI31" s="120"/>
      <c r="TJ31" s="120"/>
      <c r="TK31" s="120"/>
      <c r="TL31" s="120"/>
      <c r="TM31" s="120"/>
      <c r="TN31" s="120"/>
      <c r="TO31" s="120"/>
      <c r="TP31" s="120"/>
      <c r="TQ31" s="120"/>
      <c r="TR31" s="120"/>
      <c r="TS31" s="120"/>
      <c r="TT31" s="120"/>
      <c r="TU31" s="120"/>
      <c r="TV31" s="120"/>
      <c r="TW31" s="120"/>
      <c r="TX31" s="120"/>
      <c r="TY31" s="120"/>
      <c r="TZ31" s="120"/>
      <c r="UA31" s="120"/>
      <c r="UB31" s="120"/>
      <c r="UC31" s="120"/>
      <c r="UD31" s="120"/>
      <c r="UE31" s="120"/>
      <c r="UF31" s="120"/>
      <c r="UG31" s="120"/>
      <c r="UH31" s="120"/>
      <c r="UI31" s="120"/>
      <c r="UJ31" s="120"/>
      <c r="UK31" s="120"/>
      <c r="UL31" s="120"/>
      <c r="UM31" s="120"/>
      <c r="UN31" s="120"/>
      <c r="UO31" s="120"/>
      <c r="UP31" s="120"/>
      <c r="UQ31" s="120"/>
      <c r="UR31" s="120"/>
      <c r="US31" s="120"/>
      <c r="UT31" s="120"/>
      <c r="UU31" s="120"/>
      <c r="UV31" s="120"/>
      <c r="UW31" s="120"/>
      <c r="UX31" s="120"/>
      <c r="UY31" s="120"/>
      <c r="UZ31" s="120"/>
      <c r="VA31" s="120"/>
      <c r="VB31" s="120"/>
      <c r="VC31" s="120"/>
      <c r="VD31" s="120"/>
      <c r="VE31" s="120"/>
      <c r="VF31" s="120"/>
      <c r="VG31" s="120"/>
      <c r="VH31" s="120"/>
      <c r="VI31" s="120"/>
      <c r="VJ31" s="120"/>
      <c r="VK31" s="120"/>
      <c r="VL31" s="120"/>
      <c r="VM31" s="120"/>
      <c r="VN31" s="120"/>
      <c r="VO31" s="120"/>
      <c r="VP31" s="120"/>
      <c r="VQ31" s="120"/>
      <c r="VR31" s="120"/>
      <c r="VS31" s="120"/>
      <c r="VT31" s="120"/>
      <c r="VU31" s="120"/>
      <c r="VV31" s="120"/>
      <c r="VW31" s="120"/>
      <c r="VX31" s="120"/>
      <c r="VY31" s="120"/>
      <c r="VZ31" s="120"/>
      <c r="WA31" s="120"/>
      <c r="WB31" s="120"/>
      <c r="WC31" s="120"/>
      <c r="WD31" s="120"/>
      <c r="WE31" s="120"/>
      <c r="WF31" s="120"/>
      <c r="WG31" s="120"/>
      <c r="WH31" s="120"/>
      <c r="WI31" s="120"/>
      <c r="WJ31" s="120"/>
      <c r="WK31" s="120"/>
      <c r="WL31" s="120"/>
      <c r="WM31" s="120"/>
      <c r="WN31" s="120"/>
      <c r="WO31" s="120"/>
      <c r="WP31" s="120"/>
      <c r="WQ31" s="120"/>
      <c r="WR31" s="120"/>
      <c r="WS31" s="120"/>
      <c r="WT31" s="120"/>
      <c r="WU31" s="120"/>
      <c r="WV31" s="120"/>
      <c r="WW31" s="120"/>
      <c r="WX31" s="120"/>
      <c r="WY31" s="120"/>
      <c r="WZ31" s="120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</row>
    <row r="32" spans="1:70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0"/>
      <c r="NC32" s="120"/>
      <c r="ND32" s="120"/>
      <c r="NE32" s="120"/>
      <c r="NF32" s="120"/>
      <c r="NG32" s="120"/>
      <c r="NH32" s="120"/>
      <c r="NI32" s="120"/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0"/>
      <c r="NY32" s="120"/>
      <c r="NZ32" s="120"/>
      <c r="OA32" s="120"/>
      <c r="OB32" s="120"/>
      <c r="OC32" s="120"/>
      <c r="OD32" s="120"/>
      <c r="OE32" s="120"/>
      <c r="OF32" s="120"/>
      <c r="OG32" s="120"/>
      <c r="OH32" s="120"/>
      <c r="OI32" s="120"/>
      <c r="OJ32" s="120"/>
      <c r="OK32" s="120"/>
      <c r="OL32" s="120"/>
      <c r="OM32" s="120"/>
      <c r="ON32" s="120"/>
      <c r="OO32" s="120"/>
      <c r="OP32" s="120"/>
      <c r="OQ32" s="120"/>
      <c r="OR32" s="120"/>
      <c r="OS32" s="120"/>
      <c r="OT32" s="120"/>
      <c r="OU32" s="120"/>
      <c r="OV32" s="120"/>
      <c r="OW32" s="120"/>
      <c r="OX32" s="120"/>
      <c r="OY32" s="120"/>
      <c r="OZ32" s="120"/>
      <c r="PA32" s="120"/>
      <c r="PB32" s="120"/>
      <c r="PC32" s="120"/>
      <c r="PD32" s="120"/>
      <c r="PE32" s="120"/>
      <c r="PF32" s="120"/>
      <c r="PG32" s="120"/>
      <c r="PH32" s="120"/>
      <c r="PI32" s="120"/>
      <c r="PJ32" s="120"/>
      <c r="PK32" s="120"/>
      <c r="PL32" s="120"/>
      <c r="PM32" s="120"/>
      <c r="PN32" s="120"/>
      <c r="PO32" s="120"/>
      <c r="PP32" s="120"/>
      <c r="PQ32" s="120"/>
      <c r="PR32" s="120"/>
      <c r="PS32" s="120"/>
      <c r="PT32" s="120"/>
      <c r="PU32" s="120"/>
      <c r="PV32" s="120"/>
      <c r="PW32" s="120"/>
      <c r="PX32" s="120"/>
      <c r="PY32" s="120"/>
      <c r="PZ32" s="120"/>
      <c r="QA32" s="120"/>
      <c r="QB32" s="120"/>
      <c r="QC32" s="120"/>
      <c r="QD32" s="120"/>
      <c r="QE32" s="120"/>
      <c r="QF32" s="120"/>
      <c r="QG32" s="120"/>
      <c r="QH32" s="120"/>
      <c r="QI32" s="120"/>
      <c r="QJ32" s="120"/>
      <c r="QK32" s="120"/>
      <c r="QL32" s="120"/>
      <c r="QM32" s="120"/>
      <c r="QN32" s="120"/>
      <c r="QO32" s="120"/>
      <c r="QP32" s="120"/>
      <c r="QQ32" s="120"/>
      <c r="QR32" s="120"/>
      <c r="QS32" s="120"/>
      <c r="QT32" s="120"/>
      <c r="QU32" s="120"/>
      <c r="QV32" s="120"/>
      <c r="QW32" s="120"/>
      <c r="QX32" s="120"/>
      <c r="QY32" s="120"/>
      <c r="QZ32" s="120"/>
      <c r="RA32" s="120"/>
      <c r="RB32" s="120"/>
      <c r="RC32" s="120"/>
      <c r="RD32" s="120"/>
      <c r="RE32" s="120"/>
      <c r="RF32" s="120"/>
      <c r="RG32" s="120"/>
      <c r="RH32" s="120"/>
      <c r="RI32" s="120"/>
      <c r="RJ32" s="120"/>
      <c r="RK32" s="120"/>
      <c r="RL32" s="120"/>
      <c r="RM32" s="120"/>
      <c r="RN32" s="120"/>
      <c r="RO32" s="120"/>
      <c r="RP32" s="120"/>
      <c r="RQ32" s="120"/>
      <c r="RR32" s="120"/>
      <c r="RS32" s="120"/>
      <c r="RT32" s="120"/>
      <c r="RU32" s="120"/>
      <c r="RV32" s="120"/>
      <c r="RW32" s="120"/>
      <c r="RX32" s="120"/>
      <c r="RY32" s="120"/>
      <c r="RZ32" s="120"/>
      <c r="SA32" s="120"/>
      <c r="SB32" s="120"/>
      <c r="SC32" s="120"/>
      <c r="SD32" s="120"/>
      <c r="SE32" s="120"/>
      <c r="SF32" s="120"/>
      <c r="SG32" s="120"/>
      <c r="SH32" s="120"/>
      <c r="SI32" s="120"/>
      <c r="SJ32" s="120"/>
      <c r="SK32" s="120"/>
      <c r="SL32" s="120"/>
      <c r="SM32" s="120"/>
      <c r="SN32" s="120"/>
      <c r="SO32" s="120"/>
      <c r="SP32" s="120"/>
      <c r="SQ32" s="120"/>
      <c r="SR32" s="120"/>
      <c r="SS32" s="120"/>
      <c r="ST32" s="120"/>
      <c r="SU32" s="120"/>
      <c r="SV32" s="120"/>
      <c r="SW32" s="120"/>
      <c r="SX32" s="120"/>
      <c r="SY32" s="120"/>
      <c r="SZ32" s="120"/>
      <c r="TA32" s="120"/>
      <c r="TB32" s="120"/>
      <c r="TC32" s="120"/>
      <c r="TD32" s="120"/>
      <c r="TE32" s="120"/>
      <c r="TF32" s="120"/>
      <c r="TG32" s="120"/>
      <c r="TH32" s="120"/>
      <c r="TI32" s="120"/>
      <c r="TJ32" s="120"/>
      <c r="TK32" s="120"/>
      <c r="TL32" s="120"/>
      <c r="TM32" s="120"/>
      <c r="TN32" s="120"/>
      <c r="TO32" s="120"/>
      <c r="TP32" s="120"/>
      <c r="TQ32" s="120"/>
      <c r="TR32" s="120"/>
      <c r="TS32" s="120"/>
      <c r="TT32" s="120"/>
      <c r="TU32" s="120"/>
      <c r="TV32" s="120"/>
      <c r="TW32" s="120"/>
      <c r="TX32" s="120"/>
      <c r="TY32" s="120"/>
      <c r="TZ32" s="120"/>
      <c r="UA32" s="120"/>
      <c r="UB32" s="120"/>
      <c r="UC32" s="120"/>
      <c r="UD32" s="120"/>
      <c r="UE32" s="120"/>
      <c r="UF32" s="120"/>
      <c r="UG32" s="120"/>
      <c r="UH32" s="120"/>
      <c r="UI32" s="120"/>
      <c r="UJ32" s="120"/>
      <c r="UK32" s="120"/>
      <c r="UL32" s="120"/>
      <c r="UM32" s="120"/>
      <c r="UN32" s="120"/>
      <c r="UO32" s="120"/>
      <c r="UP32" s="120"/>
      <c r="UQ32" s="120"/>
      <c r="UR32" s="120"/>
      <c r="US32" s="120"/>
      <c r="UT32" s="120"/>
      <c r="UU32" s="120"/>
      <c r="UV32" s="120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</row>
    <row r="33" spans="1:70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  <c r="XO33" s="120"/>
      <c r="XP33" s="120"/>
      <c r="XQ33" s="120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20"/>
      <c r="YC33" s="120"/>
      <c r="YD33" s="120"/>
      <c r="YE33" s="120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20"/>
      <c r="YQ33" s="120"/>
      <c r="YR33" s="120"/>
      <c r="YS33" s="120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20"/>
      <c r="ZE33" s="120"/>
      <c r="ZF33" s="120"/>
      <c r="ZG33" s="120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</row>
    <row r="34" spans="1:70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120"/>
      <c r="JP34" s="120"/>
      <c r="JQ34" s="12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120"/>
      <c r="NI34" s="120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0"/>
      <c r="NY34" s="12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120"/>
      <c r="OK34" s="120"/>
      <c r="OL34" s="120"/>
      <c r="OM34" s="12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120"/>
      <c r="OY34" s="120"/>
      <c r="OZ34" s="120"/>
      <c r="PA34" s="12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120"/>
      <c r="PM34" s="120"/>
      <c r="PN34" s="120"/>
      <c r="PO34" s="12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120"/>
      <c r="QA34" s="120"/>
      <c r="QB34" s="120"/>
      <c r="QC34" s="12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120"/>
      <c r="QO34" s="120"/>
      <c r="QP34" s="120"/>
      <c r="QQ34" s="12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120"/>
      <c r="RC34" s="120"/>
      <c r="RD34" s="120"/>
      <c r="RE34" s="12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120"/>
      <c r="RQ34" s="120"/>
      <c r="RR34" s="120"/>
      <c r="RS34" s="12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20"/>
      <c r="SE34" s="120"/>
      <c r="SF34" s="120"/>
      <c r="SG34" s="12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20"/>
      <c r="SS34" s="120"/>
      <c r="ST34" s="120"/>
      <c r="SU34" s="12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20"/>
      <c r="TG34" s="120"/>
      <c r="TH34" s="120"/>
      <c r="TI34" s="12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20"/>
      <c r="TU34" s="120"/>
      <c r="TV34" s="120"/>
      <c r="TW34" s="12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0"/>
      <c r="UJ34" s="120"/>
      <c r="UK34" s="120"/>
      <c r="UL34" s="120"/>
      <c r="UM34" s="120"/>
      <c r="UN34" s="120"/>
      <c r="UO34" s="120"/>
      <c r="UP34" s="120"/>
      <c r="UQ34" s="120"/>
      <c r="UR34" s="120"/>
      <c r="US34" s="120"/>
      <c r="UT34" s="120"/>
      <c r="UU34" s="120"/>
      <c r="UV34" s="120"/>
      <c r="UW34" s="120"/>
      <c r="UX34" s="120"/>
      <c r="UY34" s="120"/>
      <c r="UZ34" s="120"/>
      <c r="VA34" s="120"/>
      <c r="VB34" s="120"/>
      <c r="VC34" s="120"/>
      <c r="VD34" s="120"/>
      <c r="VE34" s="120"/>
      <c r="VF34" s="120"/>
      <c r="VG34" s="120"/>
      <c r="VH34" s="120"/>
      <c r="VI34" s="120"/>
      <c r="VJ34" s="120"/>
      <c r="VK34" s="120"/>
      <c r="VL34" s="120"/>
      <c r="VM34" s="120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20"/>
      <c r="VY34" s="120"/>
      <c r="VZ34" s="120"/>
      <c r="WA34" s="120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20"/>
      <c r="WM34" s="120"/>
      <c r="WN34" s="120"/>
      <c r="WO34" s="120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20"/>
      <c r="XA34" s="120"/>
      <c r="XB34" s="120"/>
      <c r="XC34" s="120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20"/>
      <c r="XO34" s="120"/>
      <c r="XP34" s="120"/>
      <c r="XQ34" s="120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20"/>
      <c r="YC34" s="120"/>
      <c r="YD34" s="120"/>
      <c r="YE34" s="120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  <c r="YP34" s="120"/>
      <c r="YQ34" s="120"/>
      <c r="YR34" s="120"/>
      <c r="YS34" s="120"/>
      <c r="YT34" s="120"/>
      <c r="YU34" s="120"/>
      <c r="YV34" s="120"/>
      <c r="YW34" s="120"/>
      <c r="YX34" s="120"/>
      <c r="YY34" s="120"/>
      <c r="YZ34" s="120"/>
      <c r="ZA34" s="120"/>
      <c r="ZB34" s="120"/>
      <c r="ZC34" s="120"/>
      <c r="ZD34" s="120"/>
      <c r="ZE34" s="120"/>
      <c r="ZF34" s="120"/>
      <c r="ZG34" s="120"/>
      <c r="ZH34" s="120"/>
      <c r="ZI34" s="120"/>
      <c r="ZJ34" s="120"/>
      <c r="ZK34" s="120"/>
      <c r="ZL34" s="120"/>
      <c r="ZM34" s="120"/>
      <c r="ZN34" s="120"/>
      <c r="ZO34" s="120"/>
      <c r="ZP34" s="120"/>
      <c r="ZQ34" s="120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</row>
    <row r="35" spans="1:703" hidden="1" outlineLevel="1">
      <c r="A35" s="62">
        <v>41275</v>
      </c>
      <c r="B35" s="120">
        <v>2494.4085884400001</v>
      </c>
      <c r="C35" s="120">
        <v>671.39681246999999</v>
      </c>
      <c r="D35" s="120">
        <v>2.0271178399999998</v>
      </c>
      <c r="E35" s="120">
        <v>728.09351952999998</v>
      </c>
      <c r="F35" s="120">
        <v>59.598970180000002</v>
      </c>
      <c r="G35" s="120">
        <v>1.14464359</v>
      </c>
      <c r="H35" s="120">
        <v>87.97243632</v>
      </c>
      <c r="I35" s="120">
        <v>706.13518975</v>
      </c>
      <c r="J35" s="120">
        <v>174.77974861000001</v>
      </c>
      <c r="K35" s="120">
        <v>1.6255611299999999</v>
      </c>
      <c r="L35" s="120">
        <v>3.34069365</v>
      </c>
      <c r="M35" s="176" t="s">
        <v>191</v>
      </c>
      <c r="N35" s="120">
        <v>40.112296499999999</v>
      </c>
      <c r="O35" s="120">
        <v>1.39904699</v>
      </c>
      <c r="P35" s="120">
        <v>0.56337888999999997</v>
      </c>
      <c r="Q35" s="120">
        <v>8.1333604200000007</v>
      </c>
      <c r="R35" s="120">
        <v>4.4480991000000003</v>
      </c>
      <c r="S35" s="120">
        <v>1.76364828</v>
      </c>
      <c r="T35" s="120">
        <v>1.87406519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  <c r="SG35" s="12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20"/>
      <c r="SS35" s="120"/>
      <c r="ST35" s="120"/>
      <c r="SU35" s="12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20"/>
      <c r="TG35" s="120"/>
      <c r="TH35" s="120"/>
      <c r="TI35" s="12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20"/>
      <c r="TU35" s="120"/>
      <c r="TV35" s="120"/>
      <c r="TW35" s="12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0"/>
      <c r="UJ35" s="120"/>
      <c r="UK35" s="120"/>
      <c r="UL35" s="120"/>
      <c r="UM35" s="120"/>
      <c r="UN35" s="120"/>
      <c r="UO35" s="120"/>
      <c r="UP35" s="120"/>
      <c r="UQ35" s="120"/>
      <c r="UR35" s="120"/>
      <c r="US35" s="120"/>
      <c r="UT35" s="120"/>
      <c r="UU35" s="120"/>
      <c r="UV35" s="120"/>
      <c r="UW35" s="120"/>
      <c r="UX35" s="120"/>
      <c r="UY35" s="120"/>
      <c r="UZ35" s="120"/>
      <c r="VA35" s="120"/>
      <c r="VB35" s="120"/>
      <c r="VC35" s="120"/>
      <c r="VD35" s="120"/>
      <c r="VE35" s="120"/>
      <c r="VF35" s="120"/>
      <c r="VG35" s="120"/>
      <c r="VH35" s="120"/>
      <c r="VI35" s="120"/>
      <c r="VJ35" s="120"/>
      <c r="VK35" s="120"/>
      <c r="VL35" s="120"/>
      <c r="VM35" s="120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20"/>
      <c r="VY35" s="120"/>
      <c r="VZ35" s="120"/>
      <c r="WA35" s="120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20"/>
      <c r="WM35" s="120"/>
      <c r="WN35" s="120"/>
      <c r="WO35" s="120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20"/>
      <c r="XA35" s="120"/>
      <c r="XB35" s="120"/>
      <c r="XC35" s="120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20"/>
      <c r="XO35" s="120"/>
      <c r="XP35" s="120"/>
      <c r="XQ35" s="120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20"/>
      <c r="YC35" s="120"/>
      <c r="YD35" s="120"/>
      <c r="YE35" s="120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20"/>
      <c r="YQ35" s="120"/>
      <c r="YR35" s="120"/>
      <c r="YS35" s="120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20"/>
      <c r="ZE35" s="120"/>
      <c r="ZF35" s="120"/>
      <c r="ZG35" s="120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</row>
    <row r="36" spans="1:703" hidden="1" outlineLevel="1">
      <c r="A36" s="62">
        <v>41306</v>
      </c>
      <c r="B36" s="120">
        <v>2446.6004296400001</v>
      </c>
      <c r="C36" s="120">
        <v>653.66103304000001</v>
      </c>
      <c r="D36" s="120">
        <v>2.0330198500000001</v>
      </c>
      <c r="E36" s="120">
        <v>713.90056634999996</v>
      </c>
      <c r="F36" s="120">
        <v>48.169081290000001</v>
      </c>
      <c r="G36" s="120">
        <v>1.0530677500000001</v>
      </c>
      <c r="H36" s="120">
        <v>84.713330670000005</v>
      </c>
      <c r="I36" s="120">
        <v>709.18513001999997</v>
      </c>
      <c r="J36" s="120">
        <v>170.38226853</v>
      </c>
      <c r="K36" s="120">
        <v>0.91702771000000005</v>
      </c>
      <c r="L36" s="120">
        <v>3.3877512799999998</v>
      </c>
      <c r="M36" s="176" t="s">
        <v>191</v>
      </c>
      <c r="N36" s="120">
        <v>41.185783569999998</v>
      </c>
      <c r="O36" s="120">
        <v>1.4159021000000001</v>
      </c>
      <c r="P36" s="120">
        <v>0.58073390999999996</v>
      </c>
      <c r="Q36" s="120">
        <v>8.0252522899999992</v>
      </c>
      <c r="R36" s="120">
        <v>4.4139461899999999</v>
      </c>
      <c r="S36" s="120">
        <v>1.7360395200000001</v>
      </c>
      <c r="T36" s="120">
        <v>1.8404955700000001</v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120"/>
      <c r="NI36" s="120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NY36" s="12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120"/>
      <c r="OK36" s="120"/>
      <c r="OL36" s="120"/>
      <c r="OM36" s="12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120"/>
      <c r="OY36" s="120"/>
      <c r="OZ36" s="120"/>
      <c r="PA36" s="12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120"/>
      <c r="PM36" s="120"/>
      <c r="PN36" s="120"/>
      <c r="PO36" s="12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120"/>
      <c r="QA36" s="120"/>
      <c r="QB36" s="120"/>
      <c r="QC36" s="12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120"/>
      <c r="QO36" s="120"/>
      <c r="QP36" s="120"/>
      <c r="QQ36" s="12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120"/>
      <c r="RC36" s="120"/>
      <c r="RD36" s="120"/>
      <c r="RE36" s="12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120"/>
      <c r="RQ36" s="120"/>
      <c r="RR36" s="120"/>
      <c r="RS36" s="12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20"/>
      <c r="SE36" s="120"/>
      <c r="SF36" s="120"/>
      <c r="SG36" s="120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20"/>
      <c r="SS36" s="120"/>
      <c r="ST36" s="120"/>
      <c r="SU36" s="120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20"/>
      <c r="TG36" s="120"/>
      <c r="TH36" s="120"/>
      <c r="TI36" s="120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20"/>
      <c r="TU36" s="120"/>
      <c r="TV36" s="120"/>
      <c r="TW36" s="120"/>
      <c r="TX36" s="120"/>
      <c r="TY36" s="120"/>
      <c r="TZ36" s="120"/>
      <c r="UA36" s="120"/>
      <c r="UB36" s="120"/>
      <c r="UC36" s="120"/>
      <c r="UD36" s="120"/>
      <c r="UE36" s="120"/>
      <c r="UF36" s="120"/>
      <c r="UG36" s="120"/>
      <c r="UH36" s="120"/>
      <c r="UI36" s="120"/>
      <c r="UJ36" s="120"/>
      <c r="UK36" s="120"/>
      <c r="UL36" s="120"/>
      <c r="UM36" s="120"/>
      <c r="UN36" s="120"/>
      <c r="UO36" s="120"/>
      <c r="UP36" s="120"/>
      <c r="UQ36" s="120"/>
      <c r="UR36" s="120"/>
      <c r="US36" s="120"/>
      <c r="UT36" s="120"/>
      <c r="UU36" s="120"/>
      <c r="UV36" s="120"/>
      <c r="UW36" s="120"/>
      <c r="UX36" s="120"/>
      <c r="UY36" s="120"/>
      <c r="UZ36" s="120"/>
      <c r="VA36" s="120"/>
      <c r="VB36" s="120"/>
      <c r="VC36" s="120"/>
      <c r="VD36" s="120"/>
      <c r="VE36" s="120"/>
      <c r="VF36" s="120"/>
      <c r="VG36" s="120"/>
      <c r="VH36" s="120"/>
      <c r="VI36" s="120"/>
      <c r="VJ36" s="120"/>
      <c r="VK36" s="120"/>
      <c r="VL36" s="120"/>
      <c r="VM36" s="120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20"/>
      <c r="VY36" s="120"/>
      <c r="VZ36" s="120"/>
      <c r="WA36" s="120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20"/>
      <c r="WM36" s="120"/>
      <c r="WN36" s="120"/>
      <c r="WO36" s="120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20"/>
      <c r="XA36" s="120"/>
      <c r="XB36" s="120"/>
      <c r="XC36" s="120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20"/>
      <c r="XO36" s="120"/>
      <c r="XP36" s="120"/>
      <c r="XQ36" s="120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20"/>
      <c r="YC36" s="120"/>
      <c r="YD36" s="120"/>
      <c r="YE36" s="120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  <c r="YP36" s="120"/>
      <c r="YQ36" s="120"/>
      <c r="YR36" s="120"/>
      <c r="YS36" s="120"/>
      <c r="YT36" s="120"/>
      <c r="YU36" s="120"/>
      <c r="YV36" s="120"/>
      <c r="YW36" s="120"/>
      <c r="YX36" s="120"/>
      <c r="YY36" s="120"/>
      <c r="YZ36" s="120"/>
      <c r="ZA36" s="120"/>
      <c r="ZB36" s="120"/>
      <c r="ZC36" s="120"/>
      <c r="ZD36" s="120"/>
      <c r="ZE36" s="120"/>
      <c r="ZF36" s="120"/>
      <c r="ZG36" s="120"/>
      <c r="ZH36" s="120"/>
      <c r="ZI36" s="120"/>
      <c r="ZJ36" s="120"/>
      <c r="ZK36" s="120"/>
      <c r="ZL36" s="120"/>
      <c r="ZM36" s="120"/>
      <c r="ZN36" s="120"/>
      <c r="ZO36" s="120"/>
      <c r="ZP36" s="120"/>
      <c r="ZQ36" s="120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</row>
    <row r="37" spans="1:703" hidden="1" outlineLevel="1">
      <c r="A37" s="62">
        <v>41334</v>
      </c>
      <c r="B37" s="120">
        <v>2459.1945883200001</v>
      </c>
      <c r="C37" s="120">
        <v>694.58954515999994</v>
      </c>
      <c r="D37" s="120">
        <v>1.8406948999999999</v>
      </c>
      <c r="E37" s="120">
        <v>699.04103492000002</v>
      </c>
      <c r="F37" s="120">
        <v>38.98019034</v>
      </c>
      <c r="G37" s="120">
        <v>1.1853183199999999</v>
      </c>
      <c r="H37" s="120">
        <v>84.649512990000005</v>
      </c>
      <c r="I37" s="120">
        <v>713.09939896000003</v>
      </c>
      <c r="J37" s="120">
        <v>161.26062995000001</v>
      </c>
      <c r="K37" s="120">
        <v>1.5530605200000001</v>
      </c>
      <c r="L37" s="120">
        <v>3.4613393399999999</v>
      </c>
      <c r="M37" s="176" t="s">
        <v>191</v>
      </c>
      <c r="N37" s="120">
        <v>41.357989119999999</v>
      </c>
      <c r="O37" s="120">
        <v>1.5379606400000001</v>
      </c>
      <c r="P37" s="120">
        <v>0.6200947</v>
      </c>
      <c r="Q37" s="120">
        <v>7.9390053600000003</v>
      </c>
      <c r="R37" s="120">
        <v>4.4329646699999996</v>
      </c>
      <c r="S37" s="120">
        <v>1.7396899100000001</v>
      </c>
      <c r="T37" s="120">
        <v>1.90615852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  <c r="SG37" s="120"/>
      <c r="SH37" s="120"/>
      <c r="SI37" s="120"/>
      <c r="SJ37" s="120"/>
      <c r="SK37" s="120"/>
      <c r="SL37" s="120"/>
      <c r="SM37" s="120"/>
      <c r="SN37" s="120"/>
      <c r="SO37" s="120"/>
      <c r="SP37" s="120"/>
      <c r="SQ37" s="120"/>
      <c r="SR37" s="120"/>
      <c r="SS37" s="120"/>
      <c r="ST37" s="120"/>
      <c r="SU37" s="120"/>
      <c r="SV37" s="120"/>
      <c r="SW37" s="120"/>
      <c r="SX37" s="120"/>
      <c r="SY37" s="120"/>
      <c r="SZ37" s="120"/>
      <c r="TA37" s="120"/>
      <c r="TB37" s="120"/>
      <c r="TC37" s="120"/>
      <c r="TD37" s="120"/>
      <c r="TE37" s="120"/>
      <c r="TF37" s="120"/>
      <c r="TG37" s="120"/>
      <c r="TH37" s="120"/>
      <c r="TI37" s="120"/>
      <c r="TJ37" s="120"/>
      <c r="TK37" s="120"/>
      <c r="TL37" s="120"/>
      <c r="TM37" s="120"/>
      <c r="TN37" s="120"/>
      <c r="TO37" s="120"/>
      <c r="TP37" s="120"/>
      <c r="TQ37" s="120"/>
      <c r="TR37" s="120"/>
      <c r="TS37" s="120"/>
      <c r="TT37" s="120"/>
      <c r="TU37" s="120"/>
      <c r="TV37" s="120"/>
      <c r="TW37" s="120"/>
      <c r="TX37" s="120"/>
      <c r="TY37" s="120"/>
      <c r="TZ37" s="120"/>
      <c r="UA37" s="120"/>
      <c r="UB37" s="120"/>
      <c r="UC37" s="120"/>
      <c r="UD37" s="120"/>
      <c r="UE37" s="120"/>
      <c r="UF37" s="120"/>
      <c r="UG37" s="120"/>
      <c r="UH37" s="120"/>
      <c r="UI37" s="120"/>
      <c r="UJ37" s="120"/>
      <c r="UK37" s="120"/>
      <c r="UL37" s="120"/>
      <c r="UM37" s="120"/>
      <c r="UN37" s="120"/>
      <c r="UO37" s="120"/>
      <c r="UP37" s="120"/>
      <c r="UQ37" s="120"/>
      <c r="UR37" s="120"/>
      <c r="US37" s="120"/>
      <c r="UT37" s="120"/>
      <c r="UU37" s="120"/>
      <c r="UV37" s="120"/>
      <c r="UW37" s="120"/>
      <c r="UX37" s="120"/>
      <c r="UY37" s="120"/>
      <c r="UZ37" s="120"/>
      <c r="VA37" s="120"/>
      <c r="VB37" s="120"/>
      <c r="VC37" s="120"/>
      <c r="VD37" s="120"/>
      <c r="VE37" s="120"/>
      <c r="VF37" s="120"/>
      <c r="VG37" s="120"/>
      <c r="VH37" s="120"/>
      <c r="VI37" s="120"/>
      <c r="VJ37" s="120"/>
      <c r="VK37" s="120"/>
      <c r="VL37" s="120"/>
      <c r="VM37" s="120"/>
      <c r="VN37" s="120"/>
      <c r="VO37" s="120"/>
      <c r="VP37" s="120"/>
      <c r="VQ37" s="120"/>
      <c r="VR37" s="120"/>
      <c r="VS37" s="120"/>
      <c r="VT37" s="120"/>
      <c r="VU37" s="120"/>
      <c r="VV37" s="120"/>
      <c r="VW37" s="120"/>
      <c r="VX37" s="120"/>
      <c r="VY37" s="120"/>
      <c r="VZ37" s="120"/>
      <c r="WA37" s="120"/>
      <c r="WB37" s="120"/>
      <c r="WC37" s="120"/>
      <c r="WD37" s="120"/>
      <c r="WE37" s="120"/>
      <c r="WF37" s="120"/>
      <c r="WG37" s="120"/>
      <c r="WH37" s="120"/>
      <c r="WI37" s="120"/>
      <c r="WJ37" s="120"/>
      <c r="WK37" s="120"/>
      <c r="WL37" s="120"/>
      <c r="WM37" s="120"/>
      <c r="WN37" s="120"/>
      <c r="WO37" s="120"/>
      <c r="WP37" s="120"/>
      <c r="WQ37" s="120"/>
      <c r="WR37" s="120"/>
      <c r="WS37" s="120"/>
      <c r="WT37" s="120"/>
      <c r="WU37" s="120"/>
      <c r="WV37" s="120"/>
      <c r="WW37" s="120"/>
      <c r="WX37" s="120"/>
      <c r="WY37" s="120"/>
      <c r="WZ37" s="120"/>
      <c r="XA37" s="120"/>
      <c r="XB37" s="120"/>
      <c r="XC37" s="120"/>
      <c r="XD37" s="120"/>
      <c r="XE37" s="120"/>
      <c r="XF37" s="120"/>
      <c r="XG37" s="120"/>
      <c r="XH37" s="120"/>
      <c r="XI37" s="120"/>
      <c r="XJ37" s="120"/>
      <c r="XK37" s="120"/>
      <c r="XL37" s="120"/>
      <c r="XM37" s="120"/>
      <c r="XN37" s="120"/>
      <c r="XO37" s="120"/>
      <c r="XP37" s="120"/>
      <c r="XQ37" s="120"/>
      <c r="XR37" s="120"/>
      <c r="XS37" s="120"/>
      <c r="XT37" s="120"/>
      <c r="XU37" s="120"/>
      <c r="XV37" s="120"/>
      <c r="XW37" s="120"/>
      <c r="XX37" s="120"/>
      <c r="XY37" s="120"/>
      <c r="XZ37" s="120"/>
      <c r="YA37" s="120"/>
      <c r="YB37" s="120"/>
      <c r="YC37" s="120"/>
      <c r="YD37" s="120"/>
      <c r="YE37" s="120"/>
      <c r="YF37" s="120"/>
      <c r="YG37" s="120"/>
      <c r="YH37" s="120"/>
      <c r="YI37" s="120"/>
      <c r="YJ37" s="120"/>
      <c r="YK37" s="120"/>
      <c r="YL37" s="120"/>
      <c r="YM37" s="120"/>
      <c r="YN37" s="120"/>
      <c r="YO37" s="120"/>
      <c r="YP37" s="120"/>
      <c r="YQ37" s="120"/>
      <c r="YR37" s="120"/>
      <c r="YS37" s="120"/>
      <c r="YT37" s="120"/>
      <c r="YU37" s="120"/>
      <c r="YV37" s="120"/>
      <c r="YW37" s="120"/>
      <c r="YX37" s="120"/>
      <c r="YY37" s="120"/>
      <c r="YZ37" s="120"/>
      <c r="ZA37" s="120"/>
      <c r="ZB37" s="120"/>
      <c r="ZC37" s="120"/>
      <c r="ZD37" s="120"/>
      <c r="ZE37" s="120"/>
      <c r="ZF37" s="120"/>
      <c r="ZG37" s="120"/>
      <c r="ZH37" s="120"/>
      <c r="ZI37" s="120"/>
      <c r="ZJ37" s="120"/>
      <c r="ZK37" s="120"/>
      <c r="ZL37" s="120"/>
      <c r="ZM37" s="120"/>
      <c r="ZN37" s="120"/>
      <c r="ZO37" s="120"/>
      <c r="ZP37" s="120"/>
      <c r="ZQ37" s="120"/>
      <c r="ZR37" s="120"/>
      <c r="ZS37" s="120"/>
      <c r="ZT37" s="120"/>
      <c r="ZU37" s="120"/>
      <c r="ZV37" s="120"/>
      <c r="ZW37" s="120"/>
      <c r="ZX37" s="120"/>
      <c r="ZY37" s="120"/>
      <c r="ZZ37" s="120"/>
      <c r="AAA37" s="120"/>
    </row>
    <row r="38" spans="1:703" hidden="1" outlineLevel="1">
      <c r="A38" s="62">
        <v>41365</v>
      </c>
      <c r="B38" s="120">
        <v>2501.0178454500001</v>
      </c>
      <c r="C38" s="120">
        <v>735.24495471</v>
      </c>
      <c r="D38" s="120">
        <v>1.96973262</v>
      </c>
      <c r="E38" s="120">
        <v>691.16895</v>
      </c>
      <c r="F38" s="120">
        <v>34.20652793</v>
      </c>
      <c r="G38" s="120">
        <v>1.3028202600000001</v>
      </c>
      <c r="H38" s="120">
        <v>85.586522709999997</v>
      </c>
      <c r="I38" s="120">
        <v>726.94329373000005</v>
      </c>
      <c r="J38" s="120">
        <v>160.49260022999999</v>
      </c>
      <c r="K38" s="120">
        <v>1.62007064</v>
      </c>
      <c r="L38" s="120">
        <v>3.4623403499999998</v>
      </c>
      <c r="M38" s="176" t="s">
        <v>191</v>
      </c>
      <c r="N38" s="120">
        <v>41.46415665</v>
      </c>
      <c r="O38" s="120">
        <v>1.25479181</v>
      </c>
      <c r="P38" s="120">
        <v>0.59521816999999999</v>
      </c>
      <c r="Q38" s="120">
        <v>7.8357442800000001</v>
      </c>
      <c r="R38" s="120">
        <v>4.4001010100000002</v>
      </c>
      <c r="S38" s="120">
        <v>1.58596267</v>
      </c>
      <c r="T38" s="120">
        <v>1.88405768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  <c r="IW38" s="120"/>
      <c r="IX38" s="120"/>
      <c r="IY38" s="120"/>
      <c r="IZ38" s="120"/>
      <c r="JA38" s="120"/>
      <c r="JB38" s="120"/>
      <c r="JC38" s="120"/>
      <c r="JD38" s="120"/>
      <c r="JE38" s="120"/>
      <c r="JF38" s="120"/>
      <c r="JG38" s="120"/>
      <c r="JH38" s="120"/>
      <c r="JI38" s="120"/>
      <c r="JJ38" s="120"/>
      <c r="JK38" s="120"/>
      <c r="JL38" s="120"/>
      <c r="JM38" s="120"/>
      <c r="JN38" s="120"/>
      <c r="JO38" s="120"/>
      <c r="JP38" s="120"/>
      <c r="JQ38" s="120"/>
      <c r="JR38" s="120"/>
      <c r="JS38" s="120"/>
      <c r="JT38" s="120"/>
      <c r="JU38" s="120"/>
      <c r="JV38" s="120"/>
      <c r="JW38" s="120"/>
      <c r="JX38" s="120"/>
      <c r="JY38" s="120"/>
      <c r="JZ38" s="120"/>
      <c r="KA38" s="120"/>
      <c r="KB38" s="120"/>
      <c r="KC38" s="120"/>
      <c r="KD38" s="120"/>
      <c r="KE38" s="120"/>
      <c r="KF38" s="120"/>
      <c r="KG38" s="120"/>
      <c r="KH38" s="120"/>
      <c r="KI38" s="120"/>
      <c r="KJ38" s="120"/>
      <c r="KK38" s="120"/>
      <c r="KL38" s="120"/>
      <c r="KM38" s="120"/>
      <c r="KN38" s="120"/>
      <c r="KO38" s="120"/>
      <c r="KP38" s="120"/>
      <c r="KQ38" s="120"/>
      <c r="KR38" s="120"/>
      <c r="KS38" s="120"/>
      <c r="KT38" s="120"/>
      <c r="KU38" s="120"/>
      <c r="KV38" s="120"/>
      <c r="KW38" s="120"/>
      <c r="KX38" s="120"/>
      <c r="KY38" s="120"/>
      <c r="KZ38" s="120"/>
      <c r="LA38" s="120"/>
      <c r="LB38" s="120"/>
      <c r="LC38" s="120"/>
      <c r="LD38" s="120"/>
      <c r="LE38" s="120"/>
      <c r="LF38" s="120"/>
      <c r="LG38" s="120"/>
      <c r="LH38" s="120"/>
      <c r="LI38" s="120"/>
      <c r="LJ38" s="120"/>
      <c r="LK38" s="120"/>
      <c r="LL38" s="120"/>
      <c r="LM38" s="120"/>
      <c r="LN38" s="120"/>
      <c r="LO38" s="120"/>
      <c r="LP38" s="120"/>
      <c r="LQ38" s="120"/>
      <c r="LR38" s="120"/>
      <c r="LS38" s="120"/>
      <c r="LT38" s="120"/>
      <c r="LU38" s="120"/>
      <c r="LV38" s="120"/>
      <c r="LW38" s="120"/>
      <c r="LX38" s="120"/>
      <c r="LY38" s="120"/>
      <c r="LZ38" s="120"/>
      <c r="MA38" s="120"/>
      <c r="MB38" s="120"/>
      <c r="MC38" s="120"/>
      <c r="MD38" s="120"/>
      <c r="ME38" s="120"/>
      <c r="MF38" s="120"/>
      <c r="MG38" s="120"/>
      <c r="MH38" s="120"/>
      <c r="MI38" s="120"/>
      <c r="MJ38" s="120"/>
      <c r="MK38" s="120"/>
      <c r="ML38" s="120"/>
      <c r="MM38" s="120"/>
      <c r="MN38" s="120"/>
      <c r="MO38" s="120"/>
      <c r="MP38" s="120"/>
      <c r="MQ38" s="120"/>
      <c r="MR38" s="120"/>
      <c r="MS38" s="120"/>
      <c r="MT38" s="120"/>
      <c r="MU38" s="120"/>
      <c r="MV38" s="120"/>
      <c r="MW38" s="120"/>
      <c r="MX38" s="120"/>
      <c r="MY38" s="120"/>
      <c r="MZ38" s="120"/>
      <c r="NA38" s="120"/>
      <c r="NB38" s="120"/>
      <c r="NC38" s="120"/>
      <c r="ND38" s="120"/>
      <c r="NE38" s="120"/>
      <c r="NF38" s="120"/>
      <c r="NG38" s="120"/>
      <c r="NH38" s="120"/>
      <c r="NI38" s="120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0"/>
      <c r="NY38" s="120"/>
      <c r="NZ38" s="120"/>
      <c r="OA38" s="120"/>
      <c r="OB38" s="120"/>
      <c r="OC38" s="120"/>
      <c r="OD38" s="120"/>
      <c r="OE38" s="120"/>
      <c r="OF38" s="120"/>
      <c r="OG38" s="120"/>
      <c r="OH38" s="120"/>
      <c r="OI38" s="120"/>
      <c r="OJ38" s="120"/>
      <c r="OK38" s="120"/>
      <c r="OL38" s="120"/>
      <c r="OM38" s="120"/>
      <c r="ON38" s="120"/>
      <c r="OO38" s="120"/>
      <c r="OP38" s="120"/>
      <c r="OQ38" s="120"/>
      <c r="OR38" s="120"/>
      <c r="OS38" s="120"/>
      <c r="OT38" s="120"/>
      <c r="OU38" s="120"/>
      <c r="OV38" s="120"/>
      <c r="OW38" s="120"/>
      <c r="OX38" s="120"/>
      <c r="OY38" s="120"/>
      <c r="OZ38" s="120"/>
      <c r="PA38" s="120"/>
      <c r="PB38" s="120"/>
      <c r="PC38" s="120"/>
      <c r="PD38" s="120"/>
      <c r="PE38" s="120"/>
      <c r="PF38" s="120"/>
      <c r="PG38" s="120"/>
      <c r="PH38" s="120"/>
      <c r="PI38" s="120"/>
      <c r="PJ38" s="120"/>
      <c r="PK38" s="120"/>
      <c r="PL38" s="120"/>
      <c r="PM38" s="120"/>
      <c r="PN38" s="120"/>
      <c r="PO38" s="120"/>
      <c r="PP38" s="120"/>
      <c r="PQ38" s="120"/>
      <c r="PR38" s="120"/>
      <c r="PS38" s="120"/>
      <c r="PT38" s="120"/>
      <c r="PU38" s="120"/>
      <c r="PV38" s="120"/>
      <c r="PW38" s="120"/>
      <c r="PX38" s="120"/>
      <c r="PY38" s="120"/>
      <c r="PZ38" s="120"/>
      <c r="QA38" s="120"/>
      <c r="QB38" s="120"/>
      <c r="QC38" s="120"/>
      <c r="QD38" s="120"/>
      <c r="QE38" s="120"/>
      <c r="QF38" s="120"/>
      <c r="QG38" s="120"/>
      <c r="QH38" s="120"/>
      <c r="QI38" s="120"/>
      <c r="QJ38" s="120"/>
      <c r="QK38" s="120"/>
      <c r="QL38" s="120"/>
      <c r="QM38" s="120"/>
      <c r="QN38" s="120"/>
      <c r="QO38" s="120"/>
      <c r="QP38" s="120"/>
      <c r="QQ38" s="120"/>
      <c r="QR38" s="120"/>
      <c r="QS38" s="120"/>
      <c r="QT38" s="120"/>
      <c r="QU38" s="120"/>
      <c r="QV38" s="120"/>
      <c r="QW38" s="120"/>
      <c r="QX38" s="120"/>
      <c r="QY38" s="120"/>
      <c r="QZ38" s="120"/>
      <c r="RA38" s="120"/>
      <c r="RB38" s="120"/>
      <c r="RC38" s="120"/>
      <c r="RD38" s="120"/>
      <c r="RE38" s="120"/>
      <c r="RF38" s="120"/>
      <c r="RG38" s="120"/>
      <c r="RH38" s="120"/>
      <c r="RI38" s="120"/>
      <c r="RJ38" s="120"/>
      <c r="RK38" s="120"/>
      <c r="RL38" s="120"/>
      <c r="RM38" s="120"/>
      <c r="RN38" s="120"/>
      <c r="RO38" s="120"/>
      <c r="RP38" s="120"/>
      <c r="RQ38" s="120"/>
      <c r="RR38" s="120"/>
      <c r="RS38" s="120"/>
      <c r="RT38" s="120"/>
      <c r="RU38" s="120"/>
      <c r="RV38" s="120"/>
      <c r="RW38" s="120"/>
      <c r="RX38" s="120"/>
      <c r="RY38" s="120"/>
      <c r="RZ38" s="120"/>
      <c r="SA38" s="120"/>
      <c r="SB38" s="120"/>
      <c r="SC38" s="120"/>
      <c r="SD38" s="120"/>
      <c r="SE38" s="120"/>
      <c r="SF38" s="120"/>
      <c r="SG38" s="120"/>
      <c r="SH38" s="120"/>
      <c r="SI38" s="120"/>
      <c r="SJ38" s="120"/>
      <c r="SK38" s="120"/>
      <c r="SL38" s="120"/>
      <c r="SM38" s="120"/>
      <c r="SN38" s="120"/>
      <c r="SO38" s="120"/>
      <c r="SP38" s="120"/>
      <c r="SQ38" s="120"/>
      <c r="SR38" s="120"/>
      <c r="SS38" s="120"/>
      <c r="ST38" s="120"/>
      <c r="SU38" s="120"/>
      <c r="SV38" s="120"/>
      <c r="SW38" s="120"/>
      <c r="SX38" s="120"/>
      <c r="SY38" s="120"/>
      <c r="SZ38" s="120"/>
      <c r="TA38" s="120"/>
      <c r="TB38" s="120"/>
      <c r="TC38" s="120"/>
      <c r="TD38" s="120"/>
      <c r="TE38" s="120"/>
      <c r="TF38" s="120"/>
      <c r="TG38" s="120"/>
      <c r="TH38" s="120"/>
      <c r="TI38" s="120"/>
      <c r="TJ38" s="120"/>
      <c r="TK38" s="120"/>
      <c r="TL38" s="120"/>
      <c r="TM38" s="120"/>
      <c r="TN38" s="120"/>
      <c r="TO38" s="120"/>
      <c r="TP38" s="120"/>
      <c r="TQ38" s="120"/>
      <c r="TR38" s="120"/>
      <c r="TS38" s="120"/>
      <c r="TT38" s="120"/>
      <c r="TU38" s="120"/>
      <c r="TV38" s="120"/>
      <c r="TW38" s="120"/>
      <c r="TX38" s="120"/>
      <c r="TY38" s="120"/>
      <c r="TZ38" s="120"/>
      <c r="UA38" s="120"/>
      <c r="UB38" s="120"/>
      <c r="UC38" s="120"/>
      <c r="UD38" s="120"/>
      <c r="UE38" s="120"/>
      <c r="UF38" s="120"/>
      <c r="UG38" s="120"/>
      <c r="UH38" s="120"/>
      <c r="UI38" s="120"/>
      <c r="UJ38" s="120"/>
      <c r="UK38" s="120"/>
      <c r="UL38" s="120"/>
      <c r="UM38" s="120"/>
      <c r="UN38" s="120"/>
      <c r="UO38" s="120"/>
      <c r="UP38" s="120"/>
      <c r="UQ38" s="120"/>
      <c r="UR38" s="120"/>
      <c r="US38" s="120"/>
      <c r="UT38" s="120"/>
      <c r="UU38" s="120"/>
      <c r="UV38" s="120"/>
      <c r="UW38" s="120"/>
      <c r="UX38" s="120"/>
      <c r="UY38" s="120"/>
      <c r="UZ38" s="120"/>
      <c r="VA38" s="120"/>
      <c r="VB38" s="120"/>
      <c r="VC38" s="120"/>
      <c r="VD38" s="120"/>
      <c r="VE38" s="120"/>
      <c r="VF38" s="120"/>
      <c r="VG38" s="120"/>
      <c r="VH38" s="120"/>
      <c r="VI38" s="120"/>
      <c r="VJ38" s="120"/>
      <c r="VK38" s="120"/>
      <c r="VL38" s="120"/>
      <c r="VM38" s="120"/>
      <c r="VN38" s="120"/>
      <c r="VO38" s="120"/>
      <c r="VP38" s="120"/>
      <c r="VQ38" s="120"/>
      <c r="VR38" s="120"/>
      <c r="VS38" s="120"/>
      <c r="VT38" s="120"/>
      <c r="VU38" s="120"/>
      <c r="VV38" s="120"/>
      <c r="VW38" s="120"/>
      <c r="VX38" s="120"/>
      <c r="VY38" s="120"/>
      <c r="VZ38" s="120"/>
      <c r="WA38" s="120"/>
      <c r="WB38" s="120"/>
      <c r="WC38" s="120"/>
      <c r="WD38" s="120"/>
      <c r="WE38" s="120"/>
      <c r="WF38" s="120"/>
      <c r="WG38" s="120"/>
      <c r="WH38" s="120"/>
      <c r="WI38" s="120"/>
      <c r="WJ38" s="120"/>
      <c r="WK38" s="120"/>
      <c r="WL38" s="120"/>
      <c r="WM38" s="120"/>
      <c r="WN38" s="120"/>
      <c r="WO38" s="120"/>
      <c r="WP38" s="120"/>
      <c r="WQ38" s="120"/>
      <c r="WR38" s="120"/>
      <c r="WS38" s="120"/>
      <c r="WT38" s="120"/>
      <c r="WU38" s="120"/>
      <c r="WV38" s="120"/>
      <c r="WW38" s="120"/>
      <c r="WX38" s="120"/>
      <c r="WY38" s="120"/>
      <c r="WZ38" s="120"/>
      <c r="XA38" s="120"/>
      <c r="XB38" s="120"/>
      <c r="XC38" s="120"/>
      <c r="XD38" s="120"/>
      <c r="XE38" s="120"/>
      <c r="XF38" s="120"/>
      <c r="XG38" s="120"/>
      <c r="XH38" s="120"/>
      <c r="XI38" s="120"/>
      <c r="XJ38" s="120"/>
      <c r="XK38" s="120"/>
      <c r="XL38" s="120"/>
      <c r="XM38" s="120"/>
      <c r="XN38" s="120"/>
      <c r="XO38" s="120"/>
      <c r="XP38" s="120"/>
      <c r="XQ38" s="120"/>
      <c r="XR38" s="120"/>
      <c r="XS38" s="120"/>
      <c r="XT38" s="120"/>
      <c r="XU38" s="120"/>
      <c r="XV38" s="120"/>
      <c r="XW38" s="120"/>
      <c r="XX38" s="120"/>
      <c r="XY38" s="120"/>
      <c r="XZ38" s="120"/>
      <c r="YA38" s="120"/>
      <c r="YB38" s="120"/>
      <c r="YC38" s="120"/>
      <c r="YD38" s="120"/>
      <c r="YE38" s="120"/>
      <c r="YF38" s="120"/>
      <c r="YG38" s="120"/>
      <c r="YH38" s="120"/>
      <c r="YI38" s="120"/>
      <c r="YJ38" s="120"/>
      <c r="YK38" s="120"/>
      <c r="YL38" s="120"/>
      <c r="YM38" s="120"/>
      <c r="YN38" s="120"/>
      <c r="YO38" s="120"/>
      <c r="YP38" s="120"/>
      <c r="YQ38" s="120"/>
      <c r="YR38" s="120"/>
      <c r="YS38" s="120"/>
      <c r="YT38" s="120"/>
      <c r="YU38" s="120"/>
      <c r="YV38" s="120"/>
      <c r="YW38" s="120"/>
      <c r="YX38" s="120"/>
      <c r="YY38" s="120"/>
      <c r="YZ38" s="120"/>
      <c r="ZA38" s="120"/>
      <c r="ZB38" s="120"/>
      <c r="ZC38" s="120"/>
      <c r="ZD38" s="120"/>
      <c r="ZE38" s="120"/>
      <c r="ZF38" s="120"/>
      <c r="ZG38" s="120"/>
      <c r="ZH38" s="120"/>
      <c r="ZI38" s="120"/>
      <c r="ZJ38" s="120"/>
      <c r="ZK38" s="120"/>
      <c r="ZL38" s="120"/>
      <c r="ZM38" s="120"/>
      <c r="ZN38" s="120"/>
      <c r="ZO38" s="120"/>
      <c r="ZP38" s="120"/>
      <c r="ZQ38" s="120"/>
      <c r="ZR38" s="120"/>
      <c r="ZS38" s="120"/>
      <c r="ZT38" s="120"/>
      <c r="ZU38" s="120"/>
      <c r="ZV38" s="120"/>
      <c r="ZW38" s="120"/>
      <c r="ZX38" s="120"/>
      <c r="ZY38" s="120"/>
      <c r="ZZ38" s="120"/>
      <c r="AAA38" s="120"/>
    </row>
    <row r="39" spans="1:703" hidden="1" outlineLevel="1">
      <c r="A39" s="62">
        <v>41395</v>
      </c>
      <c r="B39" s="120">
        <v>2454.7348998699999</v>
      </c>
      <c r="C39" s="120">
        <v>696.5521698</v>
      </c>
      <c r="D39" s="120">
        <v>1.84934888</v>
      </c>
      <c r="E39" s="120">
        <v>691.11042771999996</v>
      </c>
      <c r="F39" s="120">
        <v>16.416597979999999</v>
      </c>
      <c r="G39" s="120">
        <v>1.22341144</v>
      </c>
      <c r="H39" s="120">
        <v>85.576379360000004</v>
      </c>
      <c r="I39" s="120">
        <v>730.15902124999991</v>
      </c>
      <c r="J39" s="120">
        <v>168.70688041</v>
      </c>
      <c r="K39" s="120">
        <v>1.49444194</v>
      </c>
      <c r="L39" s="120">
        <v>3.2551904500000002</v>
      </c>
      <c r="M39" s="176" t="s">
        <v>191</v>
      </c>
      <c r="N39" s="120">
        <v>41.182197909999999</v>
      </c>
      <c r="O39" s="120">
        <v>1.2407195600000001</v>
      </c>
      <c r="P39" s="120">
        <v>0.49003205</v>
      </c>
      <c r="Q39" s="120">
        <v>7.7106185700000003</v>
      </c>
      <c r="R39" s="120">
        <v>4.2457407700000003</v>
      </c>
      <c r="S39" s="120">
        <v>1.54668553</v>
      </c>
      <c r="T39" s="120">
        <v>1.97503625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120"/>
      <c r="TI39" s="12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20"/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120"/>
      <c r="VR39" s="120"/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120"/>
      <c r="YA39" s="120"/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120"/>
      <c r="ZF39" s="120"/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</row>
    <row r="40" spans="1:703" hidden="1" outlineLevel="1">
      <c r="A40" s="62">
        <v>41426</v>
      </c>
      <c r="B40" s="120">
        <v>2335.57203454</v>
      </c>
      <c r="C40" s="120">
        <v>624.28497547999996</v>
      </c>
      <c r="D40" s="120">
        <v>1.8659947400000001</v>
      </c>
      <c r="E40" s="120">
        <v>652.84322883000004</v>
      </c>
      <c r="F40" s="120">
        <v>15.93136951</v>
      </c>
      <c r="G40" s="120">
        <v>1.54512279</v>
      </c>
      <c r="H40" s="120">
        <v>87.791209499999994</v>
      </c>
      <c r="I40" s="120">
        <v>737.23908992999998</v>
      </c>
      <c r="J40" s="120">
        <v>151.58646772</v>
      </c>
      <c r="K40" s="120">
        <v>1.5742675399999999</v>
      </c>
      <c r="L40" s="120">
        <v>3.26430716</v>
      </c>
      <c r="M40" s="176" t="s">
        <v>191</v>
      </c>
      <c r="N40" s="120">
        <v>40.44519202</v>
      </c>
      <c r="O40" s="120">
        <v>1.6696270900000001</v>
      </c>
      <c r="P40" s="120">
        <v>0.64922471999999998</v>
      </c>
      <c r="Q40" s="120">
        <v>7.48628421</v>
      </c>
      <c r="R40" s="120">
        <v>4.1114401599999999</v>
      </c>
      <c r="S40" s="120">
        <v>1.46993828</v>
      </c>
      <c r="T40" s="120">
        <v>1.81429486</v>
      </c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20"/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20"/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120"/>
      <c r="PU40" s="120"/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20"/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120"/>
      <c r="SD40" s="120"/>
      <c r="SE40" s="120"/>
      <c r="SF40" s="120"/>
      <c r="SG40" s="120"/>
      <c r="SH40" s="120"/>
      <c r="SI40" s="120"/>
      <c r="SJ40" s="120"/>
      <c r="SK40" s="120"/>
      <c r="SL40" s="120"/>
      <c r="SM40" s="120"/>
      <c r="SN40" s="120"/>
      <c r="SO40" s="120"/>
      <c r="SP40" s="120"/>
      <c r="SQ40" s="120"/>
      <c r="SR40" s="120"/>
      <c r="SS40" s="120"/>
      <c r="ST40" s="120"/>
      <c r="SU40" s="120"/>
      <c r="SV40" s="120"/>
      <c r="SW40" s="120"/>
      <c r="SX40" s="120"/>
      <c r="SY40" s="120"/>
      <c r="SZ40" s="120"/>
      <c r="TA40" s="120"/>
      <c r="TB40" s="120"/>
      <c r="TC40" s="120"/>
      <c r="TD40" s="120"/>
      <c r="TE40" s="120"/>
      <c r="TF40" s="120"/>
      <c r="TG40" s="120"/>
      <c r="TH40" s="120"/>
      <c r="TI40" s="120"/>
      <c r="TJ40" s="120"/>
      <c r="TK40" s="120"/>
      <c r="TL40" s="120"/>
      <c r="TM40" s="120"/>
      <c r="TN40" s="120"/>
      <c r="TO40" s="120"/>
      <c r="TP40" s="120"/>
      <c r="TQ40" s="120"/>
      <c r="TR40" s="120"/>
      <c r="TS40" s="120"/>
      <c r="TT40" s="120"/>
      <c r="TU40" s="120"/>
      <c r="TV40" s="120"/>
      <c r="TW40" s="120"/>
      <c r="TX40" s="120"/>
      <c r="TY40" s="120"/>
      <c r="TZ40" s="120"/>
      <c r="UA40" s="120"/>
      <c r="UB40" s="120"/>
      <c r="UC40" s="120"/>
      <c r="UD40" s="120"/>
      <c r="UE40" s="120"/>
      <c r="UF40" s="120"/>
      <c r="UG40" s="120"/>
      <c r="UH40" s="120"/>
      <c r="UI40" s="120"/>
      <c r="UJ40" s="120"/>
      <c r="UK40" s="120"/>
      <c r="UL40" s="120"/>
      <c r="UM40" s="120"/>
      <c r="UN40" s="120"/>
      <c r="UO40" s="120"/>
      <c r="UP40" s="120"/>
      <c r="UQ40" s="120"/>
      <c r="UR40" s="120"/>
      <c r="US40" s="120"/>
      <c r="UT40" s="120"/>
      <c r="UU40" s="120"/>
      <c r="UV40" s="120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  <c r="YU40" s="120"/>
      <c r="YV40" s="120"/>
      <c r="YW40" s="120"/>
      <c r="YX40" s="120"/>
      <c r="YY40" s="120"/>
      <c r="YZ40" s="120"/>
      <c r="ZA40" s="120"/>
      <c r="ZB40" s="120"/>
      <c r="ZC40" s="120"/>
      <c r="ZD40" s="120"/>
      <c r="ZE40" s="120"/>
      <c r="ZF40" s="120"/>
      <c r="ZG40" s="120"/>
      <c r="ZH40" s="120"/>
      <c r="ZI40" s="120"/>
      <c r="ZJ40" s="120"/>
      <c r="ZK40" s="120"/>
      <c r="ZL40" s="120"/>
      <c r="ZM40" s="120"/>
      <c r="ZN40" s="120"/>
      <c r="ZO40" s="120"/>
      <c r="ZP40" s="120"/>
      <c r="ZQ40" s="120"/>
      <c r="ZR40" s="120"/>
      <c r="ZS40" s="120"/>
      <c r="ZT40" s="120"/>
      <c r="ZU40" s="120"/>
      <c r="ZV40" s="120"/>
      <c r="ZW40" s="120"/>
      <c r="ZX40" s="120"/>
      <c r="ZY40" s="120"/>
      <c r="ZZ40" s="120"/>
      <c r="AAA40" s="120"/>
    </row>
    <row r="41" spans="1:703" hidden="1" outlineLevel="1">
      <c r="A41" s="62">
        <v>41456</v>
      </c>
      <c r="B41" s="120">
        <v>2314.06710114</v>
      </c>
      <c r="C41" s="120">
        <v>612.11843853000005</v>
      </c>
      <c r="D41" s="120">
        <v>1.87636186</v>
      </c>
      <c r="E41" s="120">
        <v>661.94220859999996</v>
      </c>
      <c r="F41" s="120">
        <v>15.98357365</v>
      </c>
      <c r="G41" s="120">
        <v>1.37897756</v>
      </c>
      <c r="H41" s="120">
        <v>72.612195389999997</v>
      </c>
      <c r="I41" s="120">
        <v>721.10351889000003</v>
      </c>
      <c r="J41" s="120">
        <v>151.00700709</v>
      </c>
      <c r="K41" s="120">
        <v>1.4892128899999999</v>
      </c>
      <c r="L41" s="120">
        <v>3.3871398699999999</v>
      </c>
      <c r="M41" s="176" t="s">
        <v>191</v>
      </c>
      <c r="N41" s="120">
        <v>54.596459930000002</v>
      </c>
      <c r="O41" s="120">
        <v>1.35873548</v>
      </c>
      <c r="P41" s="120">
        <v>0.64578099</v>
      </c>
      <c r="Q41" s="120">
        <v>7.4446109199999997</v>
      </c>
      <c r="R41" s="120">
        <v>3.9258976300000001</v>
      </c>
      <c r="S41" s="120">
        <v>1.44066166</v>
      </c>
      <c r="T41" s="120">
        <v>1.7563202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0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120"/>
      <c r="SE41" s="120"/>
      <c r="SF41" s="120"/>
      <c r="SG41" s="12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120"/>
      <c r="SS41" s="120"/>
      <c r="ST41" s="120"/>
      <c r="SU41" s="12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120"/>
      <c r="TG41" s="120"/>
      <c r="TH41" s="120"/>
      <c r="TI41" s="12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120"/>
      <c r="TU41" s="120"/>
      <c r="TV41" s="120"/>
      <c r="TW41" s="12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0"/>
      <c r="UJ41" s="120"/>
      <c r="UK41" s="120"/>
      <c r="UL41" s="120"/>
      <c r="UM41" s="120"/>
      <c r="UN41" s="120"/>
      <c r="UO41" s="120"/>
      <c r="UP41" s="120"/>
      <c r="UQ41" s="120"/>
      <c r="UR41" s="120"/>
      <c r="US41" s="120"/>
      <c r="UT41" s="120"/>
      <c r="UU41" s="120"/>
      <c r="UV41" s="120"/>
      <c r="UW41" s="120"/>
      <c r="UX41" s="120"/>
      <c r="UY41" s="120"/>
      <c r="UZ41" s="120"/>
      <c r="VA41" s="120"/>
      <c r="VB41" s="120"/>
      <c r="VC41" s="120"/>
      <c r="VD41" s="120"/>
      <c r="VE41" s="120"/>
      <c r="VF41" s="120"/>
      <c r="VG41" s="120"/>
      <c r="VH41" s="120"/>
      <c r="VI41" s="120"/>
      <c r="VJ41" s="120"/>
      <c r="VK41" s="120"/>
      <c r="VL41" s="120"/>
      <c r="VM41" s="120"/>
      <c r="VN41" s="120"/>
      <c r="VO41" s="120"/>
      <c r="VP41" s="120"/>
      <c r="VQ41" s="120"/>
      <c r="VR41" s="120"/>
      <c r="VS41" s="120"/>
      <c r="VT41" s="120"/>
      <c r="VU41" s="120"/>
      <c r="VV41" s="120"/>
      <c r="VW41" s="120"/>
      <c r="VX41" s="120"/>
      <c r="VY41" s="120"/>
      <c r="VZ41" s="120"/>
      <c r="WA41" s="120"/>
      <c r="WB41" s="120"/>
      <c r="WC41" s="120"/>
      <c r="WD41" s="120"/>
      <c r="WE41" s="120"/>
      <c r="WF41" s="120"/>
      <c r="WG41" s="120"/>
      <c r="WH41" s="120"/>
      <c r="WI41" s="120"/>
      <c r="WJ41" s="120"/>
      <c r="WK41" s="120"/>
      <c r="WL41" s="120"/>
      <c r="WM41" s="120"/>
      <c r="WN41" s="120"/>
      <c r="WO41" s="120"/>
      <c r="WP41" s="120"/>
      <c r="WQ41" s="120"/>
      <c r="WR41" s="120"/>
      <c r="WS41" s="120"/>
      <c r="WT41" s="120"/>
      <c r="WU41" s="120"/>
      <c r="WV41" s="120"/>
      <c r="WW41" s="120"/>
      <c r="WX41" s="120"/>
      <c r="WY41" s="120"/>
      <c r="WZ41" s="120"/>
      <c r="XA41" s="120"/>
      <c r="XB41" s="120"/>
      <c r="XC41" s="120"/>
      <c r="XD41" s="120"/>
      <c r="XE41" s="120"/>
      <c r="XF41" s="120"/>
      <c r="XG41" s="120"/>
      <c r="XH41" s="120"/>
      <c r="XI41" s="120"/>
      <c r="XJ41" s="120"/>
      <c r="XK41" s="120"/>
      <c r="XL41" s="120"/>
      <c r="XM41" s="120"/>
      <c r="XN41" s="120"/>
      <c r="XO41" s="120"/>
      <c r="XP41" s="120"/>
      <c r="XQ41" s="120"/>
      <c r="XR41" s="120"/>
      <c r="XS41" s="120"/>
      <c r="XT41" s="120"/>
      <c r="XU41" s="120"/>
      <c r="XV41" s="120"/>
      <c r="XW41" s="120"/>
      <c r="XX41" s="120"/>
      <c r="XY41" s="120"/>
      <c r="XZ41" s="120"/>
      <c r="YA41" s="120"/>
      <c r="YB41" s="120"/>
      <c r="YC41" s="120"/>
      <c r="YD41" s="120"/>
      <c r="YE41" s="120"/>
      <c r="YF41" s="120"/>
      <c r="YG41" s="120"/>
      <c r="YH41" s="120"/>
      <c r="YI41" s="120"/>
      <c r="YJ41" s="120"/>
      <c r="YK41" s="120"/>
      <c r="YL41" s="120"/>
      <c r="YM41" s="120"/>
      <c r="YN41" s="120"/>
      <c r="YO41" s="120"/>
      <c r="YP41" s="120"/>
      <c r="YQ41" s="120"/>
      <c r="YR41" s="120"/>
      <c r="YS41" s="120"/>
      <c r="YT41" s="120"/>
      <c r="YU41" s="120"/>
      <c r="YV41" s="120"/>
      <c r="YW41" s="120"/>
      <c r="YX41" s="120"/>
      <c r="YY41" s="120"/>
      <c r="YZ41" s="120"/>
      <c r="ZA41" s="120"/>
      <c r="ZB41" s="120"/>
      <c r="ZC41" s="120"/>
      <c r="ZD41" s="120"/>
      <c r="ZE41" s="120"/>
      <c r="ZF41" s="120"/>
      <c r="ZG41" s="120"/>
      <c r="ZH41" s="120"/>
      <c r="ZI41" s="120"/>
      <c r="ZJ41" s="120"/>
      <c r="ZK41" s="120"/>
      <c r="ZL41" s="120"/>
      <c r="ZM41" s="120"/>
      <c r="ZN41" s="120"/>
      <c r="ZO41" s="120"/>
      <c r="ZP41" s="120"/>
      <c r="ZQ41" s="120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</row>
    <row r="42" spans="1:703" hidden="1" outlineLevel="1">
      <c r="A42" s="62">
        <v>41487</v>
      </c>
      <c r="B42" s="120">
        <v>2298.58313976</v>
      </c>
      <c r="C42" s="120">
        <v>606.99948515000006</v>
      </c>
      <c r="D42" s="120">
        <v>1.95837807</v>
      </c>
      <c r="E42" s="120">
        <v>668.44846282000003</v>
      </c>
      <c r="F42" s="120">
        <v>15.85901593</v>
      </c>
      <c r="G42" s="120">
        <v>1.41920629</v>
      </c>
      <c r="H42" s="120">
        <v>73.815626690000002</v>
      </c>
      <c r="I42" s="120">
        <v>703.68794895000008</v>
      </c>
      <c r="J42" s="120">
        <v>151.15957101000001</v>
      </c>
      <c r="K42" s="120">
        <v>1.4794181900000001</v>
      </c>
      <c r="L42" s="120">
        <v>3.3214122700000002</v>
      </c>
      <c r="M42" s="176" t="s">
        <v>191</v>
      </c>
      <c r="N42" s="120">
        <v>53.871942279999999</v>
      </c>
      <c r="O42" s="120">
        <v>1.47308748</v>
      </c>
      <c r="P42" s="120">
        <v>0.67445379000000005</v>
      </c>
      <c r="Q42" s="120">
        <v>7.3888985900000002</v>
      </c>
      <c r="R42" s="120">
        <v>4.1025768899999999</v>
      </c>
      <c r="S42" s="120">
        <v>1.2842053600000001</v>
      </c>
      <c r="T42" s="120">
        <v>1.6394500000000001</v>
      </c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0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120"/>
      <c r="SE42" s="120"/>
      <c r="SF42" s="120"/>
      <c r="SG42" s="120"/>
      <c r="SH42" s="120"/>
      <c r="SI42" s="120"/>
      <c r="SJ42" s="120"/>
      <c r="SK42" s="120"/>
      <c r="SL42" s="120"/>
      <c r="SM42" s="120"/>
      <c r="SN42" s="120"/>
      <c r="SO42" s="120"/>
      <c r="SP42" s="120"/>
      <c r="SQ42" s="120"/>
      <c r="SR42" s="120"/>
      <c r="SS42" s="120"/>
      <c r="ST42" s="120"/>
      <c r="SU42" s="120"/>
      <c r="SV42" s="120"/>
      <c r="SW42" s="120"/>
      <c r="SX42" s="120"/>
      <c r="SY42" s="120"/>
      <c r="SZ42" s="120"/>
      <c r="TA42" s="120"/>
      <c r="TB42" s="120"/>
      <c r="TC42" s="120"/>
      <c r="TD42" s="120"/>
      <c r="TE42" s="120"/>
      <c r="TF42" s="120"/>
      <c r="TG42" s="120"/>
      <c r="TH42" s="120"/>
      <c r="TI42" s="120"/>
      <c r="TJ42" s="120"/>
      <c r="TK42" s="120"/>
      <c r="TL42" s="120"/>
      <c r="TM42" s="120"/>
      <c r="TN42" s="120"/>
      <c r="TO42" s="120"/>
      <c r="TP42" s="120"/>
      <c r="TQ42" s="120"/>
      <c r="TR42" s="120"/>
      <c r="TS42" s="120"/>
      <c r="TT42" s="120"/>
      <c r="TU42" s="120"/>
      <c r="TV42" s="120"/>
      <c r="TW42" s="120"/>
      <c r="TX42" s="120"/>
      <c r="TY42" s="120"/>
      <c r="TZ42" s="120"/>
      <c r="UA42" s="120"/>
      <c r="UB42" s="120"/>
      <c r="UC42" s="120"/>
      <c r="UD42" s="120"/>
      <c r="UE42" s="120"/>
      <c r="UF42" s="120"/>
      <c r="UG42" s="120"/>
      <c r="UH42" s="120"/>
      <c r="UI42" s="120"/>
      <c r="UJ42" s="120"/>
      <c r="UK42" s="120"/>
      <c r="UL42" s="120"/>
      <c r="UM42" s="120"/>
      <c r="UN42" s="120"/>
      <c r="UO42" s="120"/>
      <c r="UP42" s="120"/>
      <c r="UQ42" s="120"/>
      <c r="UR42" s="120"/>
      <c r="US42" s="120"/>
      <c r="UT42" s="120"/>
      <c r="UU42" s="120"/>
      <c r="UV42" s="120"/>
      <c r="UW42" s="120"/>
      <c r="UX42" s="120"/>
      <c r="UY42" s="120"/>
      <c r="UZ42" s="120"/>
      <c r="VA42" s="120"/>
      <c r="VB42" s="120"/>
      <c r="VC42" s="120"/>
      <c r="VD42" s="120"/>
      <c r="VE42" s="120"/>
      <c r="VF42" s="120"/>
      <c r="VG42" s="120"/>
      <c r="VH42" s="120"/>
      <c r="VI42" s="120"/>
      <c r="VJ42" s="120"/>
      <c r="VK42" s="120"/>
      <c r="VL42" s="120"/>
      <c r="VM42" s="120"/>
      <c r="VN42" s="120"/>
      <c r="VO42" s="120"/>
      <c r="VP42" s="120"/>
      <c r="VQ42" s="120"/>
      <c r="VR42" s="120"/>
      <c r="VS42" s="120"/>
      <c r="VT42" s="120"/>
      <c r="VU42" s="120"/>
      <c r="VV42" s="120"/>
      <c r="VW42" s="120"/>
      <c r="VX42" s="120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  <c r="XS42" s="120"/>
      <c r="XT42" s="120"/>
      <c r="XU42" s="120"/>
      <c r="XV42" s="120"/>
      <c r="XW42" s="120"/>
      <c r="XX42" s="120"/>
      <c r="XY42" s="120"/>
      <c r="XZ42" s="120"/>
      <c r="YA42" s="120"/>
      <c r="YB42" s="120"/>
      <c r="YC42" s="120"/>
      <c r="YD42" s="120"/>
      <c r="YE42" s="120"/>
      <c r="YF42" s="120"/>
      <c r="YG42" s="120"/>
      <c r="YH42" s="120"/>
      <c r="YI42" s="120"/>
      <c r="YJ42" s="120"/>
      <c r="YK42" s="120"/>
      <c r="YL42" s="120"/>
      <c r="YM42" s="120"/>
      <c r="YN42" s="120"/>
      <c r="YO42" s="120"/>
      <c r="YP42" s="120"/>
      <c r="YQ42" s="120"/>
      <c r="YR42" s="120"/>
      <c r="YS42" s="120"/>
      <c r="YT42" s="120"/>
      <c r="YU42" s="120"/>
      <c r="YV42" s="120"/>
      <c r="YW42" s="120"/>
      <c r="YX42" s="120"/>
      <c r="YY42" s="120"/>
      <c r="YZ42" s="120"/>
      <c r="ZA42" s="120"/>
      <c r="ZB42" s="120"/>
      <c r="ZC42" s="120"/>
      <c r="ZD42" s="120"/>
      <c r="ZE42" s="120"/>
      <c r="ZF42" s="120"/>
      <c r="ZG42" s="120"/>
      <c r="ZH42" s="120"/>
      <c r="ZI42" s="120"/>
      <c r="ZJ42" s="120"/>
      <c r="ZK42" s="120"/>
      <c r="ZL42" s="120"/>
      <c r="ZM42" s="120"/>
      <c r="ZN42" s="120"/>
      <c r="ZO42" s="120"/>
      <c r="ZP42" s="120"/>
      <c r="ZQ42" s="120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</row>
    <row r="43" spans="1:703" hidden="1" outlineLevel="1">
      <c r="A43" s="62">
        <v>41518</v>
      </c>
      <c r="B43" s="120">
        <v>2285.6445114200001</v>
      </c>
      <c r="C43" s="120">
        <v>604.60521358999995</v>
      </c>
      <c r="D43" s="120">
        <v>2.90011441</v>
      </c>
      <c r="E43" s="120">
        <v>686.58416064000005</v>
      </c>
      <c r="F43" s="120">
        <v>31.983131759999999</v>
      </c>
      <c r="G43" s="120">
        <v>1.46252987</v>
      </c>
      <c r="H43" s="120">
        <v>70.593758030000004</v>
      </c>
      <c r="I43" s="120">
        <v>668.29696204000004</v>
      </c>
      <c r="J43" s="120">
        <v>146.77052873</v>
      </c>
      <c r="K43" s="120">
        <v>1.18588922</v>
      </c>
      <c r="L43" s="120">
        <v>3.2444810400000001</v>
      </c>
      <c r="M43" s="176" t="s">
        <v>191</v>
      </c>
      <c r="N43" s="120">
        <v>51.326741040000002</v>
      </c>
      <c r="O43" s="120">
        <v>1.61196446</v>
      </c>
      <c r="P43" s="120">
        <v>0.74415414999999996</v>
      </c>
      <c r="Q43" s="120">
        <v>7.3371787199999998</v>
      </c>
      <c r="R43" s="120">
        <v>3.9897531599999998</v>
      </c>
      <c r="S43" s="120">
        <v>1.21729328</v>
      </c>
      <c r="T43" s="120">
        <v>1.79065728</v>
      </c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120"/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120"/>
      <c r="TI43" s="12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20"/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120"/>
      <c r="VR43" s="120"/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20"/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120"/>
      <c r="YA43" s="120"/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120"/>
      <c r="ZF43" s="120"/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</row>
    <row r="44" spans="1:703" hidden="1" outlineLevel="1">
      <c r="A44" s="62">
        <v>41548</v>
      </c>
      <c r="B44" s="120">
        <v>2331.2879080799999</v>
      </c>
      <c r="C44" s="120">
        <v>592.79919890999997</v>
      </c>
      <c r="D44" s="120">
        <v>2.8622050300000001</v>
      </c>
      <c r="E44" s="120">
        <v>712.38645395000003</v>
      </c>
      <c r="F44" s="120">
        <v>39.546260220000001</v>
      </c>
      <c r="G44" s="120">
        <v>1.56309353</v>
      </c>
      <c r="H44" s="120">
        <v>71.897679359999998</v>
      </c>
      <c r="I44" s="120">
        <v>695.45052748000001</v>
      </c>
      <c r="J44" s="120">
        <v>143.54451168</v>
      </c>
      <c r="K44" s="120">
        <v>1.3268384099999999</v>
      </c>
      <c r="L44" s="120">
        <v>3.3005404199999999</v>
      </c>
      <c r="M44" s="176" t="s">
        <v>191</v>
      </c>
      <c r="N44" s="120">
        <v>50.941107109999997</v>
      </c>
      <c r="O44" s="120">
        <v>1.85502308</v>
      </c>
      <c r="P44" s="120">
        <v>0.84538563</v>
      </c>
      <c r="Q44" s="120">
        <v>7.2793436199999997</v>
      </c>
      <c r="R44" s="120">
        <v>3.9425247099999998</v>
      </c>
      <c r="S44" s="120">
        <v>1.1775153700000001</v>
      </c>
      <c r="T44" s="120">
        <v>0.56969957000000004</v>
      </c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120"/>
      <c r="TI44" s="120"/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20"/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120"/>
      <c r="VR44" s="120"/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20"/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120"/>
      <c r="YA44" s="120"/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120"/>
      <c r="ZF44" s="120"/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</row>
    <row r="45" spans="1:703" hidden="1" outlineLevel="1">
      <c r="A45" s="62">
        <v>41579</v>
      </c>
      <c r="B45" s="120">
        <v>2379.3959341599998</v>
      </c>
      <c r="C45" s="120">
        <v>600.28530874</v>
      </c>
      <c r="D45" s="120">
        <v>3.0167858299999999</v>
      </c>
      <c r="E45" s="120">
        <v>744.05764131000001</v>
      </c>
      <c r="F45" s="120">
        <v>49.200655830000002</v>
      </c>
      <c r="G45" s="120">
        <v>1.48900864</v>
      </c>
      <c r="H45" s="120">
        <v>72.820669140000007</v>
      </c>
      <c r="I45" s="120">
        <v>699.02737690000004</v>
      </c>
      <c r="J45" s="120">
        <v>137.78120575</v>
      </c>
      <c r="K45" s="120">
        <v>1.3219996899999999</v>
      </c>
      <c r="L45" s="120">
        <v>3.28495128</v>
      </c>
      <c r="M45" s="176" t="s">
        <v>191</v>
      </c>
      <c r="N45" s="120">
        <v>50.631357260000001</v>
      </c>
      <c r="O45" s="120">
        <v>2.0629069900000001</v>
      </c>
      <c r="P45" s="120">
        <v>1.6558166700000001</v>
      </c>
      <c r="Q45" s="120">
        <v>7.16504165</v>
      </c>
      <c r="R45" s="120">
        <v>3.91156857</v>
      </c>
      <c r="S45" s="120">
        <v>1.1113316499999999</v>
      </c>
      <c r="T45" s="120">
        <v>0.57230826000000001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0"/>
      <c r="SD45" s="120"/>
      <c r="SE45" s="120"/>
      <c r="SF45" s="120"/>
      <c r="SG45" s="120"/>
      <c r="SH45" s="120"/>
      <c r="SI45" s="120"/>
      <c r="SJ45" s="120"/>
      <c r="SK45" s="120"/>
      <c r="SL45" s="120"/>
      <c r="SM45" s="120"/>
      <c r="SN45" s="120"/>
      <c r="SO45" s="120"/>
      <c r="SP45" s="120"/>
      <c r="SQ45" s="120"/>
      <c r="SR45" s="120"/>
      <c r="SS45" s="120"/>
      <c r="ST45" s="120"/>
      <c r="SU45" s="120"/>
      <c r="SV45" s="120"/>
      <c r="SW45" s="120"/>
      <c r="SX45" s="120"/>
      <c r="SY45" s="120"/>
      <c r="SZ45" s="120"/>
      <c r="TA45" s="120"/>
      <c r="TB45" s="120"/>
      <c r="TC45" s="120"/>
      <c r="TD45" s="120"/>
      <c r="TE45" s="120"/>
      <c r="TF45" s="120"/>
      <c r="TG45" s="120"/>
      <c r="TH45" s="120"/>
      <c r="TI45" s="120"/>
      <c r="TJ45" s="120"/>
      <c r="TK45" s="120"/>
      <c r="TL45" s="120"/>
      <c r="TM45" s="120"/>
      <c r="TN45" s="120"/>
      <c r="TO45" s="120"/>
      <c r="TP45" s="120"/>
      <c r="TQ45" s="120"/>
      <c r="TR45" s="120"/>
      <c r="TS45" s="120"/>
      <c r="TT45" s="120"/>
      <c r="TU45" s="120"/>
      <c r="TV45" s="120"/>
      <c r="TW45" s="120"/>
      <c r="TX45" s="120"/>
      <c r="TY45" s="120"/>
      <c r="TZ45" s="120"/>
      <c r="UA45" s="120"/>
      <c r="UB45" s="120"/>
      <c r="UC45" s="120"/>
      <c r="UD45" s="120"/>
      <c r="UE45" s="120"/>
      <c r="UF45" s="120"/>
      <c r="UG45" s="120"/>
      <c r="UH45" s="120"/>
      <c r="UI45" s="120"/>
      <c r="UJ45" s="120"/>
      <c r="UK45" s="120"/>
      <c r="UL45" s="120"/>
      <c r="UM45" s="120"/>
      <c r="UN45" s="120"/>
      <c r="UO45" s="120"/>
      <c r="UP45" s="120"/>
      <c r="UQ45" s="120"/>
      <c r="UR45" s="120"/>
      <c r="US45" s="120"/>
      <c r="UT45" s="120"/>
      <c r="UU45" s="120"/>
      <c r="UV45" s="120"/>
      <c r="UW45" s="120"/>
      <c r="UX45" s="120"/>
      <c r="UY45" s="120"/>
      <c r="UZ45" s="120"/>
      <c r="VA45" s="120"/>
      <c r="VB45" s="120"/>
      <c r="VC45" s="120"/>
      <c r="VD45" s="120"/>
      <c r="VE45" s="120"/>
      <c r="VF45" s="120"/>
      <c r="VG45" s="120"/>
      <c r="VH45" s="120"/>
      <c r="VI45" s="120"/>
      <c r="VJ45" s="120"/>
      <c r="VK45" s="120"/>
      <c r="VL45" s="120"/>
      <c r="VM45" s="120"/>
      <c r="VN45" s="120"/>
      <c r="VO45" s="120"/>
      <c r="VP45" s="120"/>
      <c r="VQ45" s="120"/>
      <c r="VR45" s="120"/>
      <c r="VS45" s="120"/>
      <c r="VT45" s="120"/>
      <c r="VU45" s="120"/>
      <c r="VV45" s="120"/>
      <c r="VW45" s="120"/>
      <c r="VX45" s="120"/>
      <c r="VY45" s="120"/>
      <c r="VZ45" s="120"/>
      <c r="WA45" s="120"/>
      <c r="WB45" s="120"/>
      <c r="WC45" s="120"/>
      <c r="WD45" s="120"/>
      <c r="WE45" s="120"/>
      <c r="WF45" s="120"/>
      <c r="WG45" s="120"/>
      <c r="WH45" s="120"/>
      <c r="WI45" s="120"/>
      <c r="WJ45" s="120"/>
      <c r="WK45" s="120"/>
      <c r="WL45" s="120"/>
      <c r="WM45" s="120"/>
      <c r="WN45" s="120"/>
      <c r="WO45" s="120"/>
      <c r="WP45" s="120"/>
      <c r="WQ45" s="120"/>
      <c r="WR45" s="120"/>
      <c r="WS45" s="120"/>
      <c r="WT45" s="120"/>
      <c r="WU45" s="120"/>
      <c r="WV45" s="120"/>
      <c r="WW45" s="120"/>
      <c r="WX45" s="120"/>
      <c r="WY45" s="120"/>
      <c r="WZ45" s="120"/>
      <c r="XA45" s="120"/>
      <c r="XB45" s="120"/>
      <c r="XC45" s="120"/>
      <c r="XD45" s="120"/>
      <c r="XE45" s="120"/>
      <c r="XF45" s="120"/>
      <c r="XG45" s="120"/>
      <c r="XH45" s="120"/>
      <c r="XI45" s="120"/>
      <c r="XJ45" s="120"/>
      <c r="XK45" s="120"/>
      <c r="XL45" s="120"/>
      <c r="XM45" s="120"/>
      <c r="XN45" s="120"/>
      <c r="XO45" s="120"/>
      <c r="XP45" s="120"/>
      <c r="XQ45" s="120"/>
      <c r="XR45" s="120"/>
      <c r="XS45" s="120"/>
      <c r="XT45" s="120"/>
      <c r="XU45" s="120"/>
      <c r="XV45" s="120"/>
      <c r="XW45" s="120"/>
      <c r="XX45" s="120"/>
      <c r="XY45" s="120"/>
      <c r="XZ45" s="120"/>
      <c r="YA45" s="120"/>
      <c r="YB45" s="120"/>
      <c r="YC45" s="120"/>
      <c r="YD45" s="120"/>
      <c r="YE45" s="120"/>
      <c r="YF45" s="120"/>
      <c r="YG45" s="120"/>
      <c r="YH45" s="120"/>
      <c r="YI45" s="120"/>
      <c r="YJ45" s="120"/>
      <c r="YK45" s="120"/>
      <c r="YL45" s="120"/>
      <c r="YM45" s="120"/>
      <c r="YN45" s="120"/>
      <c r="YO45" s="120"/>
      <c r="YP45" s="120"/>
      <c r="YQ45" s="120"/>
      <c r="YR45" s="120"/>
      <c r="YS45" s="120"/>
      <c r="YT45" s="120"/>
      <c r="YU45" s="120"/>
      <c r="YV45" s="120"/>
      <c r="YW45" s="120"/>
      <c r="YX45" s="120"/>
      <c r="YY45" s="120"/>
      <c r="YZ45" s="120"/>
      <c r="ZA45" s="120"/>
      <c r="ZB45" s="120"/>
      <c r="ZC45" s="120"/>
      <c r="ZD45" s="120"/>
      <c r="ZE45" s="120"/>
      <c r="ZF45" s="120"/>
      <c r="ZG45" s="120"/>
      <c r="ZH45" s="120"/>
      <c r="ZI45" s="120"/>
      <c r="ZJ45" s="120"/>
      <c r="ZK45" s="120"/>
      <c r="ZL45" s="120"/>
      <c r="ZM45" s="120"/>
      <c r="ZN45" s="120"/>
      <c r="ZO45" s="120"/>
      <c r="ZP45" s="120"/>
      <c r="ZQ45" s="120"/>
      <c r="ZR45" s="120"/>
      <c r="ZS45" s="120"/>
      <c r="ZT45" s="120"/>
      <c r="ZU45" s="120"/>
      <c r="ZV45" s="120"/>
      <c r="ZW45" s="120"/>
      <c r="ZX45" s="120"/>
      <c r="ZY45" s="120"/>
      <c r="ZZ45" s="120"/>
      <c r="AAA45" s="120"/>
    </row>
    <row r="46" spans="1:703" hidden="1" outlineLevel="1">
      <c r="A46" s="62">
        <v>41609</v>
      </c>
      <c r="B46" s="120">
        <v>2411.4128712800002</v>
      </c>
      <c r="C46" s="120">
        <v>631.31011790000002</v>
      </c>
      <c r="D46" s="120">
        <v>3.31188204</v>
      </c>
      <c r="E46" s="120">
        <v>788.09815413000001</v>
      </c>
      <c r="F46" s="120">
        <v>20.24954559</v>
      </c>
      <c r="G46" s="120">
        <v>1.16047269</v>
      </c>
      <c r="H46" s="120">
        <v>69.937901299999993</v>
      </c>
      <c r="I46" s="120">
        <v>696.15015730999994</v>
      </c>
      <c r="J46" s="120">
        <v>130.72071756</v>
      </c>
      <c r="K46" s="120">
        <v>1.0453418999999999</v>
      </c>
      <c r="L46" s="120">
        <v>3.4585214299999998</v>
      </c>
      <c r="M46" s="176" t="s">
        <v>191</v>
      </c>
      <c r="N46" s="120">
        <v>50.146055990000001</v>
      </c>
      <c r="O46" s="120">
        <v>1.9868192099999999</v>
      </c>
      <c r="P46" s="120">
        <v>1.0839149699999999</v>
      </c>
      <c r="Q46" s="120">
        <v>7.20452095</v>
      </c>
      <c r="R46" s="120">
        <v>3.8858852700000002</v>
      </c>
      <c r="S46" s="120">
        <v>1.0337817300000001</v>
      </c>
      <c r="T46" s="120">
        <v>0.62908131</v>
      </c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120"/>
      <c r="VA46" s="120"/>
      <c r="VB46" s="120"/>
      <c r="VC46" s="120"/>
      <c r="VD46" s="120"/>
      <c r="VE46" s="120"/>
      <c r="VF46" s="120"/>
      <c r="VG46" s="120"/>
      <c r="VH46" s="120"/>
      <c r="VI46" s="120"/>
      <c r="VJ46" s="120"/>
      <c r="VK46" s="120"/>
      <c r="VL46" s="120"/>
      <c r="VM46" s="120"/>
      <c r="VN46" s="120"/>
      <c r="VO46" s="120"/>
      <c r="VP46" s="120"/>
      <c r="VQ46" s="120"/>
      <c r="VR46" s="120"/>
      <c r="VS46" s="120"/>
      <c r="VT46" s="120"/>
      <c r="VU46" s="120"/>
      <c r="VV46" s="120"/>
      <c r="VW46" s="120"/>
      <c r="VX46" s="120"/>
      <c r="VY46" s="120"/>
      <c r="VZ46" s="120"/>
      <c r="WA46" s="120"/>
      <c r="WB46" s="120"/>
      <c r="WC46" s="120"/>
      <c r="WD46" s="120"/>
      <c r="WE46" s="120"/>
      <c r="WF46" s="120"/>
      <c r="WG46" s="120"/>
      <c r="WH46" s="120"/>
      <c r="WI46" s="120"/>
      <c r="WJ46" s="120"/>
      <c r="WK46" s="120"/>
      <c r="WL46" s="120"/>
      <c r="WM46" s="120"/>
      <c r="WN46" s="120"/>
      <c r="WO46" s="120"/>
      <c r="WP46" s="120"/>
      <c r="WQ46" s="120"/>
      <c r="WR46" s="120"/>
      <c r="WS46" s="120"/>
      <c r="WT46" s="120"/>
      <c r="WU46" s="120"/>
      <c r="WV46" s="120"/>
      <c r="WW46" s="120"/>
      <c r="WX46" s="120"/>
      <c r="WY46" s="120"/>
      <c r="WZ46" s="120"/>
      <c r="XA46" s="120"/>
      <c r="XB46" s="120"/>
      <c r="XC46" s="120"/>
      <c r="XD46" s="120"/>
      <c r="XE46" s="120"/>
      <c r="XF46" s="120"/>
      <c r="XG46" s="120"/>
      <c r="XH46" s="120"/>
      <c r="XI46" s="120"/>
      <c r="XJ46" s="120"/>
      <c r="XK46" s="120"/>
      <c r="XL46" s="120"/>
      <c r="XM46" s="120"/>
      <c r="XN46" s="120"/>
      <c r="XO46" s="120"/>
      <c r="XP46" s="120"/>
      <c r="XQ46" s="120"/>
      <c r="XR46" s="120"/>
      <c r="XS46" s="120"/>
      <c r="XT46" s="120"/>
      <c r="XU46" s="120"/>
      <c r="XV46" s="120"/>
      <c r="XW46" s="120"/>
      <c r="XX46" s="120"/>
      <c r="XY46" s="120"/>
      <c r="XZ46" s="120"/>
      <c r="YA46" s="120"/>
      <c r="YB46" s="120"/>
      <c r="YC46" s="120"/>
      <c r="YD46" s="120"/>
      <c r="YE46" s="120"/>
      <c r="YF46" s="120"/>
      <c r="YG46" s="120"/>
      <c r="YH46" s="120"/>
      <c r="YI46" s="120"/>
      <c r="YJ46" s="120"/>
      <c r="YK46" s="120"/>
      <c r="YL46" s="120"/>
      <c r="YM46" s="120"/>
      <c r="YN46" s="120"/>
      <c r="YO46" s="120"/>
      <c r="YP46" s="120"/>
      <c r="YQ46" s="120"/>
      <c r="YR46" s="120"/>
      <c r="YS46" s="120"/>
      <c r="YT46" s="120"/>
      <c r="YU46" s="120"/>
      <c r="YV46" s="120"/>
      <c r="YW46" s="120"/>
      <c r="YX46" s="120"/>
      <c r="YY46" s="120"/>
      <c r="YZ46" s="120"/>
      <c r="ZA46" s="120"/>
      <c r="ZB46" s="120"/>
      <c r="ZC46" s="120"/>
      <c r="ZD46" s="120"/>
      <c r="ZE46" s="120"/>
      <c r="ZF46" s="120"/>
      <c r="ZG46" s="120"/>
      <c r="ZH46" s="120"/>
      <c r="ZI46" s="120"/>
      <c r="ZJ46" s="120"/>
      <c r="ZK46" s="120"/>
      <c r="ZL46" s="120"/>
      <c r="ZM46" s="120"/>
      <c r="ZN46" s="120"/>
      <c r="ZO46" s="120"/>
      <c r="ZP46" s="120"/>
      <c r="ZQ46" s="120"/>
      <c r="ZR46" s="120"/>
      <c r="ZS46" s="120"/>
      <c r="ZT46" s="120"/>
      <c r="ZU46" s="120"/>
      <c r="ZV46" s="120"/>
      <c r="ZW46" s="120"/>
      <c r="ZX46" s="120"/>
      <c r="ZY46" s="120"/>
      <c r="ZZ46" s="120"/>
      <c r="AAA46" s="120"/>
    </row>
    <row r="47" spans="1:703" hidden="1" outlineLevel="1">
      <c r="A47" s="62">
        <v>41640</v>
      </c>
      <c r="B47" s="120">
        <v>2420.1762966800002</v>
      </c>
      <c r="C47" s="120">
        <v>637.69842510000001</v>
      </c>
      <c r="D47" s="120">
        <v>3.4764238500000002</v>
      </c>
      <c r="E47" s="120">
        <v>783.94195477999995</v>
      </c>
      <c r="F47" s="120">
        <v>20.02002517</v>
      </c>
      <c r="G47" s="120">
        <v>1.8698161799999999</v>
      </c>
      <c r="H47" s="120">
        <v>71.001631149999994</v>
      </c>
      <c r="I47" s="120">
        <v>706.71013224000001</v>
      </c>
      <c r="J47" s="120">
        <v>124.2752873</v>
      </c>
      <c r="K47" s="120">
        <v>1.26832616</v>
      </c>
      <c r="L47" s="120">
        <v>3.46211366</v>
      </c>
      <c r="M47" s="176" t="s">
        <v>191</v>
      </c>
      <c r="N47" s="120">
        <v>49.996648700000001</v>
      </c>
      <c r="O47" s="120">
        <v>2.1027682900000002</v>
      </c>
      <c r="P47" s="120">
        <v>1.38327482</v>
      </c>
      <c r="Q47" s="120">
        <v>7.1844823199999999</v>
      </c>
      <c r="R47" s="120">
        <v>4.1146740099999999</v>
      </c>
      <c r="S47" s="120">
        <v>0.98067497000000003</v>
      </c>
      <c r="T47" s="120">
        <v>0.68963797999999998</v>
      </c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  <c r="IV47" s="120"/>
      <c r="IW47" s="120"/>
      <c r="IX47" s="120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0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0"/>
      <c r="SD47" s="120"/>
      <c r="SE47" s="120"/>
      <c r="SF47" s="120"/>
      <c r="SG47" s="120"/>
      <c r="SH47" s="120"/>
      <c r="SI47" s="120"/>
      <c r="SJ47" s="120"/>
      <c r="SK47" s="120"/>
      <c r="SL47" s="120"/>
      <c r="SM47" s="120"/>
      <c r="SN47" s="120"/>
      <c r="SO47" s="120"/>
      <c r="SP47" s="120"/>
      <c r="SQ47" s="120"/>
      <c r="SR47" s="120"/>
      <c r="SS47" s="120"/>
      <c r="ST47" s="120"/>
      <c r="SU47" s="120"/>
      <c r="SV47" s="120"/>
      <c r="SW47" s="120"/>
      <c r="SX47" s="120"/>
      <c r="SY47" s="120"/>
      <c r="SZ47" s="120"/>
      <c r="TA47" s="120"/>
      <c r="TB47" s="120"/>
      <c r="TC47" s="120"/>
      <c r="TD47" s="120"/>
      <c r="TE47" s="120"/>
      <c r="TF47" s="120"/>
      <c r="TG47" s="120"/>
      <c r="TH47" s="120"/>
      <c r="TI47" s="120"/>
      <c r="TJ47" s="120"/>
      <c r="TK47" s="120"/>
      <c r="TL47" s="120"/>
      <c r="TM47" s="120"/>
      <c r="TN47" s="120"/>
      <c r="TO47" s="120"/>
      <c r="TP47" s="120"/>
      <c r="TQ47" s="120"/>
      <c r="TR47" s="120"/>
      <c r="TS47" s="120"/>
      <c r="TT47" s="120"/>
      <c r="TU47" s="120"/>
      <c r="TV47" s="120"/>
      <c r="TW47" s="120"/>
      <c r="TX47" s="120"/>
      <c r="TY47" s="120"/>
      <c r="TZ47" s="120"/>
      <c r="UA47" s="120"/>
      <c r="UB47" s="120"/>
      <c r="UC47" s="120"/>
      <c r="UD47" s="120"/>
      <c r="UE47" s="120"/>
      <c r="UF47" s="120"/>
      <c r="UG47" s="120"/>
      <c r="UH47" s="120"/>
      <c r="UI47" s="120"/>
      <c r="UJ47" s="120"/>
      <c r="UK47" s="120"/>
      <c r="UL47" s="120"/>
      <c r="UM47" s="120"/>
      <c r="UN47" s="120"/>
      <c r="UO47" s="120"/>
      <c r="UP47" s="120"/>
      <c r="UQ47" s="120"/>
      <c r="UR47" s="120"/>
      <c r="US47" s="120"/>
      <c r="UT47" s="120"/>
      <c r="UU47" s="120"/>
      <c r="UV47" s="120"/>
      <c r="UW47" s="120"/>
      <c r="UX47" s="120"/>
      <c r="UY47" s="120"/>
      <c r="UZ47" s="120"/>
      <c r="VA47" s="120"/>
      <c r="VB47" s="120"/>
      <c r="VC47" s="120"/>
      <c r="VD47" s="120"/>
      <c r="VE47" s="120"/>
      <c r="VF47" s="120"/>
      <c r="VG47" s="120"/>
      <c r="VH47" s="120"/>
      <c r="VI47" s="120"/>
      <c r="VJ47" s="120"/>
      <c r="VK47" s="120"/>
      <c r="VL47" s="120"/>
      <c r="VM47" s="120"/>
      <c r="VN47" s="120"/>
      <c r="VO47" s="120"/>
      <c r="VP47" s="120"/>
      <c r="VQ47" s="120"/>
      <c r="VR47" s="120"/>
      <c r="VS47" s="120"/>
      <c r="VT47" s="120"/>
      <c r="VU47" s="120"/>
      <c r="VV47" s="120"/>
      <c r="VW47" s="120"/>
      <c r="VX47" s="120"/>
      <c r="VY47" s="120"/>
      <c r="VZ47" s="120"/>
      <c r="WA47" s="120"/>
      <c r="WB47" s="120"/>
      <c r="WC47" s="120"/>
      <c r="WD47" s="120"/>
      <c r="WE47" s="120"/>
      <c r="WF47" s="120"/>
      <c r="WG47" s="120"/>
      <c r="WH47" s="120"/>
      <c r="WI47" s="120"/>
      <c r="WJ47" s="120"/>
      <c r="WK47" s="120"/>
      <c r="WL47" s="120"/>
      <c r="WM47" s="120"/>
      <c r="WN47" s="120"/>
      <c r="WO47" s="120"/>
      <c r="WP47" s="120"/>
      <c r="WQ47" s="120"/>
      <c r="WR47" s="120"/>
      <c r="WS47" s="120"/>
      <c r="WT47" s="120"/>
      <c r="WU47" s="120"/>
      <c r="WV47" s="120"/>
      <c r="WW47" s="120"/>
      <c r="WX47" s="120"/>
      <c r="WY47" s="120"/>
      <c r="WZ47" s="120"/>
      <c r="XA47" s="120"/>
      <c r="XB47" s="120"/>
      <c r="XC47" s="120"/>
      <c r="XD47" s="120"/>
      <c r="XE47" s="120"/>
      <c r="XF47" s="120"/>
      <c r="XG47" s="120"/>
      <c r="XH47" s="120"/>
      <c r="XI47" s="120"/>
      <c r="XJ47" s="120"/>
      <c r="XK47" s="120"/>
      <c r="XL47" s="120"/>
      <c r="XM47" s="120"/>
      <c r="XN47" s="120"/>
      <c r="XO47" s="120"/>
      <c r="XP47" s="120"/>
      <c r="XQ47" s="120"/>
      <c r="XR47" s="120"/>
      <c r="XS47" s="120"/>
      <c r="XT47" s="120"/>
      <c r="XU47" s="120"/>
      <c r="XV47" s="120"/>
      <c r="XW47" s="120"/>
      <c r="XX47" s="120"/>
      <c r="XY47" s="120"/>
      <c r="XZ47" s="120"/>
      <c r="YA47" s="120"/>
      <c r="YB47" s="120"/>
      <c r="YC47" s="120"/>
      <c r="YD47" s="120"/>
      <c r="YE47" s="120"/>
      <c r="YF47" s="120"/>
      <c r="YG47" s="120"/>
      <c r="YH47" s="120"/>
      <c r="YI47" s="120"/>
      <c r="YJ47" s="120"/>
      <c r="YK47" s="120"/>
      <c r="YL47" s="120"/>
      <c r="YM47" s="120"/>
      <c r="YN47" s="120"/>
      <c r="YO47" s="120"/>
      <c r="YP47" s="120"/>
      <c r="YQ47" s="120"/>
      <c r="YR47" s="120"/>
      <c r="YS47" s="120"/>
      <c r="YT47" s="120"/>
      <c r="YU47" s="120"/>
      <c r="YV47" s="120"/>
      <c r="YW47" s="120"/>
      <c r="YX47" s="120"/>
      <c r="YY47" s="120"/>
      <c r="YZ47" s="120"/>
      <c r="ZA47" s="120"/>
      <c r="ZB47" s="120"/>
      <c r="ZC47" s="120"/>
      <c r="ZD47" s="120"/>
      <c r="ZE47" s="120"/>
      <c r="ZF47" s="120"/>
      <c r="ZG47" s="120"/>
      <c r="ZH47" s="120"/>
      <c r="ZI47" s="120"/>
      <c r="ZJ47" s="120"/>
      <c r="ZK47" s="120"/>
      <c r="ZL47" s="120"/>
      <c r="ZM47" s="120"/>
      <c r="ZN47" s="120"/>
      <c r="ZO47" s="120"/>
      <c r="ZP47" s="120"/>
      <c r="ZQ47" s="120"/>
      <c r="ZR47" s="120"/>
      <c r="ZS47" s="120"/>
      <c r="ZT47" s="120"/>
      <c r="ZU47" s="120"/>
      <c r="ZV47" s="120"/>
      <c r="ZW47" s="120"/>
      <c r="ZX47" s="120"/>
      <c r="ZY47" s="120"/>
      <c r="ZZ47" s="120"/>
      <c r="AAA47" s="120"/>
    </row>
    <row r="48" spans="1:703" hidden="1" outlineLevel="1">
      <c r="A48" s="62">
        <v>41671</v>
      </c>
      <c r="B48" s="120">
        <v>2645.3011633199999</v>
      </c>
      <c r="C48" s="120">
        <v>733.39462781999998</v>
      </c>
      <c r="D48" s="120">
        <v>4.0906699599999996</v>
      </c>
      <c r="E48" s="120">
        <v>840.04909982000004</v>
      </c>
      <c r="F48" s="120">
        <v>40.612470870000003</v>
      </c>
      <c r="G48" s="120">
        <v>1.4621571200000001</v>
      </c>
      <c r="H48" s="120">
        <v>70.225999279999996</v>
      </c>
      <c r="I48" s="120">
        <v>752.86780464999993</v>
      </c>
      <c r="J48" s="120">
        <v>125.23978133</v>
      </c>
      <c r="K48" s="120">
        <v>0.57845698999999995</v>
      </c>
      <c r="L48" s="120">
        <v>3.6438255900000001</v>
      </c>
      <c r="M48" s="176" t="s">
        <v>191</v>
      </c>
      <c r="N48" s="120">
        <v>57.070845550000001</v>
      </c>
      <c r="O48" s="120">
        <v>1.66745882</v>
      </c>
      <c r="P48" s="120">
        <v>1.5664923799999999</v>
      </c>
      <c r="Q48" s="120">
        <v>7.0139194500000004</v>
      </c>
      <c r="R48" s="120">
        <v>4.2827659599999999</v>
      </c>
      <c r="S48" s="120">
        <v>0.91372629999999999</v>
      </c>
      <c r="T48" s="120">
        <v>0.62106143000000003</v>
      </c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  <c r="SG48" s="120"/>
      <c r="SH48" s="120"/>
      <c r="SI48" s="120"/>
      <c r="SJ48" s="120"/>
      <c r="SK48" s="120"/>
      <c r="SL48" s="120"/>
      <c r="SM48" s="120"/>
      <c r="SN48" s="120"/>
      <c r="SO48" s="120"/>
      <c r="SP48" s="120"/>
      <c r="SQ48" s="120"/>
      <c r="SR48" s="120"/>
      <c r="SS48" s="120"/>
      <c r="ST48" s="120"/>
      <c r="SU48" s="120"/>
      <c r="SV48" s="120"/>
      <c r="SW48" s="120"/>
      <c r="SX48" s="120"/>
      <c r="SY48" s="120"/>
      <c r="SZ48" s="120"/>
      <c r="TA48" s="120"/>
      <c r="TB48" s="120"/>
      <c r="TC48" s="120"/>
      <c r="TD48" s="120"/>
      <c r="TE48" s="120"/>
      <c r="TF48" s="120"/>
      <c r="TG48" s="120"/>
      <c r="TH48" s="120"/>
      <c r="TI48" s="120"/>
      <c r="TJ48" s="120"/>
      <c r="TK48" s="120"/>
      <c r="TL48" s="120"/>
      <c r="TM48" s="120"/>
      <c r="TN48" s="120"/>
      <c r="TO48" s="120"/>
      <c r="TP48" s="120"/>
      <c r="TQ48" s="120"/>
      <c r="TR48" s="120"/>
      <c r="TS48" s="120"/>
      <c r="TT48" s="120"/>
      <c r="TU48" s="120"/>
      <c r="TV48" s="120"/>
      <c r="TW48" s="120"/>
      <c r="TX48" s="120"/>
      <c r="TY48" s="120"/>
      <c r="TZ48" s="120"/>
      <c r="UA48" s="120"/>
      <c r="UB48" s="120"/>
      <c r="UC48" s="120"/>
      <c r="UD48" s="120"/>
      <c r="UE48" s="120"/>
      <c r="UF48" s="120"/>
      <c r="UG48" s="120"/>
      <c r="UH48" s="120"/>
      <c r="UI48" s="120"/>
      <c r="UJ48" s="120"/>
      <c r="UK48" s="120"/>
      <c r="UL48" s="120"/>
      <c r="UM48" s="120"/>
      <c r="UN48" s="120"/>
      <c r="UO48" s="120"/>
      <c r="UP48" s="120"/>
      <c r="UQ48" s="120"/>
      <c r="UR48" s="120"/>
      <c r="US48" s="120"/>
      <c r="UT48" s="120"/>
      <c r="UU48" s="120"/>
      <c r="UV48" s="120"/>
      <c r="UW48" s="120"/>
      <c r="UX48" s="120"/>
      <c r="UY48" s="120"/>
      <c r="UZ48" s="120"/>
      <c r="VA48" s="120"/>
      <c r="VB48" s="120"/>
      <c r="VC48" s="120"/>
      <c r="VD48" s="120"/>
      <c r="VE48" s="120"/>
      <c r="VF48" s="120"/>
      <c r="VG48" s="120"/>
      <c r="VH48" s="120"/>
      <c r="VI48" s="120"/>
      <c r="VJ48" s="120"/>
      <c r="VK48" s="120"/>
      <c r="VL48" s="120"/>
      <c r="VM48" s="120"/>
      <c r="VN48" s="120"/>
      <c r="VO48" s="120"/>
      <c r="VP48" s="120"/>
      <c r="VQ48" s="120"/>
      <c r="VR48" s="120"/>
      <c r="VS48" s="120"/>
      <c r="VT48" s="120"/>
      <c r="VU48" s="120"/>
      <c r="VV48" s="120"/>
      <c r="VW48" s="120"/>
      <c r="VX48" s="120"/>
      <c r="VY48" s="120"/>
      <c r="VZ48" s="120"/>
      <c r="WA48" s="120"/>
      <c r="WB48" s="120"/>
      <c r="WC48" s="120"/>
      <c r="WD48" s="120"/>
      <c r="WE48" s="120"/>
      <c r="WF48" s="120"/>
      <c r="WG48" s="120"/>
      <c r="WH48" s="120"/>
      <c r="WI48" s="120"/>
      <c r="WJ48" s="120"/>
      <c r="WK48" s="120"/>
      <c r="WL48" s="120"/>
      <c r="WM48" s="120"/>
      <c r="WN48" s="120"/>
      <c r="WO48" s="120"/>
      <c r="WP48" s="120"/>
      <c r="WQ48" s="120"/>
      <c r="WR48" s="120"/>
      <c r="WS48" s="120"/>
      <c r="WT48" s="120"/>
      <c r="WU48" s="120"/>
      <c r="WV48" s="120"/>
      <c r="WW48" s="120"/>
      <c r="WX48" s="120"/>
      <c r="WY48" s="120"/>
      <c r="WZ48" s="120"/>
      <c r="XA48" s="120"/>
      <c r="XB48" s="120"/>
      <c r="XC48" s="120"/>
      <c r="XD48" s="120"/>
      <c r="XE48" s="120"/>
      <c r="XF48" s="120"/>
      <c r="XG48" s="120"/>
      <c r="XH48" s="120"/>
      <c r="XI48" s="120"/>
      <c r="XJ48" s="120"/>
      <c r="XK48" s="120"/>
      <c r="XL48" s="120"/>
      <c r="XM48" s="120"/>
      <c r="XN48" s="120"/>
      <c r="XO48" s="120"/>
      <c r="XP48" s="120"/>
      <c r="XQ48" s="120"/>
      <c r="XR48" s="120"/>
      <c r="XS48" s="120"/>
      <c r="XT48" s="120"/>
      <c r="XU48" s="120"/>
      <c r="XV48" s="120"/>
      <c r="XW48" s="120"/>
      <c r="XX48" s="120"/>
      <c r="XY48" s="120"/>
      <c r="XZ48" s="120"/>
      <c r="YA48" s="120"/>
      <c r="YB48" s="120"/>
      <c r="YC48" s="120"/>
      <c r="YD48" s="120"/>
      <c r="YE48" s="120"/>
      <c r="YF48" s="120"/>
      <c r="YG48" s="120"/>
      <c r="YH48" s="120"/>
      <c r="YI48" s="120"/>
      <c r="YJ48" s="120"/>
      <c r="YK48" s="120"/>
      <c r="YL48" s="120"/>
      <c r="YM48" s="120"/>
      <c r="YN48" s="120"/>
      <c r="YO48" s="120"/>
      <c r="YP48" s="120"/>
      <c r="YQ48" s="120"/>
      <c r="YR48" s="120"/>
      <c r="YS48" s="120"/>
      <c r="YT48" s="120"/>
      <c r="YU48" s="120"/>
      <c r="YV48" s="120"/>
      <c r="YW48" s="120"/>
      <c r="YX48" s="120"/>
      <c r="YY48" s="120"/>
      <c r="YZ48" s="120"/>
      <c r="ZA48" s="120"/>
      <c r="ZB48" s="120"/>
      <c r="ZC48" s="120"/>
      <c r="ZD48" s="120"/>
      <c r="ZE48" s="120"/>
      <c r="ZF48" s="120"/>
      <c r="ZG48" s="120"/>
      <c r="ZH48" s="120"/>
      <c r="ZI48" s="120"/>
      <c r="ZJ48" s="120"/>
      <c r="ZK48" s="120"/>
      <c r="ZL48" s="120"/>
      <c r="ZM48" s="120"/>
      <c r="ZN48" s="120"/>
      <c r="ZO48" s="120"/>
      <c r="ZP48" s="120"/>
      <c r="ZQ48" s="120"/>
      <c r="ZR48" s="120"/>
      <c r="ZS48" s="120"/>
      <c r="ZT48" s="120"/>
      <c r="ZU48" s="120"/>
      <c r="ZV48" s="120"/>
      <c r="ZW48" s="120"/>
      <c r="ZX48" s="120"/>
      <c r="ZY48" s="120"/>
      <c r="ZZ48" s="120"/>
      <c r="AAA48" s="120"/>
    </row>
    <row r="49" spans="1:703" hidden="1" outlineLevel="1">
      <c r="A49" s="62">
        <v>41699</v>
      </c>
      <c r="B49" s="120">
        <v>2762.2831833300002</v>
      </c>
      <c r="C49" s="120">
        <v>766.27520493999998</v>
      </c>
      <c r="D49" s="120">
        <v>4.15784457</v>
      </c>
      <c r="E49" s="120">
        <v>854.80674340999997</v>
      </c>
      <c r="F49" s="120">
        <v>47.973934880000002</v>
      </c>
      <c r="G49" s="120">
        <v>1.68535064</v>
      </c>
      <c r="H49" s="120">
        <v>71.237731859999997</v>
      </c>
      <c r="I49" s="120">
        <v>808.89598910999996</v>
      </c>
      <c r="J49" s="120">
        <v>126.82055162</v>
      </c>
      <c r="K49" s="120">
        <v>0.52192748</v>
      </c>
      <c r="L49" s="120">
        <v>3.5600341800000002</v>
      </c>
      <c r="M49" s="176" t="s">
        <v>191</v>
      </c>
      <c r="N49" s="120">
        <v>59.847155559999997</v>
      </c>
      <c r="O49" s="120">
        <v>1.76462177</v>
      </c>
      <c r="P49" s="120">
        <v>1.8680508</v>
      </c>
      <c r="Q49" s="120">
        <v>7.01446478</v>
      </c>
      <c r="R49" s="120">
        <v>4.4199734299999998</v>
      </c>
      <c r="S49" s="120">
        <v>0.81518553999999999</v>
      </c>
      <c r="T49" s="120">
        <v>0.61841875999999996</v>
      </c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0"/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0"/>
      <c r="SD49" s="120"/>
      <c r="SE49" s="120"/>
      <c r="SF49" s="120"/>
      <c r="SG49" s="120"/>
      <c r="SH49" s="120"/>
      <c r="SI49" s="120"/>
      <c r="SJ49" s="120"/>
      <c r="SK49" s="120"/>
      <c r="SL49" s="120"/>
      <c r="SM49" s="120"/>
      <c r="SN49" s="120"/>
      <c r="SO49" s="120"/>
      <c r="SP49" s="120"/>
      <c r="SQ49" s="120"/>
      <c r="SR49" s="120"/>
      <c r="SS49" s="120"/>
      <c r="ST49" s="120"/>
      <c r="SU49" s="120"/>
      <c r="SV49" s="120"/>
      <c r="SW49" s="120"/>
      <c r="SX49" s="120"/>
      <c r="SY49" s="120"/>
      <c r="SZ49" s="120"/>
      <c r="TA49" s="120"/>
      <c r="TB49" s="120"/>
      <c r="TC49" s="120"/>
      <c r="TD49" s="120"/>
      <c r="TE49" s="120"/>
      <c r="TF49" s="120"/>
      <c r="TG49" s="120"/>
      <c r="TH49" s="120"/>
      <c r="TI49" s="120"/>
      <c r="TJ49" s="120"/>
      <c r="TK49" s="120"/>
      <c r="TL49" s="120"/>
      <c r="TM49" s="120"/>
      <c r="TN49" s="120"/>
      <c r="TO49" s="120"/>
      <c r="TP49" s="120"/>
      <c r="TQ49" s="120"/>
      <c r="TR49" s="120"/>
      <c r="TS49" s="120"/>
      <c r="TT49" s="120"/>
      <c r="TU49" s="120"/>
      <c r="TV49" s="120"/>
      <c r="TW49" s="120"/>
      <c r="TX49" s="120"/>
      <c r="TY49" s="120"/>
      <c r="TZ49" s="120"/>
      <c r="UA49" s="120"/>
      <c r="UB49" s="120"/>
      <c r="UC49" s="120"/>
      <c r="UD49" s="120"/>
      <c r="UE49" s="120"/>
      <c r="UF49" s="120"/>
      <c r="UG49" s="120"/>
      <c r="UH49" s="120"/>
      <c r="UI49" s="120"/>
      <c r="UJ49" s="120"/>
      <c r="UK49" s="120"/>
      <c r="UL49" s="120"/>
      <c r="UM49" s="120"/>
      <c r="UN49" s="120"/>
      <c r="UO49" s="120"/>
      <c r="UP49" s="120"/>
      <c r="UQ49" s="120"/>
      <c r="UR49" s="120"/>
      <c r="US49" s="120"/>
      <c r="UT49" s="120"/>
      <c r="UU49" s="120"/>
      <c r="UV49" s="120"/>
      <c r="UW49" s="120"/>
      <c r="UX49" s="120"/>
      <c r="UY49" s="120"/>
      <c r="UZ49" s="120"/>
      <c r="VA49" s="120"/>
      <c r="VB49" s="120"/>
      <c r="VC49" s="120"/>
      <c r="VD49" s="120"/>
      <c r="VE49" s="120"/>
      <c r="VF49" s="120"/>
      <c r="VG49" s="120"/>
      <c r="VH49" s="120"/>
      <c r="VI49" s="120"/>
      <c r="VJ49" s="120"/>
      <c r="VK49" s="120"/>
      <c r="VL49" s="120"/>
      <c r="VM49" s="120"/>
      <c r="VN49" s="120"/>
      <c r="VO49" s="120"/>
      <c r="VP49" s="120"/>
      <c r="VQ49" s="120"/>
      <c r="VR49" s="120"/>
      <c r="VS49" s="120"/>
      <c r="VT49" s="120"/>
      <c r="VU49" s="120"/>
      <c r="VV49" s="120"/>
      <c r="VW49" s="120"/>
      <c r="VX49" s="120"/>
      <c r="VY49" s="120"/>
      <c r="VZ49" s="120"/>
      <c r="WA49" s="120"/>
      <c r="WB49" s="120"/>
      <c r="WC49" s="120"/>
      <c r="WD49" s="120"/>
      <c r="WE49" s="120"/>
      <c r="WF49" s="120"/>
      <c r="WG49" s="120"/>
      <c r="WH49" s="120"/>
      <c r="WI49" s="120"/>
      <c r="WJ49" s="120"/>
      <c r="WK49" s="120"/>
      <c r="WL49" s="120"/>
      <c r="WM49" s="120"/>
      <c r="WN49" s="120"/>
      <c r="WO49" s="120"/>
      <c r="WP49" s="120"/>
      <c r="WQ49" s="120"/>
      <c r="WR49" s="120"/>
      <c r="WS49" s="120"/>
      <c r="WT49" s="120"/>
      <c r="WU49" s="120"/>
      <c r="WV49" s="120"/>
      <c r="WW49" s="120"/>
      <c r="WX49" s="120"/>
      <c r="WY49" s="120"/>
      <c r="WZ49" s="120"/>
      <c r="XA49" s="120"/>
      <c r="XB49" s="120"/>
      <c r="XC49" s="120"/>
      <c r="XD49" s="120"/>
      <c r="XE49" s="120"/>
      <c r="XF49" s="120"/>
      <c r="XG49" s="120"/>
      <c r="XH49" s="120"/>
      <c r="XI49" s="120"/>
      <c r="XJ49" s="120"/>
      <c r="XK49" s="120"/>
      <c r="XL49" s="120"/>
      <c r="XM49" s="120"/>
      <c r="XN49" s="120"/>
      <c r="XO49" s="120"/>
      <c r="XP49" s="120"/>
      <c r="XQ49" s="120"/>
      <c r="XR49" s="120"/>
      <c r="XS49" s="120"/>
      <c r="XT49" s="120"/>
      <c r="XU49" s="120"/>
      <c r="XV49" s="120"/>
      <c r="XW49" s="120"/>
      <c r="XX49" s="120"/>
      <c r="XY49" s="120"/>
      <c r="XZ49" s="120"/>
      <c r="YA49" s="120"/>
      <c r="YB49" s="120"/>
      <c r="YC49" s="120"/>
      <c r="YD49" s="120"/>
      <c r="YE49" s="120"/>
      <c r="YF49" s="120"/>
      <c r="YG49" s="120"/>
      <c r="YH49" s="120"/>
      <c r="YI49" s="120"/>
      <c r="YJ49" s="120"/>
      <c r="YK49" s="120"/>
      <c r="YL49" s="120"/>
      <c r="YM49" s="120"/>
      <c r="YN49" s="120"/>
      <c r="YO49" s="120"/>
      <c r="YP49" s="120"/>
      <c r="YQ49" s="120"/>
      <c r="YR49" s="120"/>
      <c r="YS49" s="120"/>
      <c r="YT49" s="120"/>
      <c r="YU49" s="120"/>
      <c r="YV49" s="120"/>
      <c r="YW49" s="120"/>
      <c r="YX49" s="120"/>
      <c r="YY49" s="120"/>
      <c r="YZ49" s="120"/>
      <c r="ZA49" s="120"/>
      <c r="ZB49" s="120"/>
      <c r="ZC49" s="120"/>
      <c r="ZD49" s="120"/>
      <c r="ZE49" s="120"/>
      <c r="ZF49" s="120"/>
      <c r="ZG49" s="120"/>
      <c r="ZH49" s="120"/>
      <c r="ZI49" s="120"/>
      <c r="ZJ49" s="120"/>
      <c r="ZK49" s="120"/>
      <c r="ZL49" s="120"/>
      <c r="ZM49" s="120"/>
      <c r="ZN49" s="120"/>
      <c r="ZO49" s="120"/>
      <c r="ZP49" s="120"/>
      <c r="ZQ49" s="120"/>
      <c r="ZR49" s="120"/>
      <c r="ZS49" s="120"/>
      <c r="ZT49" s="120"/>
      <c r="ZU49" s="120"/>
      <c r="ZV49" s="120"/>
      <c r="ZW49" s="120"/>
      <c r="ZX49" s="120"/>
      <c r="ZY49" s="120"/>
      <c r="ZZ49" s="120"/>
      <c r="AAA49" s="120"/>
    </row>
    <row r="50" spans="1:703" hidden="1" outlineLevel="1">
      <c r="A50" s="62">
        <v>41730</v>
      </c>
      <c r="B50" s="120">
        <v>2861.3333645900002</v>
      </c>
      <c r="C50" s="120">
        <v>894.87544719000005</v>
      </c>
      <c r="D50" s="120">
        <v>3.7857535100000002</v>
      </c>
      <c r="E50" s="120">
        <v>849.98412359999998</v>
      </c>
      <c r="F50" s="120">
        <v>22.733507670000002</v>
      </c>
      <c r="G50" s="120">
        <v>1.77297562</v>
      </c>
      <c r="H50" s="120">
        <v>71.436198500000003</v>
      </c>
      <c r="I50" s="120">
        <v>809.24042771999996</v>
      </c>
      <c r="J50" s="120">
        <v>126.17321375</v>
      </c>
      <c r="K50" s="120">
        <v>0.59726973000000005</v>
      </c>
      <c r="L50" s="120">
        <v>3.4598070600000002</v>
      </c>
      <c r="M50" s="176" t="s">
        <v>191</v>
      </c>
      <c r="N50" s="120">
        <v>60.831316129999998</v>
      </c>
      <c r="O50" s="120">
        <v>1.66952689</v>
      </c>
      <c r="P50" s="120">
        <v>1.78371021</v>
      </c>
      <c r="Q50" s="120">
        <v>6.9381834299999996</v>
      </c>
      <c r="R50" s="120">
        <v>5.1156092600000003</v>
      </c>
      <c r="S50" s="120">
        <v>0.74901837000000004</v>
      </c>
      <c r="T50" s="120">
        <v>0.18727595</v>
      </c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</row>
    <row r="51" spans="1:703" hidden="1" outlineLevel="1">
      <c r="A51" s="62">
        <v>41760</v>
      </c>
      <c r="B51" s="120">
        <v>2980.3981576599999</v>
      </c>
      <c r="C51" s="120">
        <v>1022.45682455</v>
      </c>
      <c r="D51" s="120">
        <v>3.8394433600000002</v>
      </c>
      <c r="E51" s="120">
        <v>836.17432767000003</v>
      </c>
      <c r="F51" s="120">
        <v>20.134295460000001</v>
      </c>
      <c r="G51" s="120">
        <v>0.89817712999999999</v>
      </c>
      <c r="H51" s="120">
        <v>72.553460670000007</v>
      </c>
      <c r="I51" s="120">
        <v>815.87554901999999</v>
      </c>
      <c r="J51" s="120">
        <v>125.76967915</v>
      </c>
      <c r="K51" s="120">
        <v>1.2993500600000001</v>
      </c>
      <c r="L51" s="120">
        <v>3.3743336500000001</v>
      </c>
      <c r="M51" s="176" t="s">
        <v>191</v>
      </c>
      <c r="N51" s="120">
        <v>62.612806990000003</v>
      </c>
      <c r="O51" s="120">
        <v>1.64684202</v>
      </c>
      <c r="P51" s="120">
        <v>1.70586233</v>
      </c>
      <c r="Q51" s="120">
        <v>6.8352943399999999</v>
      </c>
      <c r="R51" s="120">
        <v>4.3864399499999998</v>
      </c>
      <c r="S51" s="120">
        <v>0.65392013999999998</v>
      </c>
      <c r="T51" s="120">
        <v>0.18155117000000001</v>
      </c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</row>
    <row r="52" spans="1:703" hidden="1" outlineLevel="1">
      <c r="A52" s="62">
        <v>41791</v>
      </c>
      <c r="B52" s="120">
        <v>2996.48956266</v>
      </c>
      <c r="C52" s="120">
        <v>1083.1931779199999</v>
      </c>
      <c r="D52" s="120">
        <v>3.9811141600000002</v>
      </c>
      <c r="E52" s="120">
        <v>834.24100781000004</v>
      </c>
      <c r="F52" s="120">
        <v>24.066874129999999</v>
      </c>
      <c r="G52" s="120">
        <v>0.77614333000000002</v>
      </c>
      <c r="H52" s="120">
        <v>30.488428859999999</v>
      </c>
      <c r="I52" s="120">
        <v>813.92400001999999</v>
      </c>
      <c r="J52" s="120">
        <v>125.93809091</v>
      </c>
      <c r="K52" s="120">
        <v>1.2204023399999999</v>
      </c>
      <c r="L52" s="120">
        <v>3.3230374199999999</v>
      </c>
      <c r="M52" s="176" t="s">
        <v>191</v>
      </c>
      <c r="N52" s="120">
        <v>60.477904690000003</v>
      </c>
      <c r="O52" s="120">
        <v>1.63182527</v>
      </c>
      <c r="P52" s="120">
        <v>1.41127045</v>
      </c>
      <c r="Q52" s="120">
        <v>6.7908039599999999</v>
      </c>
      <c r="R52" s="120">
        <v>4.4070218399999996</v>
      </c>
      <c r="S52" s="120">
        <v>0.44176664999999998</v>
      </c>
      <c r="T52" s="120">
        <v>0.17669290000000001</v>
      </c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</row>
    <row r="53" spans="1:703" hidden="1" outlineLevel="1">
      <c r="A53" s="62">
        <v>41821</v>
      </c>
      <c r="B53" s="120">
        <v>2910.9232173099999</v>
      </c>
      <c r="C53" s="120">
        <v>1115.8702180099999</v>
      </c>
      <c r="D53" s="120">
        <v>3.80457855</v>
      </c>
      <c r="E53" s="120">
        <v>811.01934239000002</v>
      </c>
      <c r="F53" s="120">
        <v>17.663904970000001</v>
      </c>
      <c r="G53" s="120">
        <v>0.92345418000000001</v>
      </c>
      <c r="H53" s="120">
        <v>29.865982320000001</v>
      </c>
      <c r="I53" s="120">
        <v>728.03191718999994</v>
      </c>
      <c r="J53" s="120">
        <v>125.52363472</v>
      </c>
      <c r="K53" s="120">
        <v>1.1569448</v>
      </c>
      <c r="L53" s="120">
        <v>3.0073065099999998</v>
      </c>
      <c r="M53" s="176" t="s">
        <v>191</v>
      </c>
      <c r="N53" s="120">
        <v>59.85660146</v>
      </c>
      <c r="O53" s="120">
        <v>1.52361115</v>
      </c>
      <c r="P53" s="120">
        <v>1.22429561</v>
      </c>
      <c r="Q53" s="120">
        <v>0.44382747</v>
      </c>
      <c r="R53" s="120">
        <v>10.56975336</v>
      </c>
      <c r="S53" s="120">
        <v>0.30230582</v>
      </c>
      <c r="T53" s="120">
        <v>0.13553879999999999</v>
      </c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</row>
    <row r="54" spans="1:703" hidden="1" outlineLevel="1">
      <c r="A54" s="62">
        <v>41852</v>
      </c>
      <c r="B54" s="120">
        <v>3009.6998762500002</v>
      </c>
      <c r="C54" s="120">
        <v>1172.08507377</v>
      </c>
      <c r="D54" s="120">
        <v>3.2509161199999999</v>
      </c>
      <c r="E54" s="120">
        <v>829.73035609999999</v>
      </c>
      <c r="F54" s="120">
        <v>17.324610509999999</v>
      </c>
      <c r="G54" s="120">
        <v>0.89582324999999996</v>
      </c>
      <c r="H54" s="120">
        <v>30.145990000000001</v>
      </c>
      <c r="I54" s="120">
        <v>747.91650744999993</v>
      </c>
      <c r="J54" s="120">
        <v>125.61455212</v>
      </c>
      <c r="K54" s="120">
        <v>0.90270271000000002</v>
      </c>
      <c r="L54" s="120">
        <v>2.7761578400000002</v>
      </c>
      <c r="M54" s="176" t="s">
        <v>191</v>
      </c>
      <c r="N54" s="120">
        <v>64.89795153</v>
      </c>
      <c r="O54" s="120">
        <v>1.44820426</v>
      </c>
      <c r="P54" s="120">
        <v>1.39998383</v>
      </c>
      <c r="Q54" s="120">
        <v>0.45058451999999999</v>
      </c>
      <c r="R54" s="120">
        <v>10.498940080000001</v>
      </c>
      <c r="S54" s="120">
        <v>0.2022388</v>
      </c>
      <c r="T54" s="120">
        <v>0.15928336000000001</v>
      </c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</row>
    <row r="55" spans="1:703" hidden="1" outlineLevel="1">
      <c r="A55" s="62">
        <v>41883</v>
      </c>
      <c r="B55" s="120">
        <v>2947.5924377400002</v>
      </c>
      <c r="C55" s="120">
        <v>1154.6963918700001</v>
      </c>
      <c r="D55" s="120">
        <v>4.1239937800000002</v>
      </c>
      <c r="E55" s="120">
        <v>816.39569299000004</v>
      </c>
      <c r="F55" s="120">
        <v>15.37057231</v>
      </c>
      <c r="G55" s="120">
        <v>0.59606694999999998</v>
      </c>
      <c r="H55" s="120">
        <v>30.42718064</v>
      </c>
      <c r="I55" s="120">
        <v>705.80638333999991</v>
      </c>
      <c r="J55" s="120">
        <v>124.84181224</v>
      </c>
      <c r="K55" s="120">
        <v>1.02070891</v>
      </c>
      <c r="L55" s="120">
        <v>2.6464615600000001</v>
      </c>
      <c r="M55" s="176" t="s">
        <v>191</v>
      </c>
      <c r="N55" s="120">
        <v>77.805043710000007</v>
      </c>
      <c r="O55" s="120">
        <v>1.43047631</v>
      </c>
      <c r="P55" s="120">
        <v>1.39331505</v>
      </c>
      <c r="Q55" s="120">
        <v>0.41839436000000002</v>
      </c>
      <c r="R55" s="120">
        <v>10.4206763</v>
      </c>
      <c r="S55" s="120">
        <v>4.1103790000000001E-2</v>
      </c>
      <c r="T55" s="120">
        <v>0.15816363</v>
      </c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</row>
    <row r="56" spans="1:703" hidden="1" outlineLevel="1">
      <c r="A56" s="62">
        <v>41913</v>
      </c>
      <c r="B56" s="120">
        <v>2872.9080943600002</v>
      </c>
      <c r="C56" s="120">
        <v>1147.6001351800001</v>
      </c>
      <c r="D56" s="120">
        <v>3.8665277300000001</v>
      </c>
      <c r="E56" s="120">
        <v>775.34592111999996</v>
      </c>
      <c r="F56" s="120">
        <v>12.986886399999999</v>
      </c>
      <c r="G56" s="120">
        <v>0.70995989000000004</v>
      </c>
      <c r="H56" s="120">
        <v>29.160031620000002</v>
      </c>
      <c r="I56" s="120">
        <v>712.21140202000004</v>
      </c>
      <c r="J56" s="120">
        <v>109.47676451</v>
      </c>
      <c r="K56" s="120">
        <v>0.99785268999999999</v>
      </c>
      <c r="L56" s="120">
        <v>2.66078993</v>
      </c>
      <c r="M56" s="176" t="s">
        <v>191</v>
      </c>
      <c r="N56" s="120">
        <v>64.152199580000001</v>
      </c>
      <c r="O56" s="120">
        <v>1.5014539899999999</v>
      </c>
      <c r="P56" s="120">
        <v>1.33700621</v>
      </c>
      <c r="Q56" s="120">
        <v>0.44054312000000001</v>
      </c>
      <c r="R56" s="120">
        <v>10.33690142</v>
      </c>
      <c r="S56" s="120">
        <v>6.9789999999999994E-5</v>
      </c>
      <c r="T56" s="120">
        <v>0.12364915999999999</v>
      </c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</row>
    <row r="57" spans="1:703" hidden="1" outlineLevel="1">
      <c r="A57" s="62">
        <v>41944</v>
      </c>
      <c r="B57" s="120">
        <v>3032.9441902799999</v>
      </c>
      <c r="C57" s="120">
        <v>1224.03638009</v>
      </c>
      <c r="D57" s="120">
        <v>3.3745368</v>
      </c>
      <c r="E57" s="120">
        <v>829.84809418999998</v>
      </c>
      <c r="F57" s="120">
        <v>15.12198017</v>
      </c>
      <c r="G57" s="120">
        <v>0.41912641</v>
      </c>
      <c r="H57" s="120">
        <v>30.151430390000002</v>
      </c>
      <c r="I57" s="120">
        <v>745.76731820000009</v>
      </c>
      <c r="J57" s="120">
        <v>99.145485719999996</v>
      </c>
      <c r="K57" s="120">
        <v>0.70292920999999997</v>
      </c>
      <c r="L57" s="120">
        <v>2.5368288799999998</v>
      </c>
      <c r="M57" s="176" t="s">
        <v>191</v>
      </c>
      <c r="N57" s="120">
        <v>68.330646650000006</v>
      </c>
      <c r="O57" s="120">
        <v>1.57575051</v>
      </c>
      <c r="P57" s="120">
        <v>1.17801585</v>
      </c>
      <c r="Q57" s="120">
        <v>0.38552185999999999</v>
      </c>
      <c r="R57" s="120">
        <v>10.27007396</v>
      </c>
      <c r="S57" s="120">
        <v>7.0900000000000002E-5</v>
      </c>
      <c r="T57" s="120">
        <v>0.10000049</v>
      </c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120"/>
      <c r="JP57" s="120"/>
      <c r="JQ57" s="120"/>
      <c r="JR57" s="120"/>
      <c r="JS57" s="120"/>
      <c r="JT57" s="120"/>
      <c r="JU57" s="120"/>
      <c r="JV57" s="120"/>
      <c r="JW57" s="120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120"/>
      <c r="ND57" s="120"/>
      <c r="NE57" s="120"/>
      <c r="NF57" s="120"/>
      <c r="NG57" s="120"/>
      <c r="NH57" s="120"/>
      <c r="NI57" s="120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0"/>
      <c r="NY57" s="120"/>
      <c r="NZ57" s="120"/>
      <c r="OA57" s="120"/>
      <c r="OB57" s="120"/>
      <c r="OC57" s="120"/>
      <c r="OD57" s="120"/>
      <c r="OE57" s="120"/>
      <c r="OF57" s="120"/>
      <c r="OG57" s="120"/>
      <c r="OH57" s="120"/>
      <c r="OI57" s="120"/>
      <c r="OJ57" s="120"/>
      <c r="OK57" s="120"/>
      <c r="OL57" s="120"/>
      <c r="OM57" s="120"/>
      <c r="ON57" s="120"/>
      <c r="OO57" s="120"/>
      <c r="OP57" s="120"/>
      <c r="OQ57" s="120"/>
      <c r="OR57" s="120"/>
      <c r="OS57" s="120"/>
      <c r="OT57" s="120"/>
      <c r="OU57" s="120"/>
      <c r="OV57" s="120"/>
      <c r="OW57" s="120"/>
      <c r="OX57" s="120"/>
      <c r="OY57" s="120"/>
      <c r="OZ57" s="120"/>
      <c r="PA57" s="120"/>
      <c r="PB57" s="120"/>
      <c r="PC57" s="120"/>
      <c r="PD57" s="120"/>
      <c r="PE57" s="120"/>
      <c r="PF57" s="120"/>
      <c r="PG57" s="120"/>
      <c r="PH57" s="120"/>
      <c r="PI57" s="120"/>
      <c r="PJ57" s="120"/>
      <c r="PK57" s="120"/>
      <c r="PL57" s="120"/>
      <c r="PM57" s="120"/>
      <c r="PN57" s="120"/>
      <c r="PO57" s="120"/>
      <c r="PP57" s="120"/>
      <c r="PQ57" s="120"/>
      <c r="PR57" s="120"/>
      <c r="PS57" s="120"/>
      <c r="PT57" s="120"/>
      <c r="PU57" s="120"/>
      <c r="PV57" s="120"/>
      <c r="PW57" s="120"/>
      <c r="PX57" s="120"/>
      <c r="PY57" s="120"/>
      <c r="PZ57" s="120"/>
      <c r="QA57" s="120"/>
      <c r="QB57" s="120"/>
      <c r="QC57" s="120"/>
      <c r="QD57" s="120"/>
      <c r="QE57" s="120"/>
      <c r="QF57" s="120"/>
      <c r="QG57" s="120"/>
      <c r="QH57" s="120"/>
      <c r="QI57" s="120"/>
      <c r="QJ57" s="120"/>
      <c r="QK57" s="120"/>
      <c r="QL57" s="120"/>
      <c r="QM57" s="120"/>
      <c r="QN57" s="120"/>
      <c r="QO57" s="120"/>
      <c r="QP57" s="120"/>
      <c r="QQ57" s="120"/>
      <c r="QR57" s="120"/>
      <c r="QS57" s="120"/>
      <c r="QT57" s="120"/>
      <c r="QU57" s="120"/>
      <c r="QV57" s="120"/>
      <c r="QW57" s="120"/>
      <c r="QX57" s="120"/>
      <c r="QY57" s="120"/>
      <c r="QZ57" s="120"/>
      <c r="RA57" s="120"/>
      <c r="RB57" s="120"/>
      <c r="RC57" s="120"/>
      <c r="RD57" s="120"/>
      <c r="RE57" s="120"/>
      <c r="RF57" s="120"/>
      <c r="RG57" s="120"/>
      <c r="RH57" s="120"/>
      <c r="RI57" s="120"/>
      <c r="RJ57" s="120"/>
      <c r="RK57" s="120"/>
      <c r="RL57" s="120"/>
      <c r="RM57" s="120"/>
      <c r="RN57" s="120"/>
      <c r="RO57" s="120"/>
      <c r="RP57" s="120"/>
      <c r="RQ57" s="120"/>
      <c r="RR57" s="120"/>
      <c r="RS57" s="120"/>
      <c r="RT57" s="120"/>
      <c r="RU57" s="120"/>
      <c r="RV57" s="120"/>
      <c r="RW57" s="120"/>
      <c r="RX57" s="120"/>
      <c r="RY57" s="120"/>
      <c r="RZ57" s="120"/>
      <c r="SA57" s="120"/>
      <c r="SB57" s="120"/>
      <c r="SC57" s="120"/>
      <c r="SD57" s="120"/>
      <c r="SE57" s="120"/>
      <c r="SF57" s="120"/>
      <c r="SG57" s="120"/>
      <c r="SH57" s="120"/>
      <c r="SI57" s="120"/>
      <c r="SJ57" s="120"/>
      <c r="SK57" s="120"/>
      <c r="SL57" s="120"/>
      <c r="SM57" s="120"/>
      <c r="SN57" s="120"/>
      <c r="SO57" s="120"/>
      <c r="SP57" s="120"/>
      <c r="SQ57" s="120"/>
      <c r="SR57" s="120"/>
      <c r="SS57" s="120"/>
      <c r="ST57" s="120"/>
      <c r="SU57" s="120"/>
      <c r="SV57" s="120"/>
      <c r="SW57" s="120"/>
      <c r="SX57" s="120"/>
      <c r="SY57" s="120"/>
      <c r="SZ57" s="120"/>
      <c r="TA57" s="120"/>
      <c r="TB57" s="120"/>
      <c r="TC57" s="120"/>
      <c r="TD57" s="120"/>
      <c r="TE57" s="120"/>
      <c r="TF57" s="120"/>
      <c r="TG57" s="120"/>
      <c r="TH57" s="120"/>
      <c r="TI57" s="120"/>
      <c r="TJ57" s="120"/>
      <c r="TK57" s="120"/>
      <c r="TL57" s="120"/>
      <c r="TM57" s="120"/>
      <c r="TN57" s="120"/>
      <c r="TO57" s="120"/>
      <c r="TP57" s="120"/>
      <c r="TQ57" s="120"/>
      <c r="TR57" s="120"/>
      <c r="TS57" s="120"/>
      <c r="TT57" s="120"/>
      <c r="TU57" s="120"/>
      <c r="TV57" s="120"/>
      <c r="TW57" s="120"/>
      <c r="TX57" s="120"/>
      <c r="TY57" s="120"/>
      <c r="TZ57" s="120"/>
      <c r="UA57" s="120"/>
      <c r="UB57" s="120"/>
      <c r="UC57" s="120"/>
      <c r="UD57" s="120"/>
      <c r="UE57" s="120"/>
      <c r="UF57" s="120"/>
      <c r="UG57" s="120"/>
      <c r="UH57" s="120"/>
      <c r="UI57" s="120"/>
      <c r="UJ57" s="120"/>
      <c r="UK57" s="120"/>
      <c r="UL57" s="120"/>
      <c r="UM57" s="120"/>
      <c r="UN57" s="120"/>
      <c r="UO57" s="120"/>
      <c r="UP57" s="120"/>
      <c r="UQ57" s="120"/>
      <c r="UR57" s="120"/>
      <c r="US57" s="120"/>
      <c r="UT57" s="120"/>
      <c r="UU57" s="120"/>
      <c r="UV57" s="120"/>
      <c r="UW57" s="120"/>
      <c r="UX57" s="120"/>
      <c r="UY57" s="120"/>
      <c r="UZ57" s="120"/>
      <c r="VA57" s="120"/>
      <c r="VB57" s="120"/>
      <c r="VC57" s="120"/>
      <c r="VD57" s="120"/>
      <c r="VE57" s="120"/>
      <c r="VF57" s="120"/>
      <c r="VG57" s="120"/>
      <c r="VH57" s="120"/>
      <c r="VI57" s="120"/>
      <c r="VJ57" s="120"/>
      <c r="VK57" s="120"/>
      <c r="VL57" s="120"/>
      <c r="VM57" s="120"/>
      <c r="VN57" s="120"/>
      <c r="VO57" s="120"/>
      <c r="VP57" s="120"/>
      <c r="VQ57" s="120"/>
      <c r="VR57" s="120"/>
      <c r="VS57" s="120"/>
      <c r="VT57" s="120"/>
      <c r="VU57" s="120"/>
      <c r="VV57" s="120"/>
      <c r="VW57" s="120"/>
      <c r="VX57" s="120"/>
      <c r="VY57" s="120"/>
      <c r="VZ57" s="120"/>
      <c r="WA57" s="120"/>
      <c r="WB57" s="120"/>
      <c r="WC57" s="120"/>
      <c r="WD57" s="120"/>
      <c r="WE57" s="120"/>
      <c r="WF57" s="120"/>
      <c r="WG57" s="120"/>
      <c r="WH57" s="120"/>
      <c r="WI57" s="120"/>
      <c r="WJ57" s="120"/>
      <c r="WK57" s="120"/>
      <c r="WL57" s="120"/>
      <c r="WM57" s="120"/>
      <c r="WN57" s="120"/>
      <c r="WO57" s="120"/>
      <c r="WP57" s="120"/>
      <c r="WQ57" s="120"/>
      <c r="WR57" s="120"/>
      <c r="WS57" s="120"/>
      <c r="WT57" s="120"/>
      <c r="WU57" s="120"/>
      <c r="WV57" s="120"/>
      <c r="WW57" s="120"/>
      <c r="WX57" s="120"/>
      <c r="WY57" s="120"/>
      <c r="WZ57" s="120"/>
      <c r="XA57" s="120"/>
      <c r="XB57" s="120"/>
      <c r="XC57" s="120"/>
      <c r="XD57" s="120"/>
      <c r="XE57" s="120"/>
      <c r="XF57" s="120"/>
      <c r="XG57" s="120"/>
      <c r="XH57" s="120"/>
      <c r="XI57" s="120"/>
      <c r="XJ57" s="120"/>
      <c r="XK57" s="120"/>
      <c r="XL57" s="120"/>
      <c r="XM57" s="120"/>
      <c r="XN57" s="120"/>
      <c r="XO57" s="120"/>
      <c r="XP57" s="120"/>
      <c r="XQ57" s="120"/>
      <c r="XR57" s="120"/>
      <c r="XS57" s="120"/>
      <c r="XT57" s="120"/>
      <c r="XU57" s="120"/>
      <c r="XV57" s="120"/>
      <c r="XW57" s="120"/>
      <c r="XX57" s="120"/>
      <c r="XY57" s="120"/>
      <c r="XZ57" s="120"/>
      <c r="YA57" s="120"/>
      <c r="YB57" s="120"/>
      <c r="YC57" s="120"/>
      <c r="YD57" s="120"/>
      <c r="YE57" s="120"/>
      <c r="YF57" s="120"/>
      <c r="YG57" s="120"/>
      <c r="YH57" s="120"/>
      <c r="YI57" s="120"/>
      <c r="YJ57" s="120"/>
      <c r="YK57" s="120"/>
      <c r="YL57" s="120"/>
      <c r="YM57" s="120"/>
      <c r="YN57" s="120"/>
      <c r="YO57" s="120"/>
      <c r="YP57" s="120"/>
      <c r="YQ57" s="120"/>
      <c r="YR57" s="120"/>
      <c r="YS57" s="120"/>
      <c r="YT57" s="120"/>
      <c r="YU57" s="120"/>
      <c r="YV57" s="120"/>
      <c r="YW57" s="120"/>
      <c r="YX57" s="120"/>
      <c r="YY57" s="120"/>
      <c r="YZ57" s="120"/>
      <c r="ZA57" s="120"/>
      <c r="ZB57" s="120"/>
      <c r="ZC57" s="120"/>
      <c r="ZD57" s="120"/>
      <c r="ZE57" s="120"/>
      <c r="ZF57" s="120"/>
      <c r="ZG57" s="120"/>
      <c r="ZH57" s="120"/>
      <c r="ZI57" s="120"/>
      <c r="ZJ57" s="120"/>
      <c r="ZK57" s="120"/>
      <c r="ZL57" s="120"/>
      <c r="ZM57" s="120"/>
      <c r="ZN57" s="120"/>
      <c r="ZO57" s="120"/>
      <c r="ZP57" s="120"/>
      <c r="ZQ57" s="120"/>
      <c r="ZR57" s="120"/>
      <c r="ZS57" s="120"/>
      <c r="ZT57" s="120"/>
      <c r="ZU57" s="120"/>
      <c r="ZV57" s="120"/>
      <c r="ZW57" s="120"/>
      <c r="ZX57" s="120"/>
      <c r="ZY57" s="120"/>
      <c r="ZZ57" s="120"/>
      <c r="AAA57" s="120"/>
    </row>
    <row r="58" spans="1:703" hidden="1" outlineLevel="1">
      <c r="A58" s="62">
        <v>41974</v>
      </c>
      <c r="B58" s="120">
        <v>3009.40886224</v>
      </c>
      <c r="C58" s="120">
        <v>1149.95249268</v>
      </c>
      <c r="D58" s="120">
        <v>4.6613795500000004</v>
      </c>
      <c r="E58" s="120">
        <v>857.73758296000005</v>
      </c>
      <c r="F58" s="120">
        <v>11.49512049</v>
      </c>
      <c r="G58" s="120">
        <v>0.76139553000000004</v>
      </c>
      <c r="H58" s="120">
        <v>29.456406860000001</v>
      </c>
      <c r="I58" s="120">
        <v>780.47191703999999</v>
      </c>
      <c r="J58" s="120">
        <v>86.315809239999993</v>
      </c>
      <c r="K58" s="120">
        <v>1.13778493</v>
      </c>
      <c r="L58" s="120">
        <v>2.3533252600000001</v>
      </c>
      <c r="M58" s="176" t="s">
        <v>191</v>
      </c>
      <c r="N58" s="120">
        <v>70.469105260000006</v>
      </c>
      <c r="O58" s="120">
        <v>1.4722164799999999</v>
      </c>
      <c r="P58" s="120">
        <v>1.39805406</v>
      </c>
      <c r="Q58" s="120">
        <v>0.36836531</v>
      </c>
      <c r="R58" s="120">
        <v>11.248781149999999</v>
      </c>
      <c r="S58" s="120">
        <v>7.2050000000000003E-5</v>
      </c>
      <c r="T58" s="120">
        <v>0.10905339</v>
      </c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  <c r="SG58" s="120"/>
      <c r="SH58" s="120"/>
      <c r="SI58" s="120"/>
      <c r="SJ58" s="120"/>
      <c r="SK58" s="120"/>
      <c r="SL58" s="120"/>
      <c r="SM58" s="120"/>
      <c r="SN58" s="120"/>
      <c r="SO58" s="120"/>
      <c r="SP58" s="120"/>
      <c r="SQ58" s="120"/>
      <c r="SR58" s="120"/>
      <c r="SS58" s="120"/>
      <c r="ST58" s="120"/>
      <c r="SU58" s="120"/>
      <c r="SV58" s="120"/>
      <c r="SW58" s="120"/>
      <c r="SX58" s="120"/>
      <c r="SY58" s="120"/>
      <c r="SZ58" s="120"/>
      <c r="TA58" s="120"/>
      <c r="TB58" s="120"/>
      <c r="TC58" s="120"/>
      <c r="TD58" s="120"/>
      <c r="TE58" s="120"/>
      <c r="TF58" s="120"/>
      <c r="TG58" s="120"/>
      <c r="TH58" s="120"/>
      <c r="TI58" s="120"/>
      <c r="TJ58" s="120"/>
      <c r="TK58" s="120"/>
      <c r="TL58" s="120"/>
      <c r="TM58" s="120"/>
      <c r="TN58" s="120"/>
      <c r="TO58" s="120"/>
      <c r="TP58" s="120"/>
      <c r="TQ58" s="120"/>
      <c r="TR58" s="120"/>
      <c r="TS58" s="120"/>
      <c r="TT58" s="120"/>
      <c r="TU58" s="120"/>
      <c r="TV58" s="120"/>
      <c r="TW58" s="120"/>
      <c r="TX58" s="120"/>
      <c r="TY58" s="120"/>
      <c r="TZ58" s="120"/>
      <c r="UA58" s="120"/>
      <c r="UB58" s="120"/>
      <c r="UC58" s="120"/>
      <c r="UD58" s="120"/>
      <c r="UE58" s="120"/>
      <c r="UF58" s="120"/>
      <c r="UG58" s="120"/>
      <c r="UH58" s="120"/>
      <c r="UI58" s="120"/>
      <c r="UJ58" s="120"/>
      <c r="UK58" s="120"/>
      <c r="UL58" s="120"/>
      <c r="UM58" s="120"/>
      <c r="UN58" s="120"/>
      <c r="UO58" s="120"/>
      <c r="UP58" s="120"/>
      <c r="UQ58" s="120"/>
      <c r="UR58" s="120"/>
      <c r="US58" s="120"/>
      <c r="UT58" s="120"/>
      <c r="UU58" s="120"/>
      <c r="UV58" s="120"/>
      <c r="UW58" s="120"/>
      <c r="UX58" s="120"/>
      <c r="UY58" s="120"/>
      <c r="UZ58" s="120"/>
      <c r="VA58" s="120"/>
      <c r="VB58" s="120"/>
      <c r="VC58" s="120"/>
      <c r="VD58" s="120"/>
      <c r="VE58" s="120"/>
      <c r="VF58" s="120"/>
      <c r="VG58" s="120"/>
      <c r="VH58" s="120"/>
      <c r="VI58" s="120"/>
      <c r="VJ58" s="120"/>
      <c r="VK58" s="120"/>
      <c r="VL58" s="120"/>
      <c r="VM58" s="120"/>
      <c r="VN58" s="120"/>
      <c r="VO58" s="120"/>
      <c r="VP58" s="120"/>
      <c r="VQ58" s="120"/>
      <c r="VR58" s="120"/>
      <c r="VS58" s="120"/>
      <c r="VT58" s="120"/>
      <c r="VU58" s="120"/>
      <c r="VV58" s="120"/>
      <c r="VW58" s="120"/>
      <c r="VX58" s="120"/>
      <c r="VY58" s="120"/>
      <c r="VZ58" s="120"/>
      <c r="WA58" s="120"/>
      <c r="WB58" s="120"/>
      <c r="WC58" s="120"/>
      <c r="WD58" s="120"/>
      <c r="WE58" s="120"/>
      <c r="WF58" s="120"/>
      <c r="WG58" s="120"/>
      <c r="WH58" s="120"/>
      <c r="WI58" s="120"/>
      <c r="WJ58" s="120"/>
      <c r="WK58" s="120"/>
      <c r="WL58" s="120"/>
      <c r="WM58" s="120"/>
      <c r="WN58" s="120"/>
      <c r="WO58" s="120"/>
      <c r="WP58" s="120"/>
      <c r="WQ58" s="120"/>
      <c r="WR58" s="120"/>
      <c r="WS58" s="120"/>
      <c r="WT58" s="120"/>
      <c r="WU58" s="120"/>
      <c r="WV58" s="120"/>
      <c r="WW58" s="120"/>
      <c r="WX58" s="120"/>
      <c r="WY58" s="120"/>
      <c r="WZ58" s="120"/>
      <c r="XA58" s="120"/>
      <c r="XB58" s="120"/>
      <c r="XC58" s="120"/>
      <c r="XD58" s="120"/>
      <c r="XE58" s="120"/>
      <c r="XF58" s="120"/>
      <c r="XG58" s="120"/>
      <c r="XH58" s="120"/>
      <c r="XI58" s="120"/>
      <c r="XJ58" s="120"/>
      <c r="XK58" s="120"/>
      <c r="XL58" s="120"/>
      <c r="XM58" s="120"/>
      <c r="XN58" s="120"/>
      <c r="XO58" s="120"/>
      <c r="XP58" s="120"/>
      <c r="XQ58" s="120"/>
      <c r="XR58" s="120"/>
      <c r="XS58" s="120"/>
      <c r="XT58" s="120"/>
      <c r="XU58" s="120"/>
      <c r="XV58" s="120"/>
      <c r="XW58" s="120"/>
      <c r="XX58" s="120"/>
      <c r="XY58" s="120"/>
      <c r="XZ58" s="120"/>
      <c r="YA58" s="120"/>
      <c r="YB58" s="120"/>
      <c r="YC58" s="120"/>
      <c r="YD58" s="120"/>
      <c r="YE58" s="120"/>
      <c r="YF58" s="120"/>
      <c r="YG58" s="120"/>
      <c r="YH58" s="120"/>
      <c r="YI58" s="120"/>
      <c r="YJ58" s="120"/>
      <c r="YK58" s="120"/>
      <c r="YL58" s="120"/>
      <c r="YM58" s="120"/>
      <c r="YN58" s="120"/>
      <c r="YO58" s="120"/>
      <c r="YP58" s="120"/>
      <c r="YQ58" s="120"/>
      <c r="YR58" s="120"/>
      <c r="YS58" s="120"/>
      <c r="YT58" s="120"/>
      <c r="YU58" s="120"/>
      <c r="YV58" s="120"/>
      <c r="YW58" s="120"/>
      <c r="YX58" s="120"/>
      <c r="YY58" s="120"/>
      <c r="YZ58" s="120"/>
      <c r="ZA58" s="120"/>
      <c r="ZB58" s="120"/>
      <c r="ZC58" s="120"/>
      <c r="ZD58" s="120"/>
      <c r="ZE58" s="120"/>
      <c r="ZF58" s="120"/>
      <c r="ZG58" s="120"/>
      <c r="ZH58" s="120"/>
      <c r="ZI58" s="120"/>
      <c r="ZJ58" s="120"/>
      <c r="ZK58" s="120"/>
      <c r="ZL58" s="120"/>
      <c r="ZM58" s="120"/>
      <c r="ZN58" s="120"/>
      <c r="ZO58" s="120"/>
      <c r="ZP58" s="120"/>
      <c r="ZQ58" s="120"/>
      <c r="ZR58" s="120"/>
      <c r="ZS58" s="120"/>
      <c r="ZT58" s="120"/>
      <c r="ZU58" s="120"/>
      <c r="ZV58" s="120"/>
      <c r="ZW58" s="120"/>
      <c r="ZX58" s="120"/>
      <c r="ZY58" s="120"/>
      <c r="ZZ58" s="120"/>
      <c r="AAA58" s="120"/>
    </row>
    <row r="59" spans="1:703" hidden="1" outlineLevel="1">
      <c r="A59" s="62">
        <v>42005</v>
      </c>
      <c r="B59" s="120">
        <v>3075.7166189899999</v>
      </c>
      <c r="C59" s="120">
        <v>1185.3065030499999</v>
      </c>
      <c r="D59" s="120">
        <v>4.9457460500000003</v>
      </c>
      <c r="E59" s="120">
        <v>889.20987674000003</v>
      </c>
      <c r="F59" s="120">
        <v>9.8317990300000009</v>
      </c>
      <c r="G59" s="120">
        <v>1.1645322300000001</v>
      </c>
      <c r="H59" s="120">
        <v>26.526510739999999</v>
      </c>
      <c r="I59" s="120">
        <v>787.41512908000004</v>
      </c>
      <c r="J59" s="120">
        <v>84.61676267</v>
      </c>
      <c r="K59" s="120">
        <v>1.25883575</v>
      </c>
      <c r="L59" s="120">
        <v>2.3010429299999999</v>
      </c>
      <c r="M59" s="176" t="s">
        <v>191</v>
      </c>
      <c r="N59" s="120">
        <v>69.595767949999995</v>
      </c>
      <c r="O59" s="120">
        <v>1.4398976299999999</v>
      </c>
      <c r="P59" s="120">
        <v>1.4385741000000001</v>
      </c>
      <c r="Q59" s="120">
        <v>0.36956436999999998</v>
      </c>
      <c r="R59" s="120">
        <v>10.1497908</v>
      </c>
      <c r="S59" s="120">
        <v>7.3200000000000004E-5</v>
      </c>
      <c r="T59" s="120">
        <v>0.14621266999999999</v>
      </c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</row>
    <row r="60" spans="1:703" hidden="1" outlineLevel="1">
      <c r="A60" s="62">
        <v>42036</v>
      </c>
      <c r="B60" s="120">
        <v>3206.9677513400002</v>
      </c>
      <c r="C60" s="120">
        <v>895.00779496999996</v>
      </c>
      <c r="D60" s="120">
        <v>6.7694095599999997</v>
      </c>
      <c r="E60" s="120">
        <v>1082.43017126</v>
      </c>
      <c r="F60" s="120">
        <v>11.31428176</v>
      </c>
      <c r="G60" s="120">
        <v>0.68978066000000005</v>
      </c>
      <c r="H60" s="120">
        <v>24.407629539999999</v>
      </c>
      <c r="I60" s="120">
        <v>988.72224242000004</v>
      </c>
      <c r="J60" s="120">
        <v>86.506252099999998</v>
      </c>
      <c r="K60" s="120">
        <v>1.22035158</v>
      </c>
      <c r="L60" s="120">
        <v>2.2393102499999999</v>
      </c>
      <c r="M60" s="176" t="s">
        <v>191</v>
      </c>
      <c r="N60" s="120">
        <v>94.545444059999994</v>
      </c>
      <c r="O60" s="120">
        <v>1.3294047099999999</v>
      </c>
      <c r="P60" s="120">
        <v>1.22447466</v>
      </c>
      <c r="Q60" s="120">
        <v>0.35759644000000002</v>
      </c>
      <c r="R60" s="120">
        <v>10.01425339</v>
      </c>
      <c r="S60" s="120">
        <v>7.4239999999999994E-5</v>
      </c>
      <c r="T60" s="120">
        <v>0.18927974</v>
      </c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  <c r="IV60" s="120"/>
      <c r="IW60" s="120"/>
      <c r="IX60" s="120"/>
      <c r="IY60" s="120"/>
      <c r="IZ60" s="120"/>
      <c r="JA60" s="120"/>
      <c r="JB60" s="120"/>
      <c r="JC60" s="120"/>
      <c r="JD60" s="120"/>
      <c r="JE60" s="120"/>
      <c r="JF60" s="120"/>
      <c r="JG60" s="120"/>
      <c r="JH60" s="120"/>
      <c r="JI60" s="120"/>
      <c r="JJ60" s="120"/>
      <c r="JK60" s="120"/>
      <c r="JL60" s="120"/>
      <c r="JM60" s="120"/>
      <c r="JN60" s="120"/>
      <c r="JO60" s="120"/>
      <c r="JP60" s="120"/>
      <c r="JQ60" s="120"/>
      <c r="JR60" s="120"/>
      <c r="JS60" s="120"/>
      <c r="JT60" s="120"/>
      <c r="JU60" s="120"/>
      <c r="JV60" s="120"/>
      <c r="JW60" s="120"/>
      <c r="JX60" s="120"/>
      <c r="JY60" s="120"/>
      <c r="JZ60" s="120"/>
      <c r="KA60" s="120"/>
      <c r="KB60" s="120"/>
      <c r="KC60" s="120"/>
      <c r="KD60" s="120"/>
      <c r="KE60" s="120"/>
      <c r="KF60" s="120"/>
      <c r="KG60" s="120"/>
      <c r="KH60" s="120"/>
      <c r="KI60" s="120"/>
      <c r="KJ60" s="120"/>
      <c r="KK60" s="120"/>
      <c r="KL60" s="120"/>
      <c r="KM60" s="120"/>
      <c r="KN60" s="120"/>
      <c r="KO60" s="120"/>
      <c r="KP60" s="120"/>
      <c r="KQ60" s="120"/>
      <c r="KR60" s="120"/>
      <c r="KS60" s="120"/>
      <c r="KT60" s="120"/>
      <c r="KU60" s="120"/>
      <c r="KV60" s="120"/>
      <c r="KW60" s="120"/>
      <c r="KX60" s="120"/>
      <c r="KY60" s="120"/>
      <c r="KZ60" s="120"/>
      <c r="LA60" s="120"/>
      <c r="LB60" s="120"/>
      <c r="LC60" s="120"/>
      <c r="LD60" s="120"/>
      <c r="LE60" s="120"/>
      <c r="LF60" s="120"/>
      <c r="LG60" s="120"/>
      <c r="LH60" s="120"/>
      <c r="LI60" s="120"/>
      <c r="LJ60" s="120"/>
      <c r="LK60" s="120"/>
      <c r="LL60" s="120"/>
      <c r="LM60" s="120"/>
      <c r="LN60" s="120"/>
      <c r="LO60" s="120"/>
      <c r="LP60" s="120"/>
      <c r="LQ60" s="120"/>
      <c r="LR60" s="120"/>
      <c r="LS60" s="120"/>
      <c r="LT60" s="120"/>
      <c r="LU60" s="120"/>
      <c r="LV60" s="120"/>
      <c r="LW60" s="120"/>
      <c r="LX60" s="120"/>
      <c r="LY60" s="120"/>
      <c r="LZ60" s="120"/>
      <c r="MA60" s="120"/>
      <c r="MB60" s="120"/>
      <c r="MC60" s="120"/>
      <c r="MD60" s="120"/>
      <c r="ME60" s="120"/>
      <c r="MF60" s="120"/>
      <c r="MG60" s="120"/>
      <c r="MH60" s="120"/>
      <c r="MI60" s="120"/>
      <c r="MJ60" s="120"/>
      <c r="MK60" s="120"/>
      <c r="ML60" s="120"/>
      <c r="MM60" s="120"/>
      <c r="MN60" s="120"/>
      <c r="MO60" s="120"/>
      <c r="MP60" s="120"/>
      <c r="MQ60" s="120"/>
      <c r="MR60" s="120"/>
      <c r="MS60" s="120"/>
      <c r="MT60" s="120"/>
      <c r="MU60" s="120"/>
      <c r="MV60" s="120"/>
      <c r="MW60" s="120"/>
      <c r="MX60" s="120"/>
      <c r="MY60" s="120"/>
      <c r="MZ60" s="120"/>
      <c r="NA60" s="120"/>
      <c r="NB60" s="120"/>
      <c r="NC60" s="120"/>
      <c r="ND60" s="120"/>
      <c r="NE60" s="120"/>
      <c r="NF60" s="120"/>
      <c r="NG60" s="120"/>
      <c r="NH60" s="120"/>
      <c r="NI60" s="120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0"/>
      <c r="NY60" s="120"/>
      <c r="NZ60" s="120"/>
      <c r="OA60" s="120"/>
      <c r="OB60" s="120"/>
      <c r="OC60" s="120"/>
      <c r="OD60" s="120"/>
      <c r="OE60" s="120"/>
      <c r="OF60" s="120"/>
      <c r="OG60" s="120"/>
      <c r="OH60" s="120"/>
      <c r="OI60" s="120"/>
      <c r="OJ60" s="120"/>
      <c r="OK60" s="120"/>
      <c r="OL60" s="120"/>
      <c r="OM60" s="120"/>
      <c r="ON60" s="120"/>
      <c r="OO60" s="120"/>
      <c r="OP60" s="120"/>
      <c r="OQ60" s="120"/>
      <c r="OR60" s="120"/>
      <c r="OS60" s="120"/>
      <c r="OT60" s="120"/>
      <c r="OU60" s="120"/>
      <c r="OV60" s="120"/>
      <c r="OW60" s="120"/>
      <c r="OX60" s="120"/>
      <c r="OY60" s="120"/>
      <c r="OZ60" s="120"/>
      <c r="PA60" s="120"/>
      <c r="PB60" s="120"/>
      <c r="PC60" s="120"/>
      <c r="PD60" s="120"/>
      <c r="PE60" s="120"/>
      <c r="PF60" s="120"/>
      <c r="PG60" s="120"/>
      <c r="PH60" s="120"/>
      <c r="PI60" s="120"/>
      <c r="PJ60" s="120"/>
      <c r="PK60" s="120"/>
      <c r="PL60" s="120"/>
      <c r="PM60" s="120"/>
      <c r="PN60" s="120"/>
      <c r="PO60" s="120"/>
      <c r="PP60" s="120"/>
      <c r="PQ60" s="120"/>
      <c r="PR60" s="120"/>
      <c r="PS60" s="120"/>
      <c r="PT60" s="120"/>
      <c r="PU60" s="120"/>
      <c r="PV60" s="120"/>
      <c r="PW60" s="120"/>
      <c r="PX60" s="120"/>
      <c r="PY60" s="120"/>
      <c r="PZ60" s="120"/>
      <c r="QA60" s="120"/>
      <c r="QB60" s="120"/>
      <c r="QC60" s="120"/>
      <c r="QD60" s="120"/>
      <c r="QE60" s="120"/>
      <c r="QF60" s="120"/>
      <c r="QG60" s="120"/>
      <c r="QH60" s="120"/>
      <c r="QI60" s="120"/>
      <c r="QJ60" s="120"/>
      <c r="QK60" s="120"/>
      <c r="QL60" s="120"/>
      <c r="QM60" s="120"/>
      <c r="QN60" s="120"/>
      <c r="QO60" s="120"/>
      <c r="QP60" s="120"/>
      <c r="QQ60" s="120"/>
      <c r="QR60" s="120"/>
      <c r="QS60" s="120"/>
      <c r="QT60" s="120"/>
      <c r="QU60" s="120"/>
      <c r="QV60" s="120"/>
      <c r="QW60" s="120"/>
      <c r="QX60" s="120"/>
      <c r="QY60" s="120"/>
      <c r="QZ60" s="120"/>
      <c r="RA60" s="120"/>
      <c r="RB60" s="120"/>
      <c r="RC60" s="120"/>
      <c r="RD60" s="120"/>
      <c r="RE60" s="120"/>
      <c r="RF60" s="120"/>
      <c r="RG60" s="120"/>
      <c r="RH60" s="120"/>
      <c r="RI60" s="120"/>
      <c r="RJ60" s="120"/>
      <c r="RK60" s="120"/>
      <c r="RL60" s="120"/>
      <c r="RM60" s="120"/>
      <c r="RN60" s="120"/>
      <c r="RO60" s="120"/>
      <c r="RP60" s="120"/>
      <c r="RQ60" s="120"/>
      <c r="RR60" s="120"/>
      <c r="RS60" s="120"/>
      <c r="RT60" s="120"/>
      <c r="RU60" s="120"/>
      <c r="RV60" s="120"/>
      <c r="RW60" s="120"/>
      <c r="RX60" s="120"/>
      <c r="RY60" s="120"/>
      <c r="RZ60" s="120"/>
      <c r="SA60" s="120"/>
      <c r="SB60" s="120"/>
      <c r="SC60" s="120"/>
      <c r="SD60" s="120"/>
      <c r="SE60" s="120"/>
      <c r="SF60" s="120"/>
      <c r="SG60" s="120"/>
      <c r="SH60" s="120"/>
      <c r="SI60" s="120"/>
      <c r="SJ60" s="120"/>
      <c r="SK60" s="120"/>
      <c r="SL60" s="120"/>
      <c r="SM60" s="120"/>
      <c r="SN60" s="120"/>
      <c r="SO60" s="120"/>
      <c r="SP60" s="120"/>
      <c r="SQ60" s="120"/>
      <c r="SR60" s="120"/>
      <c r="SS60" s="120"/>
      <c r="ST60" s="120"/>
      <c r="SU60" s="120"/>
      <c r="SV60" s="120"/>
      <c r="SW60" s="120"/>
      <c r="SX60" s="120"/>
      <c r="SY60" s="120"/>
      <c r="SZ60" s="120"/>
      <c r="TA60" s="120"/>
      <c r="TB60" s="120"/>
      <c r="TC60" s="120"/>
      <c r="TD60" s="120"/>
      <c r="TE60" s="120"/>
      <c r="TF60" s="120"/>
      <c r="TG60" s="120"/>
      <c r="TH60" s="120"/>
      <c r="TI60" s="120"/>
      <c r="TJ60" s="120"/>
      <c r="TK60" s="120"/>
      <c r="TL60" s="120"/>
      <c r="TM60" s="120"/>
      <c r="TN60" s="120"/>
      <c r="TO60" s="120"/>
      <c r="TP60" s="120"/>
      <c r="TQ60" s="120"/>
      <c r="TR60" s="120"/>
      <c r="TS60" s="120"/>
      <c r="TT60" s="120"/>
      <c r="TU60" s="120"/>
      <c r="TV60" s="120"/>
      <c r="TW60" s="120"/>
      <c r="TX60" s="120"/>
      <c r="TY60" s="120"/>
      <c r="TZ60" s="120"/>
      <c r="UA60" s="120"/>
      <c r="UB60" s="120"/>
      <c r="UC60" s="120"/>
      <c r="UD60" s="120"/>
      <c r="UE60" s="120"/>
      <c r="UF60" s="120"/>
      <c r="UG60" s="120"/>
      <c r="UH60" s="120"/>
      <c r="UI60" s="120"/>
      <c r="UJ60" s="120"/>
      <c r="UK60" s="120"/>
      <c r="UL60" s="120"/>
      <c r="UM60" s="120"/>
      <c r="UN60" s="120"/>
      <c r="UO60" s="120"/>
      <c r="UP60" s="120"/>
      <c r="UQ60" s="120"/>
      <c r="UR60" s="120"/>
      <c r="US60" s="120"/>
      <c r="UT60" s="120"/>
      <c r="UU60" s="120"/>
      <c r="UV60" s="120"/>
      <c r="UW60" s="120"/>
      <c r="UX60" s="120"/>
      <c r="UY60" s="120"/>
      <c r="UZ60" s="120"/>
      <c r="VA60" s="120"/>
      <c r="VB60" s="120"/>
      <c r="VC60" s="120"/>
      <c r="VD60" s="120"/>
      <c r="VE60" s="120"/>
      <c r="VF60" s="120"/>
      <c r="VG60" s="120"/>
      <c r="VH60" s="120"/>
      <c r="VI60" s="120"/>
      <c r="VJ60" s="120"/>
      <c r="VK60" s="120"/>
      <c r="VL60" s="120"/>
      <c r="VM60" s="120"/>
      <c r="VN60" s="120"/>
      <c r="VO60" s="120"/>
      <c r="VP60" s="120"/>
      <c r="VQ60" s="120"/>
      <c r="VR60" s="120"/>
      <c r="VS60" s="120"/>
      <c r="VT60" s="120"/>
      <c r="VU60" s="120"/>
      <c r="VV60" s="120"/>
      <c r="VW60" s="120"/>
      <c r="VX60" s="120"/>
      <c r="VY60" s="120"/>
      <c r="VZ60" s="120"/>
      <c r="WA60" s="120"/>
      <c r="WB60" s="120"/>
      <c r="WC60" s="120"/>
      <c r="WD60" s="120"/>
      <c r="WE60" s="120"/>
      <c r="WF60" s="120"/>
      <c r="WG60" s="120"/>
      <c r="WH60" s="120"/>
      <c r="WI60" s="120"/>
      <c r="WJ60" s="120"/>
      <c r="WK60" s="120"/>
      <c r="WL60" s="120"/>
      <c r="WM60" s="120"/>
      <c r="WN60" s="120"/>
      <c r="WO60" s="120"/>
      <c r="WP60" s="120"/>
      <c r="WQ60" s="120"/>
      <c r="WR60" s="120"/>
      <c r="WS60" s="120"/>
      <c r="WT60" s="120"/>
      <c r="WU60" s="120"/>
      <c r="WV60" s="120"/>
      <c r="WW60" s="120"/>
      <c r="WX60" s="120"/>
      <c r="WY60" s="120"/>
      <c r="WZ60" s="120"/>
      <c r="XA60" s="120"/>
      <c r="XB60" s="120"/>
      <c r="XC60" s="120"/>
      <c r="XD60" s="120"/>
      <c r="XE60" s="120"/>
      <c r="XF60" s="120"/>
      <c r="XG60" s="120"/>
      <c r="XH60" s="120"/>
      <c r="XI60" s="120"/>
      <c r="XJ60" s="120"/>
      <c r="XK60" s="120"/>
      <c r="XL60" s="120"/>
      <c r="XM60" s="120"/>
      <c r="XN60" s="120"/>
      <c r="XO60" s="120"/>
      <c r="XP60" s="120"/>
      <c r="XQ60" s="120"/>
      <c r="XR60" s="120"/>
      <c r="XS60" s="120"/>
      <c r="XT60" s="120"/>
      <c r="XU60" s="120"/>
      <c r="XV60" s="120"/>
      <c r="XW60" s="120"/>
      <c r="XX60" s="120"/>
      <c r="XY60" s="120"/>
      <c r="XZ60" s="120"/>
      <c r="YA60" s="120"/>
      <c r="YB60" s="120"/>
      <c r="YC60" s="120"/>
      <c r="YD60" s="120"/>
      <c r="YE60" s="120"/>
      <c r="YF60" s="120"/>
      <c r="YG60" s="120"/>
      <c r="YH60" s="120"/>
      <c r="YI60" s="120"/>
      <c r="YJ60" s="120"/>
      <c r="YK60" s="120"/>
      <c r="YL60" s="120"/>
      <c r="YM60" s="120"/>
      <c r="YN60" s="120"/>
      <c r="YO60" s="120"/>
      <c r="YP60" s="120"/>
      <c r="YQ60" s="120"/>
      <c r="YR60" s="120"/>
      <c r="YS60" s="120"/>
      <c r="YT60" s="120"/>
      <c r="YU60" s="120"/>
      <c r="YV60" s="120"/>
      <c r="YW60" s="120"/>
      <c r="YX60" s="120"/>
      <c r="YY60" s="120"/>
      <c r="YZ60" s="120"/>
      <c r="ZA60" s="120"/>
      <c r="ZB60" s="120"/>
      <c r="ZC60" s="120"/>
      <c r="ZD60" s="120"/>
      <c r="ZE60" s="120"/>
      <c r="ZF60" s="120"/>
      <c r="ZG60" s="120"/>
      <c r="ZH60" s="120"/>
      <c r="ZI60" s="120"/>
      <c r="ZJ60" s="120"/>
      <c r="ZK60" s="120"/>
      <c r="ZL60" s="120"/>
      <c r="ZM60" s="120"/>
      <c r="ZN60" s="120"/>
      <c r="ZO60" s="120"/>
      <c r="ZP60" s="120"/>
      <c r="ZQ60" s="120"/>
      <c r="ZR60" s="120"/>
      <c r="ZS60" s="120"/>
      <c r="ZT60" s="120"/>
      <c r="ZU60" s="120"/>
      <c r="ZV60" s="120"/>
      <c r="ZW60" s="120"/>
      <c r="ZX60" s="120"/>
      <c r="ZY60" s="120"/>
      <c r="ZZ60" s="120"/>
      <c r="AAA60" s="120"/>
    </row>
    <row r="61" spans="1:703" hidden="1" outlineLevel="1">
      <c r="A61" s="62">
        <v>42064</v>
      </c>
      <c r="B61" s="120">
        <v>2821.84660609</v>
      </c>
      <c r="C61" s="120">
        <v>796.86879077000003</v>
      </c>
      <c r="D61" s="120">
        <v>6.1301401799999997</v>
      </c>
      <c r="E61" s="120">
        <v>953.3277435</v>
      </c>
      <c r="F61" s="120">
        <v>6.5594012599999996</v>
      </c>
      <c r="G61" s="120">
        <v>0.90503862999999996</v>
      </c>
      <c r="H61" s="120">
        <v>22.64782649</v>
      </c>
      <c r="I61" s="120">
        <v>868.00434155000005</v>
      </c>
      <c r="J61" s="120">
        <v>81.647661659999997</v>
      </c>
      <c r="K61" s="120">
        <v>1.45854701</v>
      </c>
      <c r="L61" s="120">
        <v>2.2418405899999998</v>
      </c>
      <c r="M61" s="176" t="s">
        <v>191</v>
      </c>
      <c r="N61" s="120">
        <v>72.703553589999999</v>
      </c>
      <c r="O61" s="120">
        <v>1.3410254699999999</v>
      </c>
      <c r="P61" s="120">
        <v>1.5213906800000001</v>
      </c>
      <c r="Q61" s="120">
        <v>0.37429604</v>
      </c>
      <c r="R61" s="120">
        <v>6.0115637499999997</v>
      </c>
      <c r="S61" s="120">
        <v>7.5389999999999995E-5</v>
      </c>
      <c r="T61" s="120">
        <v>0.10336953</v>
      </c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  <c r="SG61" s="120"/>
      <c r="SH61" s="120"/>
      <c r="SI61" s="120"/>
      <c r="SJ61" s="120"/>
      <c r="SK61" s="120"/>
      <c r="SL61" s="120"/>
      <c r="SM61" s="120"/>
      <c r="SN61" s="120"/>
      <c r="SO61" s="120"/>
      <c r="SP61" s="120"/>
      <c r="SQ61" s="120"/>
      <c r="SR61" s="120"/>
      <c r="SS61" s="120"/>
      <c r="ST61" s="120"/>
      <c r="SU61" s="120"/>
      <c r="SV61" s="120"/>
      <c r="SW61" s="120"/>
      <c r="SX61" s="120"/>
      <c r="SY61" s="120"/>
      <c r="SZ61" s="120"/>
      <c r="TA61" s="120"/>
      <c r="TB61" s="120"/>
      <c r="TC61" s="120"/>
      <c r="TD61" s="120"/>
      <c r="TE61" s="120"/>
      <c r="TF61" s="120"/>
      <c r="TG61" s="120"/>
      <c r="TH61" s="120"/>
      <c r="TI61" s="120"/>
      <c r="TJ61" s="120"/>
      <c r="TK61" s="120"/>
      <c r="TL61" s="120"/>
      <c r="TM61" s="120"/>
      <c r="TN61" s="120"/>
      <c r="TO61" s="120"/>
      <c r="TP61" s="120"/>
      <c r="TQ61" s="120"/>
      <c r="TR61" s="120"/>
      <c r="TS61" s="120"/>
      <c r="TT61" s="120"/>
      <c r="TU61" s="120"/>
      <c r="TV61" s="120"/>
      <c r="TW61" s="120"/>
      <c r="TX61" s="120"/>
      <c r="TY61" s="120"/>
      <c r="TZ61" s="120"/>
      <c r="UA61" s="120"/>
      <c r="UB61" s="120"/>
      <c r="UC61" s="120"/>
      <c r="UD61" s="120"/>
      <c r="UE61" s="120"/>
      <c r="UF61" s="120"/>
      <c r="UG61" s="120"/>
      <c r="UH61" s="120"/>
      <c r="UI61" s="120"/>
      <c r="UJ61" s="120"/>
      <c r="UK61" s="120"/>
      <c r="UL61" s="120"/>
      <c r="UM61" s="120"/>
      <c r="UN61" s="120"/>
      <c r="UO61" s="120"/>
      <c r="UP61" s="120"/>
      <c r="UQ61" s="120"/>
      <c r="UR61" s="120"/>
      <c r="US61" s="120"/>
      <c r="UT61" s="120"/>
      <c r="UU61" s="120"/>
      <c r="UV61" s="120"/>
      <c r="UW61" s="120"/>
      <c r="UX61" s="120"/>
      <c r="UY61" s="120"/>
      <c r="UZ61" s="120"/>
      <c r="VA61" s="120"/>
      <c r="VB61" s="120"/>
      <c r="VC61" s="120"/>
      <c r="VD61" s="120"/>
      <c r="VE61" s="120"/>
      <c r="VF61" s="120"/>
      <c r="VG61" s="120"/>
      <c r="VH61" s="120"/>
      <c r="VI61" s="120"/>
      <c r="VJ61" s="120"/>
      <c r="VK61" s="120"/>
      <c r="VL61" s="120"/>
      <c r="VM61" s="120"/>
      <c r="VN61" s="120"/>
      <c r="VO61" s="120"/>
      <c r="VP61" s="120"/>
      <c r="VQ61" s="120"/>
      <c r="VR61" s="120"/>
      <c r="VS61" s="120"/>
      <c r="VT61" s="120"/>
      <c r="VU61" s="120"/>
      <c r="VV61" s="120"/>
      <c r="VW61" s="120"/>
      <c r="VX61" s="120"/>
      <c r="VY61" s="120"/>
      <c r="VZ61" s="120"/>
      <c r="WA61" s="120"/>
      <c r="WB61" s="120"/>
      <c r="WC61" s="120"/>
      <c r="WD61" s="120"/>
      <c r="WE61" s="120"/>
      <c r="WF61" s="120"/>
      <c r="WG61" s="120"/>
      <c r="WH61" s="120"/>
      <c r="WI61" s="120"/>
      <c r="WJ61" s="120"/>
      <c r="WK61" s="120"/>
      <c r="WL61" s="120"/>
      <c r="WM61" s="120"/>
      <c r="WN61" s="120"/>
      <c r="WO61" s="120"/>
      <c r="WP61" s="120"/>
      <c r="WQ61" s="120"/>
      <c r="WR61" s="120"/>
      <c r="WS61" s="120"/>
      <c r="WT61" s="120"/>
      <c r="WU61" s="120"/>
      <c r="WV61" s="120"/>
      <c r="WW61" s="120"/>
      <c r="WX61" s="120"/>
      <c r="WY61" s="120"/>
      <c r="WZ61" s="120"/>
      <c r="XA61" s="120"/>
      <c r="XB61" s="120"/>
      <c r="XC61" s="120"/>
      <c r="XD61" s="120"/>
      <c r="XE61" s="120"/>
      <c r="XF61" s="120"/>
      <c r="XG61" s="120"/>
      <c r="XH61" s="120"/>
      <c r="XI61" s="120"/>
      <c r="XJ61" s="120"/>
      <c r="XK61" s="120"/>
      <c r="XL61" s="120"/>
      <c r="XM61" s="120"/>
      <c r="XN61" s="120"/>
      <c r="XO61" s="120"/>
      <c r="XP61" s="120"/>
      <c r="XQ61" s="120"/>
      <c r="XR61" s="120"/>
      <c r="XS61" s="120"/>
      <c r="XT61" s="120"/>
      <c r="XU61" s="120"/>
      <c r="XV61" s="120"/>
      <c r="XW61" s="120"/>
      <c r="XX61" s="120"/>
      <c r="XY61" s="120"/>
      <c r="XZ61" s="120"/>
      <c r="YA61" s="120"/>
      <c r="YB61" s="120"/>
      <c r="YC61" s="120"/>
      <c r="YD61" s="120"/>
      <c r="YE61" s="120"/>
      <c r="YF61" s="120"/>
      <c r="YG61" s="120"/>
      <c r="YH61" s="120"/>
      <c r="YI61" s="120"/>
      <c r="YJ61" s="120"/>
      <c r="YK61" s="120"/>
      <c r="YL61" s="120"/>
      <c r="YM61" s="120"/>
      <c r="YN61" s="120"/>
      <c r="YO61" s="120"/>
      <c r="YP61" s="120"/>
      <c r="YQ61" s="120"/>
      <c r="YR61" s="120"/>
      <c r="YS61" s="120"/>
      <c r="YT61" s="120"/>
      <c r="YU61" s="120"/>
      <c r="YV61" s="120"/>
      <c r="YW61" s="120"/>
      <c r="YX61" s="120"/>
      <c r="YY61" s="120"/>
      <c r="YZ61" s="120"/>
      <c r="ZA61" s="120"/>
      <c r="ZB61" s="120"/>
      <c r="ZC61" s="120"/>
      <c r="ZD61" s="120"/>
      <c r="ZE61" s="120"/>
      <c r="ZF61" s="120"/>
      <c r="ZG61" s="120"/>
      <c r="ZH61" s="120"/>
      <c r="ZI61" s="120"/>
      <c r="ZJ61" s="120"/>
      <c r="ZK61" s="120"/>
      <c r="ZL61" s="120"/>
      <c r="ZM61" s="120"/>
      <c r="ZN61" s="120"/>
      <c r="ZO61" s="120"/>
      <c r="ZP61" s="120"/>
      <c r="ZQ61" s="120"/>
      <c r="ZR61" s="120"/>
      <c r="ZS61" s="120"/>
      <c r="ZT61" s="120"/>
      <c r="ZU61" s="120"/>
      <c r="ZV61" s="120"/>
      <c r="ZW61" s="120"/>
      <c r="ZX61" s="120"/>
      <c r="ZY61" s="120"/>
      <c r="ZZ61" s="120"/>
      <c r="AAA61" s="120"/>
    </row>
    <row r="62" spans="1:703" hidden="1" outlineLevel="1">
      <c r="A62" s="62">
        <v>42095</v>
      </c>
      <c r="B62" s="120">
        <v>2814.5287569799998</v>
      </c>
      <c r="C62" s="120">
        <v>812.97927077999998</v>
      </c>
      <c r="D62" s="120">
        <v>5.44129139</v>
      </c>
      <c r="E62" s="120">
        <v>892.33161438000002</v>
      </c>
      <c r="F62" s="120">
        <v>4.8664858200000003</v>
      </c>
      <c r="G62" s="120">
        <v>0.66679582999999998</v>
      </c>
      <c r="H62" s="120">
        <v>23.001122420000002</v>
      </c>
      <c r="I62" s="120">
        <v>904.94364538000002</v>
      </c>
      <c r="J62" s="120">
        <v>81.412816280000001</v>
      </c>
      <c r="K62" s="120">
        <v>1.0524915800000001</v>
      </c>
      <c r="L62" s="120">
        <v>2.2890654700000002</v>
      </c>
      <c r="M62" s="176" t="s">
        <v>191</v>
      </c>
      <c r="N62" s="120">
        <v>70.99828411</v>
      </c>
      <c r="O62" s="120">
        <v>1.2413429</v>
      </c>
      <c r="P62" s="120">
        <v>1.3490263899999999</v>
      </c>
      <c r="Q62" s="120">
        <v>0.35263556000000001</v>
      </c>
      <c r="R62" s="120">
        <v>9.8518415499999996</v>
      </c>
      <c r="S62" s="120">
        <v>7.6500000000000003E-5</v>
      </c>
      <c r="T62" s="120">
        <v>1.7509506399999999</v>
      </c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  <c r="QU62" s="120"/>
      <c r="QV62" s="120"/>
      <c r="QW62" s="120"/>
      <c r="QX62" s="120"/>
      <c r="QY62" s="120"/>
      <c r="QZ62" s="120"/>
      <c r="RA62" s="120"/>
      <c r="RB62" s="120"/>
      <c r="RC62" s="120"/>
      <c r="RD62" s="120"/>
      <c r="RE62" s="120"/>
      <c r="RF62" s="120"/>
      <c r="RG62" s="120"/>
      <c r="RH62" s="120"/>
      <c r="RI62" s="120"/>
      <c r="RJ62" s="120"/>
      <c r="RK62" s="120"/>
      <c r="RL62" s="120"/>
      <c r="RM62" s="120"/>
      <c r="RN62" s="120"/>
      <c r="RO62" s="120"/>
      <c r="RP62" s="120"/>
      <c r="RQ62" s="120"/>
      <c r="RR62" s="120"/>
      <c r="RS62" s="120"/>
      <c r="RT62" s="120"/>
      <c r="RU62" s="120"/>
      <c r="RV62" s="120"/>
      <c r="RW62" s="120"/>
      <c r="RX62" s="120"/>
      <c r="RY62" s="120"/>
      <c r="RZ62" s="120"/>
      <c r="SA62" s="120"/>
      <c r="SB62" s="120"/>
      <c r="SC62" s="120"/>
      <c r="SD62" s="120"/>
      <c r="SE62" s="120"/>
      <c r="SF62" s="120"/>
      <c r="SG62" s="120"/>
      <c r="SH62" s="120"/>
      <c r="SI62" s="120"/>
      <c r="SJ62" s="120"/>
      <c r="SK62" s="120"/>
      <c r="SL62" s="120"/>
      <c r="SM62" s="120"/>
      <c r="SN62" s="120"/>
      <c r="SO62" s="120"/>
      <c r="SP62" s="120"/>
      <c r="SQ62" s="120"/>
      <c r="SR62" s="120"/>
      <c r="SS62" s="120"/>
      <c r="ST62" s="120"/>
      <c r="SU62" s="120"/>
      <c r="SV62" s="120"/>
      <c r="SW62" s="120"/>
      <c r="SX62" s="120"/>
      <c r="SY62" s="120"/>
      <c r="SZ62" s="120"/>
      <c r="TA62" s="120"/>
      <c r="TB62" s="120"/>
      <c r="TC62" s="120"/>
      <c r="TD62" s="120"/>
      <c r="TE62" s="120"/>
      <c r="TF62" s="120"/>
      <c r="TG62" s="120"/>
      <c r="TH62" s="120"/>
      <c r="TI62" s="120"/>
      <c r="TJ62" s="120"/>
      <c r="TK62" s="120"/>
      <c r="TL62" s="120"/>
      <c r="TM62" s="120"/>
      <c r="TN62" s="120"/>
      <c r="TO62" s="120"/>
      <c r="TP62" s="120"/>
      <c r="TQ62" s="120"/>
      <c r="TR62" s="120"/>
      <c r="TS62" s="120"/>
      <c r="TT62" s="120"/>
      <c r="TU62" s="120"/>
      <c r="TV62" s="120"/>
      <c r="TW62" s="120"/>
      <c r="TX62" s="120"/>
      <c r="TY62" s="120"/>
      <c r="TZ62" s="120"/>
      <c r="UA62" s="120"/>
      <c r="UB62" s="120"/>
      <c r="UC62" s="120"/>
      <c r="UD62" s="120"/>
      <c r="UE62" s="120"/>
      <c r="UF62" s="120"/>
      <c r="UG62" s="120"/>
      <c r="UH62" s="120"/>
      <c r="UI62" s="120"/>
      <c r="UJ62" s="120"/>
      <c r="UK62" s="120"/>
      <c r="UL62" s="120"/>
      <c r="UM62" s="120"/>
      <c r="UN62" s="120"/>
      <c r="UO62" s="120"/>
      <c r="UP62" s="120"/>
      <c r="UQ62" s="120"/>
      <c r="UR62" s="120"/>
      <c r="US62" s="120"/>
      <c r="UT62" s="120"/>
      <c r="UU62" s="120"/>
      <c r="UV62" s="120"/>
      <c r="UW62" s="120"/>
      <c r="UX62" s="120"/>
      <c r="UY62" s="120"/>
      <c r="UZ62" s="120"/>
      <c r="VA62" s="120"/>
      <c r="VB62" s="120"/>
      <c r="VC62" s="120"/>
      <c r="VD62" s="120"/>
      <c r="VE62" s="120"/>
      <c r="VF62" s="120"/>
      <c r="VG62" s="120"/>
      <c r="VH62" s="120"/>
      <c r="VI62" s="120"/>
      <c r="VJ62" s="120"/>
      <c r="VK62" s="120"/>
      <c r="VL62" s="120"/>
      <c r="VM62" s="120"/>
      <c r="VN62" s="120"/>
      <c r="VO62" s="120"/>
      <c r="VP62" s="120"/>
      <c r="VQ62" s="120"/>
      <c r="VR62" s="120"/>
      <c r="VS62" s="120"/>
      <c r="VT62" s="120"/>
      <c r="VU62" s="120"/>
      <c r="VV62" s="120"/>
      <c r="VW62" s="120"/>
      <c r="VX62" s="120"/>
      <c r="VY62" s="120"/>
      <c r="VZ62" s="120"/>
      <c r="WA62" s="120"/>
      <c r="WB62" s="120"/>
      <c r="WC62" s="120"/>
      <c r="WD62" s="120"/>
      <c r="WE62" s="120"/>
      <c r="WF62" s="120"/>
      <c r="WG62" s="120"/>
      <c r="WH62" s="120"/>
      <c r="WI62" s="120"/>
      <c r="WJ62" s="120"/>
      <c r="WK62" s="120"/>
      <c r="WL62" s="120"/>
      <c r="WM62" s="120"/>
      <c r="WN62" s="120"/>
      <c r="WO62" s="120"/>
      <c r="WP62" s="120"/>
      <c r="WQ62" s="120"/>
      <c r="WR62" s="120"/>
      <c r="WS62" s="120"/>
      <c r="WT62" s="120"/>
      <c r="WU62" s="120"/>
      <c r="WV62" s="120"/>
      <c r="WW62" s="120"/>
      <c r="WX62" s="120"/>
      <c r="WY62" s="120"/>
      <c r="WZ62" s="120"/>
      <c r="XA62" s="120"/>
      <c r="XB62" s="120"/>
      <c r="XC62" s="120"/>
      <c r="XD62" s="120"/>
      <c r="XE62" s="120"/>
      <c r="XF62" s="120"/>
      <c r="XG62" s="120"/>
      <c r="XH62" s="120"/>
      <c r="XI62" s="120"/>
      <c r="XJ62" s="120"/>
      <c r="XK62" s="120"/>
      <c r="XL62" s="120"/>
      <c r="XM62" s="120"/>
      <c r="XN62" s="120"/>
      <c r="XO62" s="120"/>
      <c r="XP62" s="120"/>
      <c r="XQ62" s="120"/>
      <c r="XR62" s="120"/>
      <c r="XS62" s="120"/>
      <c r="XT62" s="120"/>
      <c r="XU62" s="120"/>
      <c r="XV62" s="120"/>
      <c r="XW62" s="120"/>
      <c r="XX62" s="120"/>
      <c r="XY62" s="120"/>
      <c r="XZ62" s="120"/>
      <c r="YA62" s="120"/>
      <c r="YB62" s="120"/>
      <c r="YC62" s="120"/>
      <c r="YD62" s="120"/>
      <c r="YE62" s="120"/>
      <c r="YF62" s="120"/>
      <c r="YG62" s="120"/>
      <c r="YH62" s="120"/>
      <c r="YI62" s="120"/>
      <c r="YJ62" s="120"/>
      <c r="YK62" s="120"/>
      <c r="YL62" s="120"/>
      <c r="YM62" s="120"/>
      <c r="YN62" s="120"/>
      <c r="YO62" s="120"/>
      <c r="YP62" s="120"/>
      <c r="YQ62" s="120"/>
      <c r="YR62" s="120"/>
      <c r="YS62" s="120"/>
      <c r="YT62" s="120"/>
      <c r="YU62" s="120"/>
      <c r="YV62" s="120"/>
      <c r="YW62" s="120"/>
      <c r="YX62" s="120"/>
      <c r="YY62" s="120"/>
      <c r="YZ62" s="120"/>
      <c r="ZA62" s="120"/>
      <c r="ZB62" s="120"/>
      <c r="ZC62" s="120"/>
      <c r="ZD62" s="120"/>
      <c r="ZE62" s="120"/>
      <c r="ZF62" s="120"/>
      <c r="ZG62" s="120"/>
      <c r="ZH62" s="120"/>
      <c r="ZI62" s="120"/>
      <c r="ZJ62" s="120"/>
      <c r="ZK62" s="120"/>
      <c r="ZL62" s="120"/>
      <c r="ZM62" s="120"/>
      <c r="ZN62" s="120"/>
      <c r="ZO62" s="120"/>
      <c r="ZP62" s="120"/>
      <c r="ZQ62" s="120"/>
      <c r="ZR62" s="120"/>
      <c r="ZS62" s="120"/>
      <c r="ZT62" s="120"/>
      <c r="ZU62" s="120"/>
      <c r="ZV62" s="120"/>
      <c r="ZW62" s="120"/>
      <c r="ZX62" s="120"/>
      <c r="ZY62" s="120"/>
      <c r="ZZ62" s="120"/>
      <c r="AAA62" s="120"/>
    </row>
    <row r="63" spans="1:703" hidden="1" outlineLevel="1">
      <c r="A63" s="62">
        <v>42125</v>
      </c>
      <c r="B63" s="120">
        <v>2719.3156954599999</v>
      </c>
      <c r="C63" s="120">
        <v>796.69505849999996</v>
      </c>
      <c r="D63" s="120">
        <v>5.3742351299999997</v>
      </c>
      <c r="E63" s="120">
        <v>833.84382255000003</v>
      </c>
      <c r="F63" s="120">
        <v>4.1115751700000001</v>
      </c>
      <c r="G63" s="120">
        <v>1.19914152</v>
      </c>
      <c r="H63" s="120">
        <v>23.63636236</v>
      </c>
      <c r="I63" s="120">
        <v>882.83623793000004</v>
      </c>
      <c r="J63" s="120">
        <v>81.372899270000005</v>
      </c>
      <c r="K63" s="120">
        <v>0.92223915999999995</v>
      </c>
      <c r="L63" s="120">
        <v>2.3258016100000001</v>
      </c>
      <c r="M63" s="176" t="s">
        <v>191</v>
      </c>
      <c r="N63" s="120">
        <v>71.948916370000006</v>
      </c>
      <c r="O63" s="120">
        <v>1.3295523199999999</v>
      </c>
      <c r="P63" s="120">
        <v>1.67432242</v>
      </c>
      <c r="Q63" s="120">
        <v>0.35578061999999999</v>
      </c>
      <c r="R63" s="120">
        <v>9.8744645099999993</v>
      </c>
      <c r="S63" s="120">
        <v>7.7650000000000004E-5</v>
      </c>
      <c r="T63" s="120">
        <v>1.8152083699999999</v>
      </c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  <c r="IV63" s="120"/>
      <c r="IW63" s="120"/>
      <c r="IX63" s="120"/>
      <c r="IY63" s="120"/>
      <c r="IZ63" s="120"/>
      <c r="JA63" s="120"/>
      <c r="JB63" s="120"/>
      <c r="JC63" s="120"/>
      <c r="JD63" s="120"/>
      <c r="JE63" s="120"/>
      <c r="JF63" s="120"/>
      <c r="JG63" s="120"/>
      <c r="JH63" s="120"/>
      <c r="JI63" s="120"/>
      <c r="JJ63" s="120"/>
      <c r="JK63" s="120"/>
      <c r="JL63" s="120"/>
      <c r="JM63" s="120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  <c r="LL63" s="120"/>
      <c r="LM63" s="120"/>
      <c r="LN63" s="120"/>
      <c r="LO63" s="120"/>
      <c r="LP63" s="120"/>
      <c r="LQ63" s="120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  <c r="OR63" s="120"/>
      <c r="OS63" s="120"/>
      <c r="OT63" s="120"/>
      <c r="OU63" s="120"/>
      <c r="OV63" s="120"/>
      <c r="OW63" s="120"/>
      <c r="OX63" s="120"/>
      <c r="OY63" s="120"/>
      <c r="OZ63" s="120"/>
      <c r="PA63" s="120"/>
      <c r="PB63" s="120"/>
      <c r="PC63" s="120"/>
      <c r="PD63" s="120"/>
      <c r="PE63" s="120"/>
      <c r="PF63" s="120"/>
      <c r="PG63" s="120"/>
      <c r="PH63" s="120"/>
      <c r="PI63" s="120"/>
      <c r="PJ63" s="120"/>
      <c r="PK63" s="120"/>
      <c r="PL63" s="120"/>
      <c r="PM63" s="120"/>
      <c r="PN63" s="120"/>
      <c r="PO63" s="120"/>
      <c r="PP63" s="120"/>
      <c r="PQ63" s="120"/>
      <c r="PR63" s="120"/>
      <c r="PS63" s="120"/>
      <c r="PT63" s="120"/>
      <c r="PU63" s="120"/>
      <c r="PV63" s="120"/>
      <c r="PW63" s="120"/>
      <c r="PX63" s="120"/>
      <c r="PY63" s="120"/>
      <c r="PZ63" s="120"/>
      <c r="QA63" s="120"/>
      <c r="QB63" s="120"/>
      <c r="QC63" s="120"/>
      <c r="QD63" s="120"/>
      <c r="QE63" s="120"/>
      <c r="QF63" s="120"/>
      <c r="QG63" s="120"/>
      <c r="QH63" s="120"/>
      <c r="QI63" s="120"/>
      <c r="QJ63" s="120"/>
      <c r="QK63" s="120"/>
      <c r="QL63" s="120"/>
      <c r="QM63" s="120"/>
      <c r="QN63" s="120"/>
      <c r="QO63" s="120"/>
      <c r="QP63" s="120"/>
      <c r="QQ63" s="120"/>
      <c r="QR63" s="120"/>
      <c r="QS63" s="120"/>
      <c r="QT63" s="120"/>
      <c r="QU63" s="120"/>
      <c r="QV63" s="120"/>
      <c r="QW63" s="120"/>
      <c r="QX63" s="120"/>
      <c r="QY63" s="120"/>
      <c r="QZ63" s="120"/>
      <c r="RA63" s="120"/>
      <c r="RB63" s="120"/>
      <c r="RC63" s="120"/>
      <c r="RD63" s="120"/>
      <c r="RE63" s="120"/>
      <c r="RF63" s="120"/>
      <c r="RG63" s="120"/>
      <c r="RH63" s="120"/>
      <c r="RI63" s="120"/>
      <c r="RJ63" s="120"/>
      <c r="RK63" s="120"/>
      <c r="RL63" s="120"/>
      <c r="RM63" s="120"/>
      <c r="RN63" s="120"/>
      <c r="RO63" s="120"/>
      <c r="RP63" s="120"/>
      <c r="RQ63" s="120"/>
      <c r="RR63" s="120"/>
      <c r="RS63" s="120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20"/>
      <c r="SE63" s="120"/>
      <c r="SF63" s="120"/>
      <c r="SG63" s="120"/>
      <c r="SH63" s="120"/>
      <c r="SI63" s="120"/>
      <c r="SJ63" s="120"/>
      <c r="SK63" s="120"/>
      <c r="SL63" s="120"/>
      <c r="SM63" s="120"/>
      <c r="SN63" s="120"/>
      <c r="SO63" s="120"/>
      <c r="SP63" s="120"/>
      <c r="SQ63" s="120"/>
      <c r="SR63" s="120"/>
      <c r="SS63" s="120"/>
      <c r="ST63" s="120"/>
      <c r="SU63" s="120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20"/>
      <c r="TG63" s="120"/>
      <c r="TH63" s="120"/>
      <c r="TI63" s="120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20"/>
      <c r="TU63" s="120"/>
      <c r="TV63" s="120"/>
      <c r="TW63" s="120"/>
      <c r="TX63" s="120"/>
      <c r="TY63" s="120"/>
      <c r="TZ63" s="120"/>
      <c r="UA63" s="120"/>
      <c r="UB63" s="120"/>
      <c r="UC63" s="120"/>
      <c r="UD63" s="120"/>
      <c r="UE63" s="120"/>
      <c r="UF63" s="120"/>
      <c r="UG63" s="120"/>
      <c r="UH63" s="120"/>
      <c r="UI63" s="120"/>
      <c r="UJ63" s="120"/>
      <c r="UK63" s="120"/>
      <c r="UL63" s="120"/>
      <c r="UM63" s="120"/>
      <c r="UN63" s="120"/>
      <c r="UO63" s="120"/>
      <c r="UP63" s="120"/>
      <c r="UQ63" s="120"/>
      <c r="UR63" s="120"/>
      <c r="US63" s="120"/>
      <c r="UT63" s="120"/>
      <c r="UU63" s="120"/>
      <c r="UV63" s="120"/>
      <c r="UW63" s="120"/>
      <c r="UX63" s="120"/>
      <c r="UY63" s="120"/>
      <c r="UZ63" s="120"/>
      <c r="VA63" s="120"/>
      <c r="VB63" s="120"/>
      <c r="VC63" s="120"/>
      <c r="VD63" s="120"/>
      <c r="VE63" s="120"/>
      <c r="VF63" s="120"/>
      <c r="VG63" s="120"/>
      <c r="VH63" s="120"/>
      <c r="VI63" s="120"/>
      <c r="VJ63" s="120"/>
      <c r="VK63" s="120"/>
      <c r="VL63" s="120"/>
      <c r="VM63" s="120"/>
      <c r="VN63" s="120"/>
      <c r="VO63" s="120"/>
      <c r="VP63" s="120"/>
      <c r="VQ63" s="120"/>
      <c r="VR63" s="120"/>
      <c r="VS63" s="120"/>
      <c r="VT63" s="120"/>
      <c r="VU63" s="120"/>
      <c r="VV63" s="120"/>
      <c r="VW63" s="120"/>
      <c r="VX63" s="120"/>
      <c r="VY63" s="120"/>
      <c r="VZ63" s="120"/>
      <c r="WA63" s="120"/>
      <c r="WB63" s="120"/>
      <c r="WC63" s="120"/>
      <c r="WD63" s="120"/>
      <c r="WE63" s="120"/>
      <c r="WF63" s="120"/>
      <c r="WG63" s="120"/>
      <c r="WH63" s="120"/>
      <c r="WI63" s="120"/>
      <c r="WJ63" s="120"/>
      <c r="WK63" s="120"/>
      <c r="WL63" s="120"/>
      <c r="WM63" s="120"/>
      <c r="WN63" s="120"/>
      <c r="WO63" s="120"/>
      <c r="WP63" s="120"/>
      <c r="WQ63" s="120"/>
      <c r="WR63" s="120"/>
      <c r="WS63" s="120"/>
      <c r="WT63" s="120"/>
      <c r="WU63" s="120"/>
      <c r="WV63" s="120"/>
      <c r="WW63" s="120"/>
      <c r="WX63" s="120"/>
      <c r="WY63" s="120"/>
      <c r="WZ63" s="120"/>
      <c r="XA63" s="120"/>
      <c r="XB63" s="120"/>
      <c r="XC63" s="120"/>
      <c r="XD63" s="120"/>
      <c r="XE63" s="120"/>
      <c r="XF63" s="120"/>
      <c r="XG63" s="120"/>
      <c r="XH63" s="120"/>
      <c r="XI63" s="120"/>
      <c r="XJ63" s="120"/>
      <c r="XK63" s="120"/>
      <c r="XL63" s="120"/>
      <c r="XM63" s="120"/>
      <c r="XN63" s="120"/>
      <c r="XO63" s="120"/>
      <c r="XP63" s="120"/>
      <c r="XQ63" s="120"/>
      <c r="XR63" s="120"/>
      <c r="XS63" s="120"/>
      <c r="XT63" s="120"/>
      <c r="XU63" s="120"/>
      <c r="XV63" s="120"/>
      <c r="XW63" s="120"/>
      <c r="XX63" s="120"/>
      <c r="XY63" s="120"/>
      <c r="XZ63" s="120"/>
      <c r="YA63" s="120"/>
      <c r="YB63" s="120"/>
      <c r="YC63" s="120"/>
      <c r="YD63" s="120"/>
      <c r="YE63" s="120"/>
      <c r="YF63" s="120"/>
      <c r="YG63" s="120"/>
      <c r="YH63" s="120"/>
      <c r="YI63" s="120"/>
      <c r="YJ63" s="120"/>
      <c r="YK63" s="120"/>
      <c r="YL63" s="120"/>
      <c r="YM63" s="120"/>
      <c r="YN63" s="120"/>
      <c r="YO63" s="120"/>
      <c r="YP63" s="120"/>
      <c r="YQ63" s="120"/>
      <c r="YR63" s="120"/>
      <c r="YS63" s="120"/>
      <c r="YT63" s="120"/>
      <c r="YU63" s="120"/>
      <c r="YV63" s="120"/>
      <c r="YW63" s="120"/>
      <c r="YX63" s="120"/>
      <c r="YY63" s="120"/>
      <c r="YZ63" s="120"/>
      <c r="ZA63" s="120"/>
      <c r="ZB63" s="120"/>
      <c r="ZC63" s="120"/>
      <c r="ZD63" s="120"/>
      <c r="ZE63" s="120"/>
      <c r="ZF63" s="120"/>
      <c r="ZG63" s="120"/>
      <c r="ZH63" s="120"/>
      <c r="ZI63" s="120"/>
      <c r="ZJ63" s="120"/>
      <c r="ZK63" s="120"/>
      <c r="ZL63" s="120"/>
      <c r="ZM63" s="120"/>
      <c r="ZN63" s="120"/>
      <c r="ZO63" s="120"/>
      <c r="ZP63" s="120"/>
      <c r="ZQ63" s="120"/>
      <c r="ZR63" s="120"/>
      <c r="ZS63" s="120"/>
      <c r="ZT63" s="120"/>
      <c r="ZU63" s="120"/>
      <c r="ZV63" s="120"/>
      <c r="ZW63" s="120"/>
      <c r="ZX63" s="120"/>
      <c r="ZY63" s="120"/>
      <c r="ZZ63" s="120"/>
      <c r="AAA63" s="120"/>
    </row>
    <row r="64" spans="1:703" hidden="1" outlineLevel="1">
      <c r="A64" s="62">
        <v>42156</v>
      </c>
      <c r="B64" s="120">
        <v>2678.7450831699998</v>
      </c>
      <c r="C64" s="120">
        <v>800.39056974000005</v>
      </c>
      <c r="D64" s="120">
        <v>5.5296905900000004</v>
      </c>
      <c r="E64" s="120">
        <v>791.20618936999995</v>
      </c>
      <c r="F64" s="120">
        <v>3.96566492</v>
      </c>
      <c r="G64" s="120">
        <v>0.88637025000000003</v>
      </c>
      <c r="H64" s="120">
        <v>22.459952619999999</v>
      </c>
      <c r="I64" s="120">
        <v>884.25443106</v>
      </c>
      <c r="J64" s="120">
        <v>80.107338130000002</v>
      </c>
      <c r="K64" s="120">
        <v>0.93191055</v>
      </c>
      <c r="L64" s="120">
        <v>2.2528620699999999</v>
      </c>
      <c r="M64" s="176" t="s">
        <v>191</v>
      </c>
      <c r="N64" s="120">
        <v>72.557572190000002</v>
      </c>
      <c r="O64" s="120">
        <v>0.99099230999999999</v>
      </c>
      <c r="P64" s="120">
        <v>1.32245664</v>
      </c>
      <c r="Q64" s="120">
        <v>0.31569620999999998</v>
      </c>
      <c r="R64" s="120">
        <v>9.7402743300000001</v>
      </c>
      <c r="S64" s="120">
        <v>7.8759999999999998E-5</v>
      </c>
      <c r="T64" s="120">
        <v>1.83303343</v>
      </c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  <c r="HI64" s="120"/>
      <c r="HJ64" s="120"/>
      <c r="HK64" s="120"/>
      <c r="HL64" s="120"/>
      <c r="HM64" s="120"/>
      <c r="HN64" s="120"/>
      <c r="HO64" s="120"/>
      <c r="HP64" s="120"/>
      <c r="HQ64" s="120"/>
      <c r="HR64" s="120"/>
      <c r="HS64" s="120"/>
      <c r="HT64" s="120"/>
      <c r="HU64" s="120"/>
      <c r="HV64" s="120"/>
      <c r="HW64" s="120"/>
      <c r="HX64" s="120"/>
      <c r="HY64" s="120"/>
      <c r="HZ64" s="120"/>
      <c r="IA64" s="120"/>
      <c r="IB64" s="120"/>
      <c r="IC64" s="120"/>
      <c r="ID64" s="120"/>
      <c r="IE64" s="120"/>
      <c r="IF64" s="120"/>
      <c r="IG64" s="120"/>
      <c r="IH64" s="120"/>
      <c r="II64" s="120"/>
      <c r="IJ64" s="120"/>
      <c r="IK64" s="120"/>
      <c r="IL64" s="120"/>
      <c r="IM64" s="120"/>
      <c r="IN64" s="120"/>
      <c r="IO64" s="120"/>
      <c r="IP64" s="120"/>
      <c r="IQ64" s="120"/>
      <c r="IR64" s="120"/>
      <c r="IS64" s="120"/>
      <c r="IT64" s="120"/>
      <c r="IU64" s="120"/>
      <c r="IV64" s="120"/>
      <c r="IW64" s="120"/>
      <c r="IX64" s="120"/>
      <c r="IY64" s="120"/>
      <c r="IZ64" s="120"/>
      <c r="JA64" s="120"/>
      <c r="JB64" s="120"/>
      <c r="JC64" s="120"/>
      <c r="JD64" s="120"/>
      <c r="JE64" s="120"/>
      <c r="JF64" s="120"/>
      <c r="JG64" s="120"/>
      <c r="JH64" s="120"/>
      <c r="JI64" s="120"/>
      <c r="JJ64" s="120"/>
      <c r="JK64" s="120"/>
      <c r="JL64" s="120"/>
      <c r="JM64" s="120"/>
      <c r="JN64" s="120"/>
      <c r="JO64" s="120"/>
      <c r="JP64" s="120"/>
      <c r="JQ64" s="120"/>
      <c r="JR64" s="120"/>
      <c r="JS64" s="120"/>
      <c r="JT64" s="120"/>
      <c r="JU64" s="120"/>
      <c r="JV64" s="120"/>
      <c r="JW64" s="120"/>
      <c r="JX64" s="120"/>
      <c r="JY64" s="120"/>
      <c r="JZ64" s="120"/>
      <c r="KA64" s="120"/>
      <c r="KB64" s="120"/>
      <c r="KC64" s="120"/>
      <c r="KD64" s="120"/>
      <c r="KE64" s="120"/>
      <c r="KF64" s="120"/>
      <c r="KG64" s="120"/>
      <c r="KH64" s="120"/>
      <c r="KI64" s="120"/>
      <c r="KJ64" s="120"/>
      <c r="KK64" s="120"/>
      <c r="KL64" s="120"/>
      <c r="KM64" s="120"/>
      <c r="KN64" s="120"/>
      <c r="KO64" s="120"/>
      <c r="KP64" s="120"/>
      <c r="KQ64" s="120"/>
      <c r="KR64" s="120"/>
      <c r="KS64" s="120"/>
      <c r="KT64" s="120"/>
      <c r="KU64" s="120"/>
      <c r="KV64" s="120"/>
      <c r="KW64" s="120"/>
      <c r="KX64" s="120"/>
      <c r="KY64" s="120"/>
      <c r="KZ64" s="120"/>
      <c r="LA64" s="120"/>
      <c r="LB64" s="120"/>
      <c r="LC64" s="120"/>
      <c r="LD64" s="120"/>
      <c r="LE64" s="120"/>
      <c r="LF64" s="120"/>
      <c r="LG64" s="120"/>
      <c r="LH64" s="120"/>
      <c r="LI64" s="120"/>
      <c r="LJ64" s="120"/>
      <c r="LK64" s="120"/>
      <c r="LL64" s="120"/>
      <c r="LM64" s="120"/>
      <c r="LN64" s="120"/>
      <c r="LO64" s="120"/>
      <c r="LP64" s="120"/>
      <c r="LQ64" s="120"/>
      <c r="LR64" s="120"/>
      <c r="LS64" s="120"/>
      <c r="LT64" s="120"/>
      <c r="LU64" s="120"/>
      <c r="LV64" s="120"/>
      <c r="LW64" s="120"/>
      <c r="LX64" s="120"/>
      <c r="LY64" s="120"/>
      <c r="LZ64" s="120"/>
      <c r="MA64" s="120"/>
      <c r="MB64" s="120"/>
      <c r="MC64" s="120"/>
      <c r="MD64" s="120"/>
      <c r="ME64" s="120"/>
      <c r="MF64" s="120"/>
      <c r="MG64" s="120"/>
      <c r="MH64" s="120"/>
      <c r="MI64" s="120"/>
      <c r="MJ64" s="120"/>
      <c r="MK64" s="120"/>
      <c r="ML64" s="120"/>
      <c r="MM64" s="120"/>
      <c r="MN64" s="120"/>
      <c r="MO64" s="120"/>
      <c r="MP64" s="120"/>
      <c r="MQ64" s="120"/>
      <c r="MR64" s="120"/>
      <c r="MS64" s="120"/>
      <c r="MT64" s="120"/>
      <c r="MU64" s="120"/>
      <c r="MV64" s="120"/>
      <c r="MW64" s="120"/>
      <c r="MX64" s="120"/>
      <c r="MY64" s="120"/>
      <c r="MZ64" s="120"/>
      <c r="NA64" s="120"/>
      <c r="NB64" s="120"/>
      <c r="NC64" s="120"/>
      <c r="ND64" s="120"/>
      <c r="NE64" s="120"/>
      <c r="NF64" s="120"/>
      <c r="NG64" s="120"/>
      <c r="NH64" s="120"/>
      <c r="NI64" s="120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0"/>
      <c r="NY64" s="120"/>
      <c r="NZ64" s="120"/>
      <c r="OA64" s="120"/>
      <c r="OB64" s="120"/>
      <c r="OC64" s="120"/>
      <c r="OD64" s="120"/>
      <c r="OE64" s="120"/>
      <c r="OF64" s="120"/>
      <c r="OG64" s="120"/>
      <c r="OH64" s="120"/>
      <c r="OI64" s="120"/>
      <c r="OJ64" s="120"/>
      <c r="OK64" s="120"/>
      <c r="OL64" s="120"/>
      <c r="OM64" s="120"/>
      <c r="ON64" s="120"/>
      <c r="OO64" s="120"/>
      <c r="OP64" s="120"/>
      <c r="OQ64" s="120"/>
      <c r="OR64" s="120"/>
      <c r="OS64" s="120"/>
      <c r="OT64" s="120"/>
      <c r="OU64" s="120"/>
      <c r="OV64" s="120"/>
      <c r="OW64" s="120"/>
      <c r="OX64" s="120"/>
      <c r="OY64" s="120"/>
      <c r="OZ64" s="120"/>
      <c r="PA64" s="120"/>
      <c r="PB64" s="120"/>
      <c r="PC64" s="120"/>
      <c r="PD64" s="120"/>
      <c r="PE64" s="120"/>
      <c r="PF64" s="120"/>
      <c r="PG64" s="120"/>
      <c r="PH64" s="120"/>
      <c r="PI64" s="120"/>
      <c r="PJ64" s="120"/>
      <c r="PK64" s="120"/>
      <c r="PL64" s="120"/>
      <c r="PM64" s="120"/>
      <c r="PN64" s="120"/>
      <c r="PO64" s="120"/>
      <c r="PP64" s="120"/>
      <c r="PQ64" s="120"/>
      <c r="PR64" s="120"/>
      <c r="PS64" s="120"/>
      <c r="PT64" s="120"/>
      <c r="PU64" s="120"/>
      <c r="PV64" s="120"/>
      <c r="PW64" s="120"/>
      <c r="PX64" s="120"/>
      <c r="PY64" s="120"/>
      <c r="PZ64" s="120"/>
      <c r="QA64" s="120"/>
      <c r="QB64" s="120"/>
      <c r="QC64" s="120"/>
      <c r="QD64" s="120"/>
      <c r="QE64" s="120"/>
      <c r="QF64" s="120"/>
      <c r="QG64" s="120"/>
      <c r="QH64" s="120"/>
      <c r="QI64" s="120"/>
      <c r="QJ64" s="120"/>
      <c r="QK64" s="120"/>
      <c r="QL64" s="120"/>
      <c r="QM64" s="120"/>
      <c r="QN64" s="120"/>
      <c r="QO64" s="120"/>
      <c r="QP64" s="120"/>
      <c r="QQ64" s="120"/>
      <c r="QR64" s="120"/>
      <c r="QS64" s="120"/>
      <c r="QT64" s="120"/>
      <c r="QU64" s="120"/>
      <c r="QV64" s="120"/>
      <c r="QW64" s="120"/>
      <c r="QX64" s="120"/>
      <c r="QY64" s="120"/>
      <c r="QZ64" s="120"/>
      <c r="RA64" s="120"/>
      <c r="RB64" s="120"/>
      <c r="RC64" s="120"/>
      <c r="RD64" s="120"/>
      <c r="RE64" s="120"/>
      <c r="RF64" s="120"/>
      <c r="RG64" s="120"/>
      <c r="RH64" s="120"/>
      <c r="RI64" s="120"/>
      <c r="RJ64" s="120"/>
      <c r="RK64" s="120"/>
      <c r="RL64" s="120"/>
      <c r="RM64" s="120"/>
      <c r="RN64" s="120"/>
      <c r="RO64" s="120"/>
      <c r="RP64" s="120"/>
      <c r="RQ64" s="120"/>
      <c r="RR64" s="120"/>
      <c r="RS64" s="120"/>
      <c r="RT64" s="120"/>
      <c r="RU64" s="120"/>
      <c r="RV64" s="120"/>
      <c r="RW64" s="120"/>
      <c r="RX64" s="120"/>
      <c r="RY64" s="120"/>
      <c r="RZ64" s="120"/>
      <c r="SA64" s="120"/>
      <c r="SB64" s="120"/>
      <c r="SC64" s="120"/>
      <c r="SD64" s="120"/>
      <c r="SE64" s="120"/>
      <c r="SF64" s="120"/>
      <c r="SG64" s="120"/>
      <c r="SH64" s="120"/>
      <c r="SI64" s="120"/>
      <c r="SJ64" s="120"/>
      <c r="SK64" s="120"/>
      <c r="SL64" s="120"/>
      <c r="SM64" s="120"/>
      <c r="SN64" s="120"/>
      <c r="SO64" s="120"/>
      <c r="SP64" s="120"/>
      <c r="SQ64" s="120"/>
      <c r="SR64" s="120"/>
      <c r="SS64" s="120"/>
      <c r="ST64" s="120"/>
      <c r="SU64" s="120"/>
      <c r="SV64" s="120"/>
      <c r="SW64" s="120"/>
      <c r="SX64" s="120"/>
      <c r="SY64" s="120"/>
      <c r="SZ64" s="120"/>
      <c r="TA64" s="120"/>
      <c r="TB64" s="120"/>
      <c r="TC64" s="120"/>
      <c r="TD64" s="120"/>
      <c r="TE64" s="120"/>
      <c r="TF64" s="120"/>
      <c r="TG64" s="120"/>
      <c r="TH64" s="120"/>
      <c r="TI64" s="120"/>
      <c r="TJ64" s="120"/>
      <c r="TK64" s="120"/>
      <c r="TL64" s="120"/>
      <c r="TM64" s="120"/>
      <c r="TN64" s="120"/>
      <c r="TO64" s="120"/>
      <c r="TP64" s="120"/>
      <c r="TQ64" s="120"/>
      <c r="TR64" s="120"/>
      <c r="TS64" s="120"/>
      <c r="TT64" s="120"/>
      <c r="TU64" s="120"/>
      <c r="TV64" s="120"/>
      <c r="TW64" s="120"/>
      <c r="TX64" s="120"/>
      <c r="TY64" s="120"/>
      <c r="TZ64" s="120"/>
      <c r="UA64" s="120"/>
      <c r="UB64" s="120"/>
      <c r="UC64" s="120"/>
      <c r="UD64" s="120"/>
      <c r="UE64" s="120"/>
      <c r="UF64" s="120"/>
      <c r="UG64" s="120"/>
      <c r="UH64" s="120"/>
      <c r="UI64" s="120"/>
      <c r="UJ64" s="120"/>
      <c r="UK64" s="120"/>
      <c r="UL64" s="120"/>
      <c r="UM64" s="120"/>
      <c r="UN64" s="120"/>
      <c r="UO64" s="120"/>
      <c r="UP64" s="120"/>
      <c r="UQ64" s="120"/>
      <c r="UR64" s="120"/>
      <c r="US64" s="120"/>
      <c r="UT64" s="120"/>
      <c r="UU64" s="120"/>
      <c r="UV64" s="120"/>
      <c r="UW64" s="120"/>
      <c r="UX64" s="120"/>
      <c r="UY64" s="120"/>
      <c r="UZ64" s="120"/>
      <c r="VA64" s="120"/>
      <c r="VB64" s="120"/>
      <c r="VC64" s="120"/>
      <c r="VD64" s="120"/>
      <c r="VE64" s="120"/>
      <c r="VF64" s="120"/>
      <c r="VG64" s="120"/>
      <c r="VH64" s="120"/>
      <c r="VI64" s="120"/>
      <c r="VJ64" s="120"/>
      <c r="VK64" s="120"/>
      <c r="VL64" s="120"/>
      <c r="VM64" s="120"/>
      <c r="VN64" s="120"/>
      <c r="VO64" s="120"/>
      <c r="VP64" s="120"/>
      <c r="VQ64" s="120"/>
      <c r="VR64" s="120"/>
      <c r="VS64" s="120"/>
      <c r="VT64" s="120"/>
      <c r="VU64" s="120"/>
      <c r="VV64" s="120"/>
      <c r="VW64" s="120"/>
      <c r="VX64" s="120"/>
      <c r="VY64" s="120"/>
      <c r="VZ64" s="120"/>
      <c r="WA64" s="120"/>
      <c r="WB64" s="120"/>
      <c r="WC64" s="120"/>
      <c r="WD64" s="120"/>
      <c r="WE64" s="120"/>
      <c r="WF64" s="120"/>
      <c r="WG64" s="120"/>
      <c r="WH64" s="120"/>
      <c r="WI64" s="120"/>
      <c r="WJ64" s="120"/>
      <c r="WK64" s="120"/>
      <c r="WL64" s="120"/>
      <c r="WM64" s="120"/>
      <c r="WN64" s="120"/>
      <c r="WO64" s="120"/>
      <c r="WP64" s="120"/>
      <c r="WQ64" s="120"/>
      <c r="WR64" s="120"/>
      <c r="WS64" s="120"/>
      <c r="WT64" s="120"/>
      <c r="WU64" s="120"/>
      <c r="WV64" s="120"/>
      <c r="WW64" s="120"/>
      <c r="WX64" s="120"/>
      <c r="WY64" s="120"/>
      <c r="WZ64" s="120"/>
      <c r="XA64" s="120"/>
      <c r="XB64" s="120"/>
      <c r="XC64" s="120"/>
      <c r="XD64" s="120"/>
      <c r="XE64" s="120"/>
      <c r="XF64" s="120"/>
      <c r="XG64" s="120"/>
      <c r="XH64" s="120"/>
      <c r="XI64" s="120"/>
      <c r="XJ64" s="120"/>
      <c r="XK64" s="120"/>
      <c r="XL64" s="120"/>
      <c r="XM64" s="120"/>
      <c r="XN64" s="120"/>
      <c r="XO64" s="120"/>
      <c r="XP64" s="120"/>
      <c r="XQ64" s="120"/>
      <c r="XR64" s="120"/>
      <c r="XS64" s="120"/>
      <c r="XT64" s="120"/>
      <c r="XU64" s="120"/>
      <c r="XV64" s="120"/>
      <c r="XW64" s="120"/>
      <c r="XX64" s="120"/>
      <c r="XY64" s="120"/>
      <c r="XZ64" s="120"/>
      <c r="YA64" s="120"/>
      <c r="YB64" s="120"/>
      <c r="YC64" s="120"/>
      <c r="YD64" s="120"/>
      <c r="YE64" s="120"/>
      <c r="YF64" s="120"/>
      <c r="YG64" s="120"/>
      <c r="YH64" s="120"/>
      <c r="YI64" s="120"/>
      <c r="YJ64" s="120"/>
      <c r="YK64" s="120"/>
      <c r="YL64" s="120"/>
      <c r="YM64" s="120"/>
      <c r="YN64" s="120"/>
      <c r="YO64" s="120"/>
      <c r="YP64" s="120"/>
      <c r="YQ64" s="120"/>
      <c r="YR64" s="120"/>
      <c r="YS64" s="120"/>
      <c r="YT64" s="120"/>
      <c r="YU64" s="120"/>
      <c r="YV64" s="120"/>
      <c r="YW64" s="120"/>
      <c r="YX64" s="120"/>
      <c r="YY64" s="120"/>
      <c r="YZ64" s="120"/>
      <c r="ZA64" s="120"/>
      <c r="ZB64" s="120"/>
      <c r="ZC64" s="120"/>
      <c r="ZD64" s="120"/>
      <c r="ZE64" s="120"/>
      <c r="ZF64" s="120"/>
      <c r="ZG64" s="120"/>
      <c r="ZH64" s="120"/>
      <c r="ZI64" s="120"/>
      <c r="ZJ64" s="120"/>
      <c r="ZK64" s="120"/>
      <c r="ZL64" s="120"/>
      <c r="ZM64" s="120"/>
      <c r="ZN64" s="120"/>
      <c r="ZO64" s="120"/>
      <c r="ZP64" s="120"/>
      <c r="ZQ64" s="120"/>
      <c r="ZR64" s="120"/>
      <c r="ZS64" s="120"/>
      <c r="ZT64" s="120"/>
      <c r="ZU64" s="120"/>
      <c r="ZV64" s="120"/>
      <c r="ZW64" s="120"/>
      <c r="ZX64" s="120"/>
      <c r="ZY64" s="120"/>
      <c r="ZZ64" s="120"/>
      <c r="AAA64" s="120"/>
    </row>
    <row r="65" spans="1:703" hidden="1" outlineLevel="1">
      <c r="A65" s="62">
        <v>42186</v>
      </c>
      <c r="B65" s="120">
        <v>2351.7953256400001</v>
      </c>
      <c r="C65" s="120">
        <v>784.16220596999995</v>
      </c>
      <c r="D65" s="120">
        <v>2.4179762</v>
      </c>
      <c r="E65" s="120">
        <v>553.32959243000005</v>
      </c>
      <c r="F65" s="120">
        <v>6.8079999999999999E-5</v>
      </c>
      <c r="G65" s="120">
        <v>0.93951070000000003</v>
      </c>
      <c r="H65" s="120">
        <v>21.10337694</v>
      </c>
      <c r="I65" s="120">
        <v>830.44630180000001</v>
      </c>
      <c r="J65" s="120">
        <v>70.880417230000006</v>
      </c>
      <c r="K65" s="120">
        <v>0.94073695000000002</v>
      </c>
      <c r="L65" s="120">
        <v>2.3240225400000001</v>
      </c>
      <c r="M65" s="176" t="s">
        <v>191</v>
      </c>
      <c r="N65" s="120">
        <v>71.306599910000003</v>
      </c>
      <c r="O65" s="120">
        <v>0.95332256999999998</v>
      </c>
      <c r="P65" s="120">
        <v>1.3352381900000001</v>
      </c>
      <c r="Q65" s="120">
        <v>0.32450790000000002</v>
      </c>
      <c r="R65" s="120">
        <v>9.6202893399999994</v>
      </c>
      <c r="S65" s="120">
        <v>7.9900000000000004E-5</v>
      </c>
      <c r="T65" s="120">
        <v>1.7110789900000001</v>
      </c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  <c r="HI65" s="120"/>
      <c r="HJ65" s="120"/>
      <c r="HK65" s="120"/>
      <c r="HL65" s="120"/>
      <c r="HM65" s="120"/>
      <c r="HN65" s="120"/>
      <c r="HO65" s="120"/>
      <c r="HP65" s="120"/>
      <c r="HQ65" s="120"/>
      <c r="HR65" s="120"/>
      <c r="HS65" s="120"/>
      <c r="HT65" s="120"/>
      <c r="HU65" s="120"/>
      <c r="HV65" s="120"/>
      <c r="HW65" s="120"/>
      <c r="HX65" s="120"/>
      <c r="HY65" s="120"/>
      <c r="HZ65" s="120"/>
      <c r="IA65" s="120"/>
      <c r="IB65" s="120"/>
      <c r="IC65" s="120"/>
      <c r="ID65" s="120"/>
      <c r="IE65" s="120"/>
      <c r="IF65" s="120"/>
      <c r="IG65" s="120"/>
      <c r="IH65" s="120"/>
      <c r="II65" s="120"/>
      <c r="IJ65" s="120"/>
      <c r="IK65" s="120"/>
      <c r="IL65" s="120"/>
      <c r="IM65" s="120"/>
      <c r="IN65" s="120"/>
      <c r="IO65" s="120"/>
      <c r="IP65" s="120"/>
      <c r="IQ65" s="120"/>
      <c r="IR65" s="120"/>
      <c r="IS65" s="120"/>
      <c r="IT65" s="120"/>
      <c r="IU65" s="120"/>
      <c r="IV65" s="120"/>
      <c r="IW65" s="120"/>
      <c r="IX65" s="120"/>
      <c r="IY65" s="120"/>
      <c r="IZ65" s="120"/>
      <c r="JA65" s="120"/>
      <c r="JB65" s="120"/>
      <c r="JC65" s="120"/>
      <c r="JD65" s="120"/>
      <c r="JE65" s="120"/>
      <c r="JF65" s="120"/>
      <c r="JG65" s="120"/>
      <c r="JH65" s="120"/>
      <c r="JI65" s="120"/>
      <c r="JJ65" s="120"/>
      <c r="JK65" s="120"/>
      <c r="JL65" s="120"/>
      <c r="JM65" s="120"/>
      <c r="JN65" s="120"/>
      <c r="JO65" s="120"/>
      <c r="JP65" s="120"/>
      <c r="JQ65" s="120"/>
      <c r="JR65" s="120"/>
      <c r="JS65" s="120"/>
      <c r="JT65" s="120"/>
      <c r="JU65" s="120"/>
      <c r="JV65" s="120"/>
      <c r="JW65" s="120"/>
      <c r="JX65" s="120"/>
      <c r="JY65" s="120"/>
      <c r="JZ65" s="120"/>
      <c r="KA65" s="120"/>
      <c r="KB65" s="120"/>
      <c r="KC65" s="120"/>
      <c r="KD65" s="120"/>
      <c r="KE65" s="120"/>
      <c r="KF65" s="120"/>
      <c r="KG65" s="120"/>
      <c r="KH65" s="120"/>
      <c r="KI65" s="120"/>
      <c r="KJ65" s="120"/>
      <c r="KK65" s="120"/>
      <c r="KL65" s="120"/>
      <c r="KM65" s="120"/>
      <c r="KN65" s="120"/>
      <c r="KO65" s="120"/>
      <c r="KP65" s="120"/>
      <c r="KQ65" s="120"/>
      <c r="KR65" s="120"/>
      <c r="KS65" s="120"/>
      <c r="KT65" s="120"/>
      <c r="KU65" s="120"/>
      <c r="KV65" s="120"/>
      <c r="KW65" s="120"/>
      <c r="KX65" s="120"/>
      <c r="KY65" s="120"/>
      <c r="KZ65" s="120"/>
      <c r="LA65" s="120"/>
      <c r="LB65" s="120"/>
      <c r="LC65" s="120"/>
      <c r="LD65" s="120"/>
      <c r="LE65" s="120"/>
      <c r="LF65" s="120"/>
      <c r="LG65" s="120"/>
      <c r="LH65" s="120"/>
      <c r="LI65" s="120"/>
      <c r="LJ65" s="120"/>
      <c r="LK65" s="120"/>
      <c r="LL65" s="120"/>
      <c r="LM65" s="120"/>
      <c r="LN65" s="120"/>
      <c r="LO65" s="120"/>
      <c r="LP65" s="120"/>
      <c r="LQ65" s="120"/>
      <c r="LR65" s="120"/>
      <c r="LS65" s="120"/>
      <c r="LT65" s="120"/>
      <c r="LU65" s="120"/>
      <c r="LV65" s="120"/>
      <c r="LW65" s="120"/>
      <c r="LX65" s="120"/>
      <c r="LY65" s="120"/>
      <c r="LZ65" s="120"/>
      <c r="MA65" s="120"/>
      <c r="MB65" s="120"/>
      <c r="MC65" s="120"/>
      <c r="MD65" s="120"/>
      <c r="ME65" s="120"/>
      <c r="MF65" s="120"/>
      <c r="MG65" s="120"/>
      <c r="MH65" s="120"/>
      <c r="MI65" s="120"/>
      <c r="MJ65" s="120"/>
      <c r="MK65" s="120"/>
      <c r="ML65" s="120"/>
      <c r="MM65" s="120"/>
      <c r="MN65" s="120"/>
      <c r="MO65" s="120"/>
      <c r="MP65" s="120"/>
      <c r="MQ65" s="120"/>
      <c r="MR65" s="120"/>
      <c r="MS65" s="120"/>
      <c r="MT65" s="120"/>
      <c r="MU65" s="120"/>
      <c r="MV65" s="120"/>
      <c r="MW65" s="120"/>
      <c r="MX65" s="120"/>
      <c r="MY65" s="120"/>
      <c r="MZ65" s="120"/>
      <c r="NA65" s="120"/>
      <c r="NB65" s="120"/>
      <c r="NC65" s="120"/>
      <c r="ND65" s="120"/>
      <c r="NE65" s="120"/>
      <c r="NF65" s="120"/>
      <c r="NG65" s="120"/>
      <c r="NH65" s="120"/>
      <c r="NI65" s="120"/>
      <c r="NJ65" s="120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0"/>
      <c r="NY65" s="120"/>
      <c r="NZ65" s="120"/>
      <c r="OA65" s="120"/>
      <c r="OB65" s="120"/>
      <c r="OC65" s="120"/>
      <c r="OD65" s="120"/>
      <c r="OE65" s="120"/>
      <c r="OF65" s="120"/>
      <c r="OG65" s="120"/>
      <c r="OH65" s="120"/>
      <c r="OI65" s="120"/>
      <c r="OJ65" s="120"/>
      <c r="OK65" s="120"/>
      <c r="OL65" s="120"/>
      <c r="OM65" s="120"/>
      <c r="ON65" s="120"/>
      <c r="OO65" s="120"/>
      <c r="OP65" s="120"/>
      <c r="OQ65" s="120"/>
      <c r="OR65" s="120"/>
      <c r="OS65" s="120"/>
      <c r="OT65" s="120"/>
      <c r="OU65" s="120"/>
      <c r="OV65" s="120"/>
      <c r="OW65" s="120"/>
      <c r="OX65" s="120"/>
      <c r="OY65" s="120"/>
      <c r="OZ65" s="120"/>
      <c r="PA65" s="120"/>
      <c r="PB65" s="120"/>
      <c r="PC65" s="120"/>
      <c r="PD65" s="120"/>
      <c r="PE65" s="120"/>
      <c r="PF65" s="120"/>
      <c r="PG65" s="120"/>
      <c r="PH65" s="120"/>
      <c r="PI65" s="120"/>
      <c r="PJ65" s="120"/>
      <c r="PK65" s="120"/>
      <c r="PL65" s="120"/>
      <c r="PM65" s="120"/>
      <c r="PN65" s="120"/>
      <c r="PO65" s="120"/>
      <c r="PP65" s="120"/>
      <c r="PQ65" s="120"/>
      <c r="PR65" s="120"/>
      <c r="PS65" s="120"/>
      <c r="PT65" s="120"/>
      <c r="PU65" s="120"/>
      <c r="PV65" s="120"/>
      <c r="PW65" s="120"/>
      <c r="PX65" s="120"/>
      <c r="PY65" s="120"/>
      <c r="PZ65" s="120"/>
      <c r="QA65" s="120"/>
      <c r="QB65" s="120"/>
      <c r="QC65" s="120"/>
      <c r="QD65" s="120"/>
      <c r="QE65" s="120"/>
      <c r="QF65" s="120"/>
      <c r="QG65" s="120"/>
      <c r="QH65" s="120"/>
      <c r="QI65" s="120"/>
      <c r="QJ65" s="120"/>
      <c r="QK65" s="120"/>
      <c r="QL65" s="120"/>
      <c r="QM65" s="120"/>
      <c r="QN65" s="120"/>
      <c r="QO65" s="120"/>
      <c r="QP65" s="120"/>
      <c r="QQ65" s="120"/>
      <c r="QR65" s="120"/>
      <c r="QS65" s="120"/>
      <c r="QT65" s="120"/>
      <c r="QU65" s="120"/>
      <c r="QV65" s="120"/>
      <c r="QW65" s="120"/>
      <c r="QX65" s="120"/>
      <c r="QY65" s="120"/>
      <c r="QZ65" s="120"/>
      <c r="RA65" s="120"/>
      <c r="RB65" s="120"/>
      <c r="RC65" s="120"/>
      <c r="RD65" s="120"/>
      <c r="RE65" s="120"/>
      <c r="RF65" s="120"/>
      <c r="RG65" s="120"/>
      <c r="RH65" s="120"/>
      <c r="RI65" s="120"/>
      <c r="RJ65" s="120"/>
      <c r="RK65" s="120"/>
      <c r="RL65" s="120"/>
      <c r="RM65" s="120"/>
      <c r="RN65" s="120"/>
      <c r="RO65" s="120"/>
      <c r="RP65" s="120"/>
      <c r="RQ65" s="120"/>
      <c r="RR65" s="120"/>
      <c r="RS65" s="120"/>
      <c r="RT65" s="120"/>
      <c r="RU65" s="120"/>
      <c r="RV65" s="120"/>
      <c r="RW65" s="120"/>
      <c r="RX65" s="120"/>
      <c r="RY65" s="120"/>
      <c r="RZ65" s="120"/>
      <c r="SA65" s="120"/>
      <c r="SB65" s="120"/>
      <c r="SC65" s="120"/>
      <c r="SD65" s="120"/>
      <c r="SE65" s="120"/>
      <c r="SF65" s="120"/>
      <c r="SG65" s="120"/>
      <c r="SH65" s="120"/>
      <c r="SI65" s="120"/>
      <c r="SJ65" s="120"/>
      <c r="SK65" s="120"/>
      <c r="SL65" s="120"/>
      <c r="SM65" s="120"/>
      <c r="SN65" s="120"/>
      <c r="SO65" s="120"/>
      <c r="SP65" s="120"/>
      <c r="SQ65" s="120"/>
      <c r="SR65" s="120"/>
      <c r="SS65" s="120"/>
      <c r="ST65" s="120"/>
      <c r="SU65" s="120"/>
      <c r="SV65" s="120"/>
      <c r="SW65" s="120"/>
      <c r="SX65" s="120"/>
      <c r="SY65" s="120"/>
      <c r="SZ65" s="120"/>
      <c r="TA65" s="120"/>
      <c r="TB65" s="120"/>
      <c r="TC65" s="120"/>
      <c r="TD65" s="120"/>
      <c r="TE65" s="120"/>
      <c r="TF65" s="120"/>
      <c r="TG65" s="120"/>
      <c r="TH65" s="120"/>
      <c r="TI65" s="120"/>
      <c r="TJ65" s="120"/>
      <c r="TK65" s="120"/>
      <c r="TL65" s="120"/>
      <c r="TM65" s="120"/>
      <c r="TN65" s="120"/>
      <c r="TO65" s="120"/>
      <c r="TP65" s="120"/>
      <c r="TQ65" s="120"/>
      <c r="TR65" s="120"/>
      <c r="TS65" s="120"/>
      <c r="TT65" s="120"/>
      <c r="TU65" s="120"/>
      <c r="TV65" s="120"/>
      <c r="TW65" s="120"/>
      <c r="TX65" s="120"/>
      <c r="TY65" s="120"/>
      <c r="TZ65" s="120"/>
      <c r="UA65" s="120"/>
      <c r="UB65" s="120"/>
      <c r="UC65" s="120"/>
      <c r="UD65" s="120"/>
      <c r="UE65" s="120"/>
      <c r="UF65" s="120"/>
      <c r="UG65" s="120"/>
      <c r="UH65" s="120"/>
      <c r="UI65" s="120"/>
      <c r="UJ65" s="120"/>
      <c r="UK65" s="120"/>
      <c r="UL65" s="120"/>
      <c r="UM65" s="120"/>
      <c r="UN65" s="120"/>
      <c r="UO65" s="120"/>
      <c r="UP65" s="120"/>
      <c r="UQ65" s="120"/>
      <c r="UR65" s="120"/>
      <c r="US65" s="120"/>
      <c r="UT65" s="120"/>
      <c r="UU65" s="120"/>
      <c r="UV65" s="120"/>
      <c r="UW65" s="120"/>
      <c r="UX65" s="120"/>
      <c r="UY65" s="120"/>
      <c r="UZ65" s="120"/>
      <c r="VA65" s="120"/>
      <c r="VB65" s="120"/>
      <c r="VC65" s="120"/>
      <c r="VD65" s="120"/>
      <c r="VE65" s="120"/>
      <c r="VF65" s="120"/>
      <c r="VG65" s="120"/>
      <c r="VH65" s="120"/>
      <c r="VI65" s="120"/>
      <c r="VJ65" s="120"/>
      <c r="VK65" s="120"/>
      <c r="VL65" s="120"/>
      <c r="VM65" s="120"/>
      <c r="VN65" s="120"/>
      <c r="VO65" s="120"/>
      <c r="VP65" s="120"/>
      <c r="VQ65" s="120"/>
      <c r="VR65" s="120"/>
      <c r="VS65" s="120"/>
      <c r="VT65" s="120"/>
      <c r="VU65" s="120"/>
      <c r="VV65" s="120"/>
      <c r="VW65" s="120"/>
      <c r="VX65" s="120"/>
      <c r="VY65" s="120"/>
      <c r="VZ65" s="120"/>
      <c r="WA65" s="120"/>
      <c r="WB65" s="120"/>
      <c r="WC65" s="120"/>
      <c r="WD65" s="120"/>
      <c r="WE65" s="120"/>
      <c r="WF65" s="120"/>
      <c r="WG65" s="120"/>
      <c r="WH65" s="120"/>
      <c r="WI65" s="120"/>
      <c r="WJ65" s="120"/>
      <c r="WK65" s="120"/>
      <c r="WL65" s="120"/>
      <c r="WM65" s="120"/>
      <c r="WN65" s="120"/>
      <c r="WO65" s="120"/>
      <c r="WP65" s="120"/>
      <c r="WQ65" s="120"/>
      <c r="WR65" s="120"/>
      <c r="WS65" s="120"/>
      <c r="WT65" s="120"/>
      <c r="WU65" s="120"/>
      <c r="WV65" s="120"/>
      <c r="WW65" s="120"/>
      <c r="WX65" s="120"/>
      <c r="WY65" s="120"/>
      <c r="WZ65" s="120"/>
      <c r="XA65" s="120"/>
      <c r="XB65" s="120"/>
      <c r="XC65" s="120"/>
      <c r="XD65" s="120"/>
      <c r="XE65" s="120"/>
      <c r="XF65" s="120"/>
      <c r="XG65" s="120"/>
      <c r="XH65" s="120"/>
      <c r="XI65" s="120"/>
      <c r="XJ65" s="120"/>
      <c r="XK65" s="120"/>
      <c r="XL65" s="120"/>
      <c r="XM65" s="120"/>
      <c r="XN65" s="120"/>
      <c r="XO65" s="120"/>
      <c r="XP65" s="120"/>
      <c r="XQ65" s="120"/>
      <c r="XR65" s="120"/>
      <c r="XS65" s="120"/>
      <c r="XT65" s="120"/>
      <c r="XU65" s="120"/>
      <c r="XV65" s="120"/>
      <c r="XW65" s="120"/>
      <c r="XX65" s="120"/>
      <c r="XY65" s="120"/>
      <c r="XZ65" s="120"/>
      <c r="YA65" s="120"/>
      <c r="YB65" s="120"/>
      <c r="YC65" s="120"/>
      <c r="YD65" s="120"/>
      <c r="YE65" s="120"/>
      <c r="YF65" s="120"/>
      <c r="YG65" s="120"/>
      <c r="YH65" s="120"/>
      <c r="YI65" s="120"/>
      <c r="YJ65" s="120"/>
      <c r="YK65" s="120"/>
      <c r="YL65" s="120"/>
      <c r="YM65" s="120"/>
      <c r="YN65" s="120"/>
      <c r="YO65" s="120"/>
      <c r="YP65" s="120"/>
      <c r="YQ65" s="120"/>
      <c r="YR65" s="120"/>
      <c r="YS65" s="120"/>
      <c r="YT65" s="120"/>
      <c r="YU65" s="120"/>
      <c r="YV65" s="120"/>
      <c r="YW65" s="120"/>
      <c r="YX65" s="120"/>
      <c r="YY65" s="120"/>
      <c r="YZ65" s="120"/>
      <c r="ZA65" s="120"/>
      <c r="ZB65" s="120"/>
      <c r="ZC65" s="120"/>
      <c r="ZD65" s="120"/>
      <c r="ZE65" s="120"/>
      <c r="ZF65" s="120"/>
      <c r="ZG65" s="120"/>
      <c r="ZH65" s="120"/>
      <c r="ZI65" s="120"/>
      <c r="ZJ65" s="120"/>
      <c r="ZK65" s="120"/>
      <c r="ZL65" s="120"/>
      <c r="ZM65" s="120"/>
      <c r="ZN65" s="120"/>
      <c r="ZO65" s="120"/>
      <c r="ZP65" s="120"/>
      <c r="ZQ65" s="120"/>
      <c r="ZR65" s="120"/>
      <c r="ZS65" s="120"/>
      <c r="ZT65" s="120"/>
      <c r="ZU65" s="120"/>
      <c r="ZV65" s="120"/>
      <c r="ZW65" s="120"/>
      <c r="ZX65" s="120"/>
      <c r="ZY65" s="120"/>
      <c r="ZZ65" s="120"/>
      <c r="AAA65" s="120"/>
    </row>
    <row r="66" spans="1:703" hidden="1" outlineLevel="1">
      <c r="A66" s="62">
        <v>42217</v>
      </c>
      <c r="B66" s="120">
        <v>2394.5060174</v>
      </c>
      <c r="C66" s="120">
        <v>801.87940573000003</v>
      </c>
      <c r="D66" s="120">
        <v>0.83978659</v>
      </c>
      <c r="E66" s="120">
        <v>566.18922008000004</v>
      </c>
      <c r="F66" s="120">
        <v>0.69157853000000002</v>
      </c>
      <c r="G66" s="120">
        <v>0.82612253000000002</v>
      </c>
      <c r="H66" s="120">
        <v>17.204012559999999</v>
      </c>
      <c r="I66" s="120">
        <v>849.66100632999996</v>
      </c>
      <c r="J66" s="120">
        <v>70.853346830000007</v>
      </c>
      <c r="K66" s="120">
        <v>1.0222009000000001</v>
      </c>
      <c r="L66" s="120">
        <v>2.0307604399999999</v>
      </c>
      <c r="M66" s="176" t="s">
        <v>191</v>
      </c>
      <c r="N66" s="120">
        <v>71.104873119999993</v>
      </c>
      <c r="O66" s="120">
        <v>0.91507810999999994</v>
      </c>
      <c r="P66" s="120">
        <v>1.24504389</v>
      </c>
      <c r="Q66" s="120">
        <v>0.30805125</v>
      </c>
      <c r="R66" s="120">
        <v>9.5442797499999994</v>
      </c>
      <c r="S66" s="120">
        <v>8.1050000000000005E-5</v>
      </c>
      <c r="T66" s="120">
        <v>0.19116970999999999</v>
      </c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  <c r="IW66" s="120"/>
      <c r="IX66" s="120"/>
      <c r="IY66" s="120"/>
      <c r="IZ66" s="120"/>
      <c r="JA66" s="120"/>
      <c r="JB66" s="120"/>
      <c r="JC66" s="120"/>
      <c r="JD66" s="120"/>
      <c r="JE66" s="120"/>
      <c r="JF66" s="120"/>
      <c r="JG66" s="120"/>
      <c r="JH66" s="120"/>
      <c r="JI66" s="120"/>
      <c r="JJ66" s="120"/>
      <c r="JK66" s="120"/>
      <c r="JL66" s="120"/>
      <c r="JM66" s="120"/>
      <c r="JN66" s="120"/>
      <c r="JO66" s="120"/>
      <c r="JP66" s="120"/>
      <c r="JQ66" s="120"/>
      <c r="JR66" s="120"/>
      <c r="JS66" s="120"/>
      <c r="JT66" s="120"/>
      <c r="JU66" s="120"/>
      <c r="JV66" s="120"/>
      <c r="JW66" s="120"/>
      <c r="JX66" s="120"/>
      <c r="JY66" s="120"/>
      <c r="JZ66" s="120"/>
      <c r="KA66" s="120"/>
      <c r="KB66" s="120"/>
      <c r="KC66" s="120"/>
      <c r="KD66" s="120"/>
      <c r="KE66" s="120"/>
      <c r="KF66" s="120"/>
      <c r="KG66" s="120"/>
      <c r="KH66" s="120"/>
      <c r="KI66" s="120"/>
      <c r="KJ66" s="120"/>
      <c r="KK66" s="120"/>
      <c r="KL66" s="120"/>
      <c r="KM66" s="120"/>
      <c r="KN66" s="120"/>
      <c r="KO66" s="120"/>
      <c r="KP66" s="120"/>
      <c r="KQ66" s="120"/>
      <c r="KR66" s="120"/>
      <c r="KS66" s="120"/>
      <c r="KT66" s="120"/>
      <c r="KU66" s="120"/>
      <c r="KV66" s="120"/>
      <c r="KW66" s="120"/>
      <c r="KX66" s="120"/>
      <c r="KY66" s="120"/>
      <c r="KZ66" s="120"/>
      <c r="LA66" s="120"/>
      <c r="LB66" s="120"/>
      <c r="LC66" s="120"/>
      <c r="LD66" s="120"/>
      <c r="LE66" s="120"/>
      <c r="LF66" s="120"/>
      <c r="LG66" s="120"/>
      <c r="LH66" s="120"/>
      <c r="LI66" s="120"/>
      <c r="LJ66" s="120"/>
      <c r="LK66" s="120"/>
      <c r="LL66" s="120"/>
      <c r="LM66" s="120"/>
      <c r="LN66" s="120"/>
      <c r="LO66" s="120"/>
      <c r="LP66" s="120"/>
      <c r="LQ66" s="120"/>
      <c r="LR66" s="120"/>
      <c r="LS66" s="120"/>
      <c r="LT66" s="120"/>
      <c r="LU66" s="120"/>
      <c r="LV66" s="120"/>
      <c r="LW66" s="120"/>
      <c r="LX66" s="120"/>
      <c r="LY66" s="120"/>
      <c r="LZ66" s="120"/>
      <c r="MA66" s="120"/>
      <c r="MB66" s="120"/>
      <c r="MC66" s="120"/>
      <c r="MD66" s="120"/>
      <c r="ME66" s="120"/>
      <c r="MF66" s="120"/>
      <c r="MG66" s="120"/>
      <c r="MH66" s="120"/>
      <c r="MI66" s="120"/>
      <c r="MJ66" s="120"/>
      <c r="MK66" s="120"/>
      <c r="ML66" s="120"/>
      <c r="MM66" s="120"/>
      <c r="MN66" s="120"/>
      <c r="MO66" s="120"/>
      <c r="MP66" s="120"/>
      <c r="MQ66" s="120"/>
      <c r="MR66" s="120"/>
      <c r="MS66" s="120"/>
      <c r="MT66" s="120"/>
      <c r="MU66" s="120"/>
      <c r="MV66" s="120"/>
      <c r="MW66" s="120"/>
      <c r="MX66" s="120"/>
      <c r="MY66" s="120"/>
      <c r="MZ66" s="120"/>
      <c r="NA66" s="120"/>
      <c r="NB66" s="120"/>
      <c r="NC66" s="120"/>
      <c r="ND66" s="120"/>
      <c r="NE66" s="120"/>
      <c r="NF66" s="120"/>
      <c r="NG66" s="120"/>
      <c r="NH66" s="120"/>
      <c r="NI66" s="120"/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0"/>
      <c r="NY66" s="120"/>
      <c r="NZ66" s="120"/>
      <c r="OA66" s="120"/>
      <c r="OB66" s="120"/>
      <c r="OC66" s="120"/>
      <c r="OD66" s="120"/>
      <c r="OE66" s="120"/>
      <c r="OF66" s="120"/>
      <c r="OG66" s="120"/>
      <c r="OH66" s="120"/>
      <c r="OI66" s="120"/>
      <c r="OJ66" s="120"/>
      <c r="OK66" s="120"/>
      <c r="OL66" s="120"/>
      <c r="OM66" s="120"/>
      <c r="ON66" s="120"/>
      <c r="OO66" s="120"/>
      <c r="OP66" s="120"/>
      <c r="OQ66" s="120"/>
      <c r="OR66" s="120"/>
      <c r="OS66" s="120"/>
      <c r="OT66" s="120"/>
      <c r="OU66" s="120"/>
      <c r="OV66" s="120"/>
      <c r="OW66" s="120"/>
      <c r="OX66" s="120"/>
      <c r="OY66" s="120"/>
      <c r="OZ66" s="120"/>
      <c r="PA66" s="120"/>
      <c r="PB66" s="120"/>
      <c r="PC66" s="120"/>
      <c r="PD66" s="120"/>
      <c r="PE66" s="120"/>
      <c r="PF66" s="120"/>
      <c r="PG66" s="120"/>
      <c r="PH66" s="120"/>
      <c r="PI66" s="120"/>
      <c r="PJ66" s="120"/>
      <c r="PK66" s="120"/>
      <c r="PL66" s="120"/>
      <c r="PM66" s="120"/>
      <c r="PN66" s="120"/>
      <c r="PO66" s="120"/>
      <c r="PP66" s="120"/>
      <c r="PQ66" s="120"/>
      <c r="PR66" s="120"/>
      <c r="PS66" s="120"/>
      <c r="PT66" s="120"/>
      <c r="PU66" s="120"/>
      <c r="PV66" s="120"/>
      <c r="PW66" s="120"/>
      <c r="PX66" s="120"/>
      <c r="PY66" s="120"/>
      <c r="PZ66" s="120"/>
      <c r="QA66" s="120"/>
      <c r="QB66" s="120"/>
      <c r="QC66" s="120"/>
      <c r="QD66" s="120"/>
      <c r="QE66" s="120"/>
      <c r="QF66" s="120"/>
      <c r="QG66" s="120"/>
      <c r="QH66" s="120"/>
      <c r="QI66" s="120"/>
      <c r="QJ66" s="120"/>
      <c r="QK66" s="120"/>
      <c r="QL66" s="120"/>
      <c r="QM66" s="120"/>
      <c r="QN66" s="120"/>
      <c r="QO66" s="120"/>
      <c r="QP66" s="120"/>
      <c r="QQ66" s="120"/>
      <c r="QR66" s="120"/>
      <c r="QS66" s="120"/>
      <c r="QT66" s="120"/>
      <c r="QU66" s="120"/>
      <c r="QV66" s="120"/>
      <c r="QW66" s="120"/>
      <c r="QX66" s="120"/>
      <c r="QY66" s="120"/>
      <c r="QZ66" s="120"/>
      <c r="RA66" s="120"/>
      <c r="RB66" s="120"/>
      <c r="RC66" s="120"/>
      <c r="RD66" s="120"/>
      <c r="RE66" s="120"/>
      <c r="RF66" s="120"/>
      <c r="RG66" s="120"/>
      <c r="RH66" s="120"/>
      <c r="RI66" s="120"/>
      <c r="RJ66" s="120"/>
      <c r="RK66" s="120"/>
      <c r="RL66" s="120"/>
      <c r="RM66" s="120"/>
      <c r="RN66" s="120"/>
      <c r="RO66" s="120"/>
      <c r="RP66" s="120"/>
      <c r="RQ66" s="120"/>
      <c r="RR66" s="120"/>
      <c r="RS66" s="120"/>
      <c r="RT66" s="120"/>
      <c r="RU66" s="120"/>
      <c r="RV66" s="120"/>
      <c r="RW66" s="120"/>
      <c r="RX66" s="120"/>
      <c r="RY66" s="120"/>
      <c r="RZ66" s="120"/>
      <c r="SA66" s="120"/>
      <c r="SB66" s="120"/>
      <c r="SC66" s="120"/>
      <c r="SD66" s="120"/>
      <c r="SE66" s="120"/>
      <c r="SF66" s="120"/>
      <c r="SG66" s="120"/>
      <c r="SH66" s="120"/>
      <c r="SI66" s="120"/>
      <c r="SJ66" s="120"/>
      <c r="SK66" s="120"/>
      <c r="SL66" s="120"/>
      <c r="SM66" s="120"/>
      <c r="SN66" s="120"/>
      <c r="SO66" s="120"/>
      <c r="SP66" s="120"/>
      <c r="SQ66" s="120"/>
      <c r="SR66" s="120"/>
      <c r="SS66" s="120"/>
      <c r="ST66" s="120"/>
      <c r="SU66" s="120"/>
      <c r="SV66" s="120"/>
      <c r="SW66" s="120"/>
      <c r="SX66" s="120"/>
      <c r="SY66" s="120"/>
      <c r="SZ66" s="120"/>
      <c r="TA66" s="120"/>
      <c r="TB66" s="120"/>
      <c r="TC66" s="120"/>
      <c r="TD66" s="120"/>
      <c r="TE66" s="120"/>
      <c r="TF66" s="120"/>
      <c r="TG66" s="120"/>
      <c r="TH66" s="120"/>
      <c r="TI66" s="120"/>
      <c r="TJ66" s="120"/>
      <c r="TK66" s="120"/>
      <c r="TL66" s="120"/>
      <c r="TM66" s="120"/>
      <c r="TN66" s="120"/>
      <c r="TO66" s="120"/>
      <c r="TP66" s="120"/>
      <c r="TQ66" s="120"/>
      <c r="TR66" s="120"/>
      <c r="TS66" s="120"/>
      <c r="TT66" s="120"/>
      <c r="TU66" s="120"/>
      <c r="TV66" s="120"/>
      <c r="TW66" s="120"/>
      <c r="TX66" s="120"/>
      <c r="TY66" s="120"/>
      <c r="TZ66" s="120"/>
      <c r="UA66" s="120"/>
      <c r="UB66" s="120"/>
      <c r="UC66" s="120"/>
      <c r="UD66" s="120"/>
      <c r="UE66" s="120"/>
      <c r="UF66" s="120"/>
      <c r="UG66" s="120"/>
      <c r="UH66" s="120"/>
      <c r="UI66" s="120"/>
      <c r="UJ66" s="120"/>
      <c r="UK66" s="120"/>
      <c r="UL66" s="120"/>
      <c r="UM66" s="120"/>
      <c r="UN66" s="120"/>
      <c r="UO66" s="120"/>
      <c r="UP66" s="120"/>
      <c r="UQ66" s="120"/>
      <c r="UR66" s="120"/>
      <c r="US66" s="120"/>
      <c r="UT66" s="120"/>
      <c r="UU66" s="120"/>
      <c r="UV66" s="120"/>
      <c r="UW66" s="120"/>
      <c r="UX66" s="120"/>
      <c r="UY66" s="120"/>
      <c r="UZ66" s="120"/>
      <c r="VA66" s="120"/>
      <c r="VB66" s="120"/>
      <c r="VC66" s="120"/>
      <c r="VD66" s="120"/>
      <c r="VE66" s="120"/>
      <c r="VF66" s="120"/>
      <c r="VG66" s="120"/>
      <c r="VH66" s="120"/>
      <c r="VI66" s="120"/>
      <c r="VJ66" s="120"/>
      <c r="VK66" s="120"/>
      <c r="VL66" s="120"/>
      <c r="VM66" s="120"/>
      <c r="VN66" s="120"/>
      <c r="VO66" s="120"/>
      <c r="VP66" s="120"/>
      <c r="VQ66" s="120"/>
      <c r="VR66" s="120"/>
      <c r="VS66" s="120"/>
      <c r="VT66" s="120"/>
      <c r="VU66" s="120"/>
      <c r="VV66" s="120"/>
      <c r="VW66" s="120"/>
      <c r="VX66" s="120"/>
      <c r="VY66" s="120"/>
      <c r="VZ66" s="120"/>
      <c r="WA66" s="120"/>
      <c r="WB66" s="120"/>
      <c r="WC66" s="120"/>
      <c r="WD66" s="120"/>
      <c r="WE66" s="120"/>
      <c r="WF66" s="120"/>
      <c r="WG66" s="120"/>
      <c r="WH66" s="120"/>
      <c r="WI66" s="120"/>
      <c r="WJ66" s="120"/>
      <c r="WK66" s="120"/>
      <c r="WL66" s="120"/>
      <c r="WM66" s="120"/>
      <c r="WN66" s="120"/>
      <c r="WO66" s="120"/>
      <c r="WP66" s="120"/>
      <c r="WQ66" s="120"/>
      <c r="WR66" s="120"/>
      <c r="WS66" s="120"/>
      <c r="WT66" s="120"/>
      <c r="WU66" s="120"/>
      <c r="WV66" s="120"/>
      <c r="WW66" s="120"/>
      <c r="WX66" s="120"/>
      <c r="WY66" s="120"/>
      <c r="WZ66" s="120"/>
      <c r="XA66" s="120"/>
      <c r="XB66" s="120"/>
      <c r="XC66" s="120"/>
      <c r="XD66" s="120"/>
      <c r="XE66" s="120"/>
      <c r="XF66" s="120"/>
      <c r="XG66" s="120"/>
      <c r="XH66" s="120"/>
      <c r="XI66" s="120"/>
      <c r="XJ66" s="120"/>
      <c r="XK66" s="120"/>
      <c r="XL66" s="120"/>
      <c r="XM66" s="120"/>
      <c r="XN66" s="120"/>
      <c r="XO66" s="120"/>
      <c r="XP66" s="120"/>
      <c r="XQ66" s="120"/>
      <c r="XR66" s="120"/>
      <c r="XS66" s="120"/>
      <c r="XT66" s="120"/>
      <c r="XU66" s="120"/>
      <c r="XV66" s="120"/>
      <c r="XW66" s="120"/>
      <c r="XX66" s="120"/>
      <c r="XY66" s="120"/>
      <c r="XZ66" s="120"/>
      <c r="YA66" s="120"/>
      <c r="YB66" s="120"/>
      <c r="YC66" s="120"/>
      <c r="YD66" s="120"/>
      <c r="YE66" s="120"/>
      <c r="YF66" s="120"/>
      <c r="YG66" s="120"/>
      <c r="YH66" s="120"/>
      <c r="YI66" s="120"/>
      <c r="YJ66" s="120"/>
      <c r="YK66" s="120"/>
      <c r="YL66" s="120"/>
      <c r="YM66" s="120"/>
      <c r="YN66" s="120"/>
      <c r="YO66" s="120"/>
      <c r="YP66" s="120"/>
      <c r="YQ66" s="120"/>
      <c r="YR66" s="120"/>
      <c r="YS66" s="120"/>
      <c r="YT66" s="120"/>
      <c r="YU66" s="120"/>
      <c r="YV66" s="120"/>
      <c r="YW66" s="120"/>
      <c r="YX66" s="120"/>
      <c r="YY66" s="120"/>
      <c r="YZ66" s="120"/>
      <c r="ZA66" s="120"/>
      <c r="ZB66" s="120"/>
      <c r="ZC66" s="120"/>
      <c r="ZD66" s="120"/>
      <c r="ZE66" s="120"/>
      <c r="ZF66" s="120"/>
      <c r="ZG66" s="120"/>
      <c r="ZH66" s="120"/>
      <c r="ZI66" s="120"/>
      <c r="ZJ66" s="120"/>
      <c r="ZK66" s="120"/>
      <c r="ZL66" s="120"/>
      <c r="ZM66" s="120"/>
      <c r="ZN66" s="120"/>
      <c r="ZO66" s="120"/>
      <c r="ZP66" s="120"/>
      <c r="ZQ66" s="120"/>
      <c r="ZR66" s="120"/>
      <c r="ZS66" s="120"/>
      <c r="ZT66" s="120"/>
      <c r="ZU66" s="120"/>
      <c r="ZV66" s="120"/>
      <c r="ZW66" s="120"/>
      <c r="ZX66" s="120"/>
      <c r="ZY66" s="120"/>
      <c r="ZZ66" s="120"/>
      <c r="AAA66" s="120"/>
    </row>
    <row r="67" spans="1:703" hidden="1" outlineLevel="1">
      <c r="A67" s="62">
        <v>42248</v>
      </c>
      <c r="B67" s="120">
        <v>2504.8519064100001</v>
      </c>
      <c r="C67" s="120">
        <v>824.06100103000006</v>
      </c>
      <c r="D67" s="120">
        <v>0.80862959999999995</v>
      </c>
      <c r="E67" s="120">
        <v>586.53615259000003</v>
      </c>
      <c r="F67" s="120">
        <v>1.04558251</v>
      </c>
      <c r="G67" s="120">
        <v>1.10441554</v>
      </c>
      <c r="H67" s="120">
        <v>17.455203220000001</v>
      </c>
      <c r="I67" s="120">
        <v>912.67699908999998</v>
      </c>
      <c r="J67" s="120">
        <v>76.376930880000003</v>
      </c>
      <c r="K67" s="120">
        <v>0.41488559000000003</v>
      </c>
      <c r="L67" s="120">
        <v>1.98755817</v>
      </c>
      <c r="M67" s="176" t="s">
        <v>191</v>
      </c>
      <c r="N67" s="120">
        <v>70.432554670000002</v>
      </c>
      <c r="O67" s="120">
        <v>0.85970080000000004</v>
      </c>
      <c r="P67" s="120">
        <v>0.99331225000000001</v>
      </c>
      <c r="Q67" s="120">
        <v>0.33611626</v>
      </c>
      <c r="R67" s="120">
        <v>9.5850841800000008</v>
      </c>
      <c r="S67" s="120">
        <v>8.2159999999999999E-5</v>
      </c>
      <c r="T67" s="120">
        <v>0.17769787000000001</v>
      </c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  <c r="IU67" s="120"/>
      <c r="IV67" s="120"/>
      <c r="IW67" s="120"/>
      <c r="IX67" s="120"/>
      <c r="IY67" s="120"/>
      <c r="IZ67" s="120"/>
      <c r="JA67" s="120"/>
      <c r="JB67" s="120"/>
      <c r="JC67" s="120"/>
      <c r="JD67" s="120"/>
      <c r="JE67" s="120"/>
      <c r="JF67" s="120"/>
      <c r="JG67" s="120"/>
      <c r="JH67" s="120"/>
      <c r="JI67" s="120"/>
      <c r="JJ67" s="120"/>
      <c r="JK67" s="120"/>
      <c r="JL67" s="120"/>
      <c r="JM67" s="120"/>
      <c r="JN67" s="120"/>
      <c r="JO67" s="120"/>
      <c r="JP67" s="120"/>
      <c r="JQ67" s="120"/>
      <c r="JR67" s="120"/>
      <c r="JS67" s="120"/>
      <c r="JT67" s="120"/>
      <c r="JU67" s="120"/>
      <c r="JV67" s="120"/>
      <c r="JW67" s="120"/>
      <c r="JX67" s="120"/>
      <c r="JY67" s="120"/>
      <c r="JZ67" s="120"/>
      <c r="KA67" s="120"/>
      <c r="KB67" s="120"/>
      <c r="KC67" s="120"/>
      <c r="KD67" s="120"/>
      <c r="KE67" s="120"/>
      <c r="KF67" s="120"/>
      <c r="KG67" s="120"/>
      <c r="KH67" s="120"/>
      <c r="KI67" s="120"/>
      <c r="KJ67" s="120"/>
      <c r="KK67" s="120"/>
      <c r="KL67" s="120"/>
      <c r="KM67" s="120"/>
      <c r="KN67" s="120"/>
      <c r="KO67" s="120"/>
      <c r="KP67" s="120"/>
      <c r="KQ67" s="120"/>
      <c r="KR67" s="120"/>
      <c r="KS67" s="120"/>
      <c r="KT67" s="120"/>
      <c r="KU67" s="120"/>
      <c r="KV67" s="120"/>
      <c r="KW67" s="120"/>
      <c r="KX67" s="120"/>
      <c r="KY67" s="120"/>
      <c r="KZ67" s="120"/>
      <c r="LA67" s="120"/>
      <c r="LB67" s="120"/>
      <c r="LC67" s="120"/>
      <c r="LD67" s="120"/>
      <c r="LE67" s="120"/>
      <c r="LF67" s="120"/>
      <c r="LG67" s="120"/>
      <c r="LH67" s="120"/>
      <c r="LI67" s="120"/>
      <c r="LJ67" s="120"/>
      <c r="LK67" s="120"/>
      <c r="LL67" s="120"/>
      <c r="LM67" s="120"/>
      <c r="LN67" s="120"/>
      <c r="LO67" s="120"/>
      <c r="LP67" s="120"/>
      <c r="LQ67" s="120"/>
      <c r="LR67" s="120"/>
      <c r="LS67" s="120"/>
      <c r="LT67" s="120"/>
      <c r="LU67" s="120"/>
      <c r="LV67" s="120"/>
      <c r="LW67" s="120"/>
      <c r="LX67" s="120"/>
      <c r="LY67" s="120"/>
      <c r="LZ67" s="120"/>
      <c r="MA67" s="120"/>
      <c r="MB67" s="120"/>
      <c r="MC67" s="120"/>
      <c r="MD67" s="120"/>
      <c r="ME67" s="120"/>
      <c r="MF67" s="120"/>
      <c r="MG67" s="120"/>
      <c r="MH67" s="120"/>
      <c r="MI67" s="120"/>
      <c r="MJ67" s="120"/>
      <c r="MK67" s="120"/>
      <c r="ML67" s="120"/>
      <c r="MM67" s="120"/>
      <c r="MN67" s="120"/>
      <c r="MO67" s="120"/>
      <c r="MP67" s="120"/>
      <c r="MQ67" s="120"/>
      <c r="MR67" s="120"/>
      <c r="MS67" s="120"/>
      <c r="MT67" s="120"/>
      <c r="MU67" s="120"/>
      <c r="MV67" s="120"/>
      <c r="MW67" s="120"/>
      <c r="MX67" s="120"/>
      <c r="MY67" s="120"/>
      <c r="MZ67" s="120"/>
      <c r="NA67" s="120"/>
      <c r="NB67" s="120"/>
      <c r="NC67" s="120"/>
      <c r="ND67" s="120"/>
      <c r="NE67" s="120"/>
      <c r="NF67" s="120"/>
      <c r="NG67" s="120"/>
      <c r="NH67" s="120"/>
      <c r="NI67" s="120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0"/>
      <c r="NY67" s="120"/>
      <c r="NZ67" s="120"/>
      <c r="OA67" s="120"/>
      <c r="OB67" s="120"/>
      <c r="OC67" s="120"/>
      <c r="OD67" s="120"/>
      <c r="OE67" s="120"/>
      <c r="OF67" s="120"/>
      <c r="OG67" s="120"/>
      <c r="OH67" s="120"/>
      <c r="OI67" s="120"/>
      <c r="OJ67" s="120"/>
      <c r="OK67" s="120"/>
      <c r="OL67" s="120"/>
      <c r="OM67" s="120"/>
      <c r="ON67" s="120"/>
      <c r="OO67" s="120"/>
      <c r="OP67" s="120"/>
      <c r="OQ67" s="120"/>
      <c r="OR67" s="120"/>
      <c r="OS67" s="120"/>
      <c r="OT67" s="120"/>
      <c r="OU67" s="120"/>
      <c r="OV67" s="120"/>
      <c r="OW67" s="120"/>
      <c r="OX67" s="120"/>
      <c r="OY67" s="120"/>
      <c r="OZ67" s="120"/>
      <c r="PA67" s="120"/>
      <c r="PB67" s="120"/>
      <c r="PC67" s="120"/>
      <c r="PD67" s="120"/>
      <c r="PE67" s="120"/>
      <c r="PF67" s="120"/>
      <c r="PG67" s="120"/>
      <c r="PH67" s="120"/>
      <c r="PI67" s="120"/>
      <c r="PJ67" s="120"/>
      <c r="PK67" s="120"/>
      <c r="PL67" s="120"/>
      <c r="PM67" s="120"/>
      <c r="PN67" s="120"/>
      <c r="PO67" s="120"/>
      <c r="PP67" s="120"/>
      <c r="PQ67" s="120"/>
      <c r="PR67" s="120"/>
      <c r="PS67" s="120"/>
      <c r="PT67" s="120"/>
      <c r="PU67" s="120"/>
      <c r="PV67" s="120"/>
      <c r="PW67" s="120"/>
      <c r="PX67" s="120"/>
      <c r="PY67" s="120"/>
      <c r="PZ67" s="120"/>
      <c r="QA67" s="120"/>
      <c r="QB67" s="120"/>
      <c r="QC67" s="120"/>
      <c r="QD67" s="120"/>
      <c r="QE67" s="120"/>
      <c r="QF67" s="120"/>
      <c r="QG67" s="120"/>
      <c r="QH67" s="120"/>
      <c r="QI67" s="120"/>
      <c r="QJ67" s="120"/>
      <c r="QK67" s="120"/>
      <c r="QL67" s="120"/>
      <c r="QM67" s="120"/>
      <c r="QN67" s="120"/>
      <c r="QO67" s="120"/>
      <c r="QP67" s="120"/>
      <c r="QQ67" s="120"/>
      <c r="QR67" s="120"/>
      <c r="QS67" s="120"/>
      <c r="QT67" s="120"/>
      <c r="QU67" s="120"/>
      <c r="QV67" s="120"/>
      <c r="QW67" s="120"/>
      <c r="QX67" s="120"/>
      <c r="QY67" s="120"/>
      <c r="QZ67" s="120"/>
      <c r="RA67" s="120"/>
      <c r="RB67" s="120"/>
      <c r="RC67" s="120"/>
      <c r="RD67" s="120"/>
      <c r="RE67" s="120"/>
      <c r="RF67" s="120"/>
      <c r="RG67" s="120"/>
      <c r="RH67" s="120"/>
      <c r="RI67" s="120"/>
      <c r="RJ67" s="120"/>
      <c r="RK67" s="120"/>
      <c r="RL67" s="120"/>
      <c r="RM67" s="120"/>
      <c r="RN67" s="120"/>
      <c r="RO67" s="120"/>
      <c r="RP67" s="120"/>
      <c r="RQ67" s="120"/>
      <c r="RR67" s="120"/>
      <c r="RS67" s="120"/>
      <c r="RT67" s="120"/>
      <c r="RU67" s="120"/>
      <c r="RV67" s="120"/>
      <c r="RW67" s="120"/>
      <c r="RX67" s="120"/>
      <c r="RY67" s="120"/>
      <c r="RZ67" s="120"/>
      <c r="SA67" s="120"/>
      <c r="SB67" s="120"/>
      <c r="SC67" s="120"/>
      <c r="SD67" s="120"/>
      <c r="SE67" s="120"/>
      <c r="SF67" s="120"/>
      <c r="SG67" s="120"/>
      <c r="SH67" s="120"/>
      <c r="SI67" s="120"/>
      <c r="SJ67" s="120"/>
      <c r="SK67" s="120"/>
      <c r="SL67" s="120"/>
      <c r="SM67" s="120"/>
      <c r="SN67" s="120"/>
      <c r="SO67" s="120"/>
      <c r="SP67" s="120"/>
      <c r="SQ67" s="120"/>
      <c r="SR67" s="120"/>
      <c r="SS67" s="120"/>
      <c r="ST67" s="120"/>
      <c r="SU67" s="120"/>
      <c r="SV67" s="120"/>
      <c r="SW67" s="120"/>
      <c r="SX67" s="120"/>
      <c r="SY67" s="120"/>
      <c r="SZ67" s="120"/>
      <c r="TA67" s="120"/>
      <c r="TB67" s="120"/>
      <c r="TC67" s="120"/>
      <c r="TD67" s="120"/>
      <c r="TE67" s="120"/>
      <c r="TF67" s="120"/>
      <c r="TG67" s="120"/>
      <c r="TH67" s="120"/>
      <c r="TI67" s="120"/>
      <c r="TJ67" s="120"/>
      <c r="TK67" s="120"/>
      <c r="TL67" s="120"/>
      <c r="TM67" s="120"/>
      <c r="TN67" s="120"/>
      <c r="TO67" s="120"/>
      <c r="TP67" s="120"/>
      <c r="TQ67" s="120"/>
      <c r="TR67" s="120"/>
      <c r="TS67" s="120"/>
      <c r="TT67" s="120"/>
      <c r="TU67" s="120"/>
      <c r="TV67" s="120"/>
      <c r="TW67" s="120"/>
      <c r="TX67" s="120"/>
      <c r="TY67" s="120"/>
      <c r="TZ67" s="120"/>
      <c r="UA67" s="120"/>
      <c r="UB67" s="120"/>
      <c r="UC67" s="120"/>
      <c r="UD67" s="120"/>
      <c r="UE67" s="120"/>
      <c r="UF67" s="120"/>
      <c r="UG67" s="120"/>
      <c r="UH67" s="120"/>
      <c r="UI67" s="120"/>
      <c r="UJ67" s="120"/>
      <c r="UK67" s="120"/>
      <c r="UL67" s="120"/>
      <c r="UM67" s="120"/>
      <c r="UN67" s="120"/>
      <c r="UO67" s="120"/>
      <c r="UP67" s="120"/>
      <c r="UQ67" s="120"/>
      <c r="UR67" s="120"/>
      <c r="US67" s="120"/>
      <c r="UT67" s="120"/>
      <c r="UU67" s="120"/>
      <c r="UV67" s="120"/>
      <c r="UW67" s="120"/>
      <c r="UX67" s="120"/>
      <c r="UY67" s="120"/>
      <c r="UZ67" s="120"/>
      <c r="VA67" s="120"/>
      <c r="VB67" s="120"/>
      <c r="VC67" s="120"/>
      <c r="VD67" s="120"/>
      <c r="VE67" s="120"/>
      <c r="VF67" s="120"/>
      <c r="VG67" s="120"/>
      <c r="VH67" s="120"/>
      <c r="VI67" s="120"/>
      <c r="VJ67" s="120"/>
      <c r="VK67" s="120"/>
      <c r="VL67" s="120"/>
      <c r="VM67" s="120"/>
      <c r="VN67" s="120"/>
      <c r="VO67" s="120"/>
      <c r="VP67" s="120"/>
      <c r="VQ67" s="120"/>
      <c r="VR67" s="120"/>
      <c r="VS67" s="120"/>
      <c r="VT67" s="120"/>
      <c r="VU67" s="120"/>
      <c r="VV67" s="120"/>
      <c r="VW67" s="120"/>
      <c r="VX67" s="120"/>
      <c r="VY67" s="120"/>
      <c r="VZ67" s="120"/>
      <c r="WA67" s="120"/>
      <c r="WB67" s="120"/>
      <c r="WC67" s="120"/>
      <c r="WD67" s="120"/>
      <c r="WE67" s="120"/>
      <c r="WF67" s="120"/>
      <c r="WG67" s="120"/>
      <c r="WH67" s="120"/>
      <c r="WI67" s="120"/>
      <c r="WJ67" s="120"/>
      <c r="WK67" s="120"/>
      <c r="WL67" s="120"/>
      <c r="WM67" s="120"/>
      <c r="WN67" s="120"/>
      <c r="WO67" s="120"/>
      <c r="WP67" s="120"/>
      <c r="WQ67" s="120"/>
      <c r="WR67" s="120"/>
      <c r="WS67" s="120"/>
      <c r="WT67" s="120"/>
      <c r="WU67" s="120"/>
      <c r="WV67" s="120"/>
      <c r="WW67" s="120"/>
      <c r="WX67" s="120"/>
      <c r="WY67" s="120"/>
      <c r="WZ67" s="120"/>
      <c r="XA67" s="120"/>
      <c r="XB67" s="120"/>
      <c r="XC67" s="120"/>
      <c r="XD67" s="120"/>
      <c r="XE67" s="120"/>
      <c r="XF67" s="120"/>
      <c r="XG67" s="120"/>
      <c r="XH67" s="120"/>
      <c r="XI67" s="120"/>
      <c r="XJ67" s="120"/>
      <c r="XK67" s="120"/>
      <c r="XL67" s="120"/>
      <c r="XM67" s="120"/>
      <c r="XN67" s="120"/>
      <c r="XO67" s="120"/>
      <c r="XP67" s="120"/>
      <c r="XQ67" s="120"/>
      <c r="XR67" s="120"/>
      <c r="XS67" s="120"/>
      <c r="XT67" s="120"/>
      <c r="XU67" s="120"/>
      <c r="XV67" s="120"/>
      <c r="XW67" s="120"/>
      <c r="XX67" s="120"/>
      <c r="XY67" s="120"/>
      <c r="XZ67" s="120"/>
      <c r="YA67" s="120"/>
      <c r="YB67" s="120"/>
      <c r="YC67" s="120"/>
      <c r="YD67" s="120"/>
      <c r="YE67" s="120"/>
      <c r="YF67" s="120"/>
      <c r="YG67" s="120"/>
      <c r="YH67" s="120"/>
      <c r="YI67" s="120"/>
      <c r="YJ67" s="120"/>
      <c r="YK67" s="120"/>
      <c r="YL67" s="120"/>
      <c r="YM67" s="120"/>
      <c r="YN67" s="120"/>
      <c r="YO67" s="120"/>
      <c r="YP67" s="120"/>
      <c r="YQ67" s="120"/>
      <c r="YR67" s="120"/>
      <c r="YS67" s="120"/>
      <c r="YT67" s="120"/>
      <c r="YU67" s="120"/>
      <c r="YV67" s="120"/>
      <c r="YW67" s="120"/>
      <c r="YX67" s="120"/>
      <c r="YY67" s="120"/>
      <c r="YZ67" s="120"/>
      <c r="ZA67" s="120"/>
      <c r="ZB67" s="120"/>
      <c r="ZC67" s="120"/>
      <c r="ZD67" s="120"/>
      <c r="ZE67" s="120"/>
      <c r="ZF67" s="120"/>
      <c r="ZG67" s="120"/>
      <c r="ZH67" s="120"/>
      <c r="ZI67" s="120"/>
      <c r="ZJ67" s="120"/>
      <c r="ZK67" s="120"/>
      <c r="ZL67" s="120"/>
      <c r="ZM67" s="120"/>
      <c r="ZN67" s="120"/>
      <c r="ZO67" s="120"/>
      <c r="ZP67" s="120"/>
      <c r="ZQ67" s="120"/>
      <c r="ZR67" s="120"/>
      <c r="ZS67" s="120"/>
      <c r="ZT67" s="120"/>
      <c r="ZU67" s="120"/>
      <c r="ZV67" s="120"/>
      <c r="ZW67" s="120"/>
      <c r="ZX67" s="120"/>
      <c r="ZY67" s="120"/>
      <c r="ZZ67" s="120"/>
      <c r="AAA67" s="120"/>
    </row>
    <row r="68" spans="1:703" hidden="1" outlineLevel="1">
      <c r="A68" s="62">
        <v>42278</v>
      </c>
      <c r="B68" s="120">
        <v>2539.8871140599999</v>
      </c>
      <c r="C68" s="120">
        <v>833.44763206000005</v>
      </c>
      <c r="D68" s="120">
        <v>0.77047754000000002</v>
      </c>
      <c r="E68" s="120">
        <v>613.26289432999999</v>
      </c>
      <c r="F68" s="120">
        <v>2.0253787499999998</v>
      </c>
      <c r="G68" s="120">
        <v>0.59104230000000002</v>
      </c>
      <c r="H68" s="120">
        <v>17.532061070000001</v>
      </c>
      <c r="I68" s="120">
        <v>906.05569630000002</v>
      </c>
      <c r="J68" s="120">
        <v>79.717030289999997</v>
      </c>
      <c r="K68" s="120">
        <v>1.6010369600000001</v>
      </c>
      <c r="L68" s="120">
        <v>1.7864727600000001</v>
      </c>
      <c r="M68" s="176" t="s">
        <v>191</v>
      </c>
      <c r="N68" s="120">
        <v>71.275797280000006</v>
      </c>
      <c r="O68" s="120">
        <v>0.91825858000000005</v>
      </c>
      <c r="P68" s="120">
        <v>0.99748141000000001</v>
      </c>
      <c r="Q68" s="120">
        <v>0.29569482000000002</v>
      </c>
      <c r="R68" s="120">
        <v>9.4666300700000008</v>
      </c>
      <c r="S68" s="120">
        <v>8.331E-5</v>
      </c>
      <c r="T68" s="120">
        <v>0.14344623000000001</v>
      </c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  <c r="IV68" s="120"/>
      <c r="IW68" s="120"/>
      <c r="IX68" s="120"/>
      <c r="IY68" s="120"/>
      <c r="IZ68" s="120"/>
      <c r="JA68" s="120"/>
      <c r="JB68" s="120"/>
      <c r="JC68" s="120"/>
      <c r="JD68" s="120"/>
      <c r="JE68" s="120"/>
      <c r="JF68" s="120"/>
      <c r="JG68" s="120"/>
      <c r="JH68" s="120"/>
      <c r="JI68" s="120"/>
      <c r="JJ68" s="120"/>
      <c r="JK68" s="120"/>
      <c r="JL68" s="120"/>
      <c r="JM68" s="120"/>
      <c r="JN68" s="120"/>
      <c r="JO68" s="120"/>
      <c r="JP68" s="120"/>
      <c r="JQ68" s="120"/>
      <c r="JR68" s="120"/>
      <c r="JS68" s="120"/>
      <c r="JT68" s="120"/>
      <c r="JU68" s="120"/>
      <c r="JV68" s="120"/>
      <c r="JW68" s="120"/>
      <c r="JX68" s="120"/>
      <c r="JY68" s="120"/>
      <c r="JZ68" s="120"/>
      <c r="KA68" s="120"/>
      <c r="KB68" s="120"/>
      <c r="KC68" s="120"/>
      <c r="KD68" s="120"/>
      <c r="KE68" s="120"/>
      <c r="KF68" s="120"/>
      <c r="KG68" s="120"/>
      <c r="KH68" s="120"/>
      <c r="KI68" s="120"/>
      <c r="KJ68" s="120"/>
      <c r="KK68" s="120"/>
      <c r="KL68" s="120"/>
      <c r="KM68" s="120"/>
      <c r="KN68" s="120"/>
      <c r="KO68" s="120"/>
      <c r="KP68" s="120"/>
      <c r="KQ68" s="120"/>
      <c r="KR68" s="120"/>
      <c r="KS68" s="120"/>
      <c r="KT68" s="120"/>
      <c r="KU68" s="120"/>
      <c r="KV68" s="120"/>
      <c r="KW68" s="120"/>
      <c r="KX68" s="120"/>
      <c r="KY68" s="120"/>
      <c r="KZ68" s="120"/>
      <c r="LA68" s="120"/>
      <c r="LB68" s="120"/>
      <c r="LC68" s="120"/>
      <c r="LD68" s="120"/>
      <c r="LE68" s="120"/>
      <c r="LF68" s="120"/>
      <c r="LG68" s="120"/>
      <c r="LH68" s="120"/>
      <c r="LI68" s="120"/>
      <c r="LJ68" s="120"/>
      <c r="LK68" s="120"/>
      <c r="LL68" s="120"/>
      <c r="LM68" s="120"/>
      <c r="LN68" s="120"/>
      <c r="LO68" s="120"/>
      <c r="LP68" s="120"/>
      <c r="LQ68" s="120"/>
      <c r="LR68" s="120"/>
      <c r="LS68" s="120"/>
      <c r="LT68" s="120"/>
      <c r="LU68" s="120"/>
      <c r="LV68" s="120"/>
      <c r="LW68" s="120"/>
      <c r="LX68" s="120"/>
      <c r="LY68" s="120"/>
      <c r="LZ68" s="120"/>
      <c r="MA68" s="120"/>
      <c r="MB68" s="120"/>
      <c r="MC68" s="120"/>
      <c r="MD68" s="120"/>
      <c r="ME68" s="120"/>
      <c r="MF68" s="120"/>
      <c r="MG68" s="120"/>
      <c r="MH68" s="120"/>
      <c r="MI68" s="120"/>
      <c r="MJ68" s="120"/>
      <c r="MK68" s="120"/>
      <c r="ML68" s="120"/>
      <c r="MM68" s="120"/>
      <c r="MN68" s="120"/>
      <c r="MO68" s="120"/>
      <c r="MP68" s="120"/>
      <c r="MQ68" s="120"/>
      <c r="MR68" s="120"/>
      <c r="MS68" s="120"/>
      <c r="MT68" s="120"/>
      <c r="MU68" s="120"/>
      <c r="MV68" s="120"/>
      <c r="MW68" s="120"/>
      <c r="MX68" s="120"/>
      <c r="MY68" s="120"/>
      <c r="MZ68" s="120"/>
      <c r="NA68" s="120"/>
      <c r="NB68" s="120"/>
      <c r="NC68" s="120"/>
      <c r="ND68" s="120"/>
      <c r="NE68" s="120"/>
      <c r="NF68" s="120"/>
      <c r="NG68" s="120"/>
      <c r="NH68" s="120"/>
      <c r="NI68" s="120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0"/>
      <c r="NY68" s="120"/>
      <c r="NZ68" s="120"/>
      <c r="OA68" s="120"/>
      <c r="OB68" s="120"/>
      <c r="OC68" s="120"/>
      <c r="OD68" s="120"/>
      <c r="OE68" s="120"/>
      <c r="OF68" s="120"/>
      <c r="OG68" s="120"/>
      <c r="OH68" s="120"/>
      <c r="OI68" s="120"/>
      <c r="OJ68" s="120"/>
      <c r="OK68" s="120"/>
      <c r="OL68" s="120"/>
      <c r="OM68" s="120"/>
      <c r="ON68" s="120"/>
      <c r="OO68" s="120"/>
      <c r="OP68" s="120"/>
      <c r="OQ68" s="120"/>
      <c r="OR68" s="120"/>
      <c r="OS68" s="120"/>
      <c r="OT68" s="120"/>
      <c r="OU68" s="120"/>
      <c r="OV68" s="120"/>
      <c r="OW68" s="120"/>
      <c r="OX68" s="120"/>
      <c r="OY68" s="120"/>
      <c r="OZ68" s="120"/>
      <c r="PA68" s="120"/>
      <c r="PB68" s="120"/>
      <c r="PC68" s="120"/>
      <c r="PD68" s="120"/>
      <c r="PE68" s="120"/>
      <c r="PF68" s="120"/>
      <c r="PG68" s="120"/>
      <c r="PH68" s="120"/>
      <c r="PI68" s="120"/>
      <c r="PJ68" s="120"/>
      <c r="PK68" s="120"/>
      <c r="PL68" s="120"/>
      <c r="PM68" s="120"/>
      <c r="PN68" s="120"/>
      <c r="PO68" s="120"/>
      <c r="PP68" s="120"/>
      <c r="PQ68" s="120"/>
      <c r="PR68" s="120"/>
      <c r="PS68" s="120"/>
      <c r="PT68" s="120"/>
      <c r="PU68" s="120"/>
      <c r="PV68" s="120"/>
      <c r="PW68" s="120"/>
      <c r="PX68" s="120"/>
      <c r="PY68" s="120"/>
      <c r="PZ68" s="120"/>
      <c r="QA68" s="120"/>
      <c r="QB68" s="120"/>
      <c r="QC68" s="120"/>
      <c r="QD68" s="120"/>
      <c r="QE68" s="120"/>
      <c r="QF68" s="120"/>
      <c r="QG68" s="120"/>
      <c r="QH68" s="120"/>
      <c r="QI68" s="120"/>
      <c r="QJ68" s="120"/>
      <c r="QK68" s="120"/>
      <c r="QL68" s="120"/>
      <c r="QM68" s="120"/>
      <c r="QN68" s="120"/>
      <c r="QO68" s="120"/>
      <c r="QP68" s="120"/>
      <c r="QQ68" s="120"/>
      <c r="QR68" s="120"/>
      <c r="QS68" s="120"/>
      <c r="QT68" s="120"/>
      <c r="QU68" s="120"/>
      <c r="QV68" s="120"/>
      <c r="QW68" s="120"/>
      <c r="QX68" s="120"/>
      <c r="QY68" s="120"/>
      <c r="QZ68" s="120"/>
      <c r="RA68" s="120"/>
      <c r="RB68" s="120"/>
      <c r="RC68" s="120"/>
      <c r="RD68" s="120"/>
      <c r="RE68" s="120"/>
      <c r="RF68" s="120"/>
      <c r="RG68" s="120"/>
      <c r="RH68" s="120"/>
      <c r="RI68" s="120"/>
      <c r="RJ68" s="120"/>
      <c r="RK68" s="120"/>
      <c r="RL68" s="120"/>
      <c r="RM68" s="120"/>
      <c r="RN68" s="120"/>
      <c r="RO68" s="120"/>
      <c r="RP68" s="120"/>
      <c r="RQ68" s="120"/>
      <c r="RR68" s="120"/>
      <c r="RS68" s="120"/>
      <c r="RT68" s="120"/>
      <c r="RU68" s="120"/>
      <c r="RV68" s="120"/>
      <c r="RW68" s="120"/>
      <c r="RX68" s="120"/>
      <c r="RY68" s="120"/>
      <c r="RZ68" s="120"/>
      <c r="SA68" s="120"/>
      <c r="SB68" s="120"/>
      <c r="SC68" s="120"/>
      <c r="SD68" s="120"/>
      <c r="SE68" s="120"/>
      <c r="SF68" s="120"/>
      <c r="SG68" s="120"/>
      <c r="SH68" s="120"/>
      <c r="SI68" s="120"/>
      <c r="SJ68" s="120"/>
      <c r="SK68" s="120"/>
      <c r="SL68" s="120"/>
      <c r="SM68" s="120"/>
      <c r="SN68" s="120"/>
      <c r="SO68" s="120"/>
      <c r="SP68" s="120"/>
      <c r="SQ68" s="120"/>
      <c r="SR68" s="120"/>
      <c r="SS68" s="120"/>
      <c r="ST68" s="120"/>
      <c r="SU68" s="120"/>
      <c r="SV68" s="120"/>
      <c r="SW68" s="120"/>
      <c r="SX68" s="120"/>
      <c r="SY68" s="120"/>
      <c r="SZ68" s="120"/>
      <c r="TA68" s="120"/>
      <c r="TB68" s="120"/>
      <c r="TC68" s="120"/>
      <c r="TD68" s="120"/>
      <c r="TE68" s="120"/>
      <c r="TF68" s="120"/>
      <c r="TG68" s="120"/>
      <c r="TH68" s="120"/>
      <c r="TI68" s="120"/>
      <c r="TJ68" s="120"/>
      <c r="TK68" s="120"/>
      <c r="TL68" s="120"/>
      <c r="TM68" s="120"/>
      <c r="TN68" s="120"/>
      <c r="TO68" s="120"/>
      <c r="TP68" s="120"/>
      <c r="TQ68" s="120"/>
      <c r="TR68" s="120"/>
      <c r="TS68" s="120"/>
      <c r="TT68" s="120"/>
      <c r="TU68" s="120"/>
      <c r="TV68" s="120"/>
      <c r="TW68" s="120"/>
      <c r="TX68" s="120"/>
      <c r="TY68" s="120"/>
      <c r="TZ68" s="120"/>
      <c r="UA68" s="120"/>
      <c r="UB68" s="120"/>
      <c r="UC68" s="120"/>
      <c r="UD68" s="120"/>
      <c r="UE68" s="120"/>
      <c r="UF68" s="120"/>
      <c r="UG68" s="120"/>
      <c r="UH68" s="120"/>
      <c r="UI68" s="120"/>
      <c r="UJ68" s="120"/>
      <c r="UK68" s="120"/>
      <c r="UL68" s="120"/>
      <c r="UM68" s="120"/>
      <c r="UN68" s="120"/>
      <c r="UO68" s="120"/>
      <c r="UP68" s="120"/>
      <c r="UQ68" s="120"/>
      <c r="UR68" s="120"/>
      <c r="US68" s="120"/>
      <c r="UT68" s="120"/>
      <c r="UU68" s="120"/>
      <c r="UV68" s="120"/>
      <c r="UW68" s="120"/>
      <c r="UX68" s="120"/>
      <c r="UY68" s="120"/>
      <c r="UZ68" s="120"/>
      <c r="VA68" s="120"/>
      <c r="VB68" s="120"/>
      <c r="VC68" s="120"/>
      <c r="VD68" s="120"/>
      <c r="VE68" s="120"/>
      <c r="VF68" s="120"/>
      <c r="VG68" s="120"/>
      <c r="VH68" s="120"/>
      <c r="VI68" s="120"/>
      <c r="VJ68" s="120"/>
      <c r="VK68" s="120"/>
      <c r="VL68" s="120"/>
      <c r="VM68" s="120"/>
      <c r="VN68" s="120"/>
      <c r="VO68" s="120"/>
      <c r="VP68" s="120"/>
      <c r="VQ68" s="120"/>
      <c r="VR68" s="120"/>
      <c r="VS68" s="120"/>
      <c r="VT68" s="120"/>
      <c r="VU68" s="120"/>
      <c r="VV68" s="120"/>
      <c r="VW68" s="120"/>
      <c r="VX68" s="120"/>
      <c r="VY68" s="120"/>
      <c r="VZ68" s="120"/>
      <c r="WA68" s="120"/>
      <c r="WB68" s="120"/>
      <c r="WC68" s="120"/>
      <c r="WD68" s="120"/>
      <c r="WE68" s="120"/>
      <c r="WF68" s="120"/>
      <c r="WG68" s="120"/>
      <c r="WH68" s="120"/>
      <c r="WI68" s="120"/>
      <c r="WJ68" s="120"/>
      <c r="WK68" s="120"/>
      <c r="WL68" s="120"/>
      <c r="WM68" s="120"/>
      <c r="WN68" s="120"/>
      <c r="WO68" s="120"/>
      <c r="WP68" s="120"/>
      <c r="WQ68" s="120"/>
      <c r="WR68" s="120"/>
      <c r="WS68" s="120"/>
      <c r="WT68" s="120"/>
      <c r="WU68" s="120"/>
      <c r="WV68" s="120"/>
      <c r="WW68" s="120"/>
      <c r="WX68" s="120"/>
      <c r="WY68" s="120"/>
      <c r="WZ68" s="120"/>
      <c r="XA68" s="120"/>
      <c r="XB68" s="120"/>
      <c r="XC68" s="120"/>
      <c r="XD68" s="120"/>
      <c r="XE68" s="120"/>
      <c r="XF68" s="120"/>
      <c r="XG68" s="120"/>
      <c r="XH68" s="120"/>
      <c r="XI68" s="120"/>
      <c r="XJ68" s="120"/>
      <c r="XK68" s="120"/>
      <c r="XL68" s="120"/>
      <c r="XM68" s="120"/>
      <c r="XN68" s="120"/>
      <c r="XO68" s="120"/>
      <c r="XP68" s="120"/>
      <c r="XQ68" s="120"/>
      <c r="XR68" s="120"/>
      <c r="XS68" s="120"/>
      <c r="XT68" s="120"/>
      <c r="XU68" s="120"/>
      <c r="XV68" s="120"/>
      <c r="XW68" s="120"/>
      <c r="XX68" s="120"/>
      <c r="XY68" s="120"/>
      <c r="XZ68" s="120"/>
      <c r="YA68" s="120"/>
      <c r="YB68" s="120"/>
      <c r="YC68" s="120"/>
      <c r="YD68" s="120"/>
      <c r="YE68" s="120"/>
      <c r="YF68" s="120"/>
      <c r="YG68" s="120"/>
      <c r="YH68" s="120"/>
      <c r="YI68" s="120"/>
      <c r="YJ68" s="120"/>
      <c r="YK68" s="120"/>
      <c r="YL68" s="120"/>
      <c r="YM68" s="120"/>
      <c r="YN68" s="120"/>
      <c r="YO68" s="120"/>
      <c r="YP68" s="120"/>
      <c r="YQ68" s="120"/>
      <c r="YR68" s="120"/>
      <c r="YS68" s="120"/>
      <c r="YT68" s="120"/>
      <c r="YU68" s="120"/>
      <c r="YV68" s="120"/>
      <c r="YW68" s="120"/>
      <c r="YX68" s="120"/>
      <c r="YY68" s="120"/>
      <c r="YZ68" s="120"/>
      <c r="ZA68" s="120"/>
      <c r="ZB68" s="120"/>
      <c r="ZC68" s="120"/>
      <c r="ZD68" s="120"/>
      <c r="ZE68" s="120"/>
      <c r="ZF68" s="120"/>
      <c r="ZG68" s="120"/>
      <c r="ZH68" s="120"/>
      <c r="ZI68" s="120"/>
      <c r="ZJ68" s="120"/>
      <c r="ZK68" s="120"/>
      <c r="ZL68" s="120"/>
      <c r="ZM68" s="120"/>
      <c r="ZN68" s="120"/>
      <c r="ZO68" s="120"/>
      <c r="ZP68" s="120"/>
      <c r="ZQ68" s="120"/>
      <c r="ZR68" s="120"/>
      <c r="ZS68" s="120"/>
      <c r="ZT68" s="120"/>
      <c r="ZU68" s="120"/>
      <c r="ZV68" s="120"/>
      <c r="ZW68" s="120"/>
      <c r="ZX68" s="120"/>
      <c r="ZY68" s="120"/>
      <c r="ZZ68" s="120"/>
      <c r="AAA68" s="120"/>
    </row>
    <row r="69" spans="1:703" hidden="1" outlineLevel="1">
      <c r="A69" s="62">
        <v>42309</v>
      </c>
      <c r="B69" s="120">
        <v>2690.4179680299999</v>
      </c>
      <c r="C69" s="120">
        <v>828.89065869000001</v>
      </c>
      <c r="D69" s="120">
        <v>0.70977179999999995</v>
      </c>
      <c r="E69" s="120">
        <v>740.51953669</v>
      </c>
      <c r="F69" s="120">
        <v>18.933952349999998</v>
      </c>
      <c r="G69" s="120">
        <v>0.47943296000000002</v>
      </c>
      <c r="H69" s="120">
        <v>11.07006262</v>
      </c>
      <c r="I69" s="120">
        <v>930.77947667000001</v>
      </c>
      <c r="J69" s="120">
        <v>70.887836890000003</v>
      </c>
      <c r="K69" s="120">
        <v>1.13801475</v>
      </c>
      <c r="L69" s="120">
        <v>1.84590454</v>
      </c>
      <c r="M69" s="176" t="s">
        <v>191</v>
      </c>
      <c r="N69" s="120">
        <v>73.446876489999994</v>
      </c>
      <c r="O69" s="120">
        <v>0.85151441999999999</v>
      </c>
      <c r="P69" s="120">
        <v>1.0934053399999999</v>
      </c>
      <c r="Q69" s="120">
        <v>0.21851834000000001</v>
      </c>
      <c r="R69" s="120">
        <v>9.4239114900000001</v>
      </c>
      <c r="S69" s="120">
        <v>8.4419999999999995E-5</v>
      </c>
      <c r="T69" s="120">
        <v>0.12900956999999999</v>
      </c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0"/>
      <c r="GQ69" s="120"/>
      <c r="GR69" s="120"/>
      <c r="GS69" s="120"/>
      <c r="GT69" s="120"/>
      <c r="GU69" s="120"/>
      <c r="GV69" s="120"/>
      <c r="GW69" s="120"/>
      <c r="GX69" s="120"/>
      <c r="GY69" s="120"/>
      <c r="GZ69" s="120"/>
      <c r="HA69" s="120"/>
      <c r="HB69" s="120"/>
      <c r="HC69" s="120"/>
      <c r="HD69" s="120"/>
      <c r="HE69" s="120"/>
      <c r="HF69" s="120"/>
      <c r="HG69" s="120"/>
      <c r="HH69" s="120"/>
      <c r="HI69" s="120"/>
      <c r="HJ69" s="120"/>
      <c r="HK69" s="120"/>
      <c r="HL69" s="120"/>
      <c r="HM69" s="120"/>
      <c r="HN69" s="120"/>
      <c r="HO69" s="120"/>
      <c r="HP69" s="120"/>
      <c r="HQ69" s="120"/>
      <c r="HR69" s="120"/>
      <c r="HS69" s="120"/>
      <c r="HT69" s="120"/>
      <c r="HU69" s="120"/>
      <c r="HV69" s="120"/>
      <c r="HW69" s="120"/>
      <c r="HX69" s="120"/>
      <c r="HY69" s="120"/>
      <c r="HZ69" s="120"/>
      <c r="IA69" s="120"/>
      <c r="IB69" s="120"/>
      <c r="IC69" s="120"/>
      <c r="ID69" s="120"/>
      <c r="IE69" s="120"/>
      <c r="IF69" s="120"/>
      <c r="IG69" s="120"/>
      <c r="IH69" s="120"/>
      <c r="II69" s="120"/>
      <c r="IJ69" s="120"/>
      <c r="IK69" s="120"/>
      <c r="IL69" s="120"/>
      <c r="IM69" s="120"/>
      <c r="IN69" s="120"/>
      <c r="IO69" s="120"/>
      <c r="IP69" s="120"/>
      <c r="IQ69" s="120"/>
      <c r="IR69" s="120"/>
      <c r="IS69" s="120"/>
      <c r="IT69" s="120"/>
      <c r="IU69" s="120"/>
      <c r="IV69" s="120"/>
      <c r="IW69" s="120"/>
      <c r="IX69" s="120"/>
      <c r="IY69" s="120"/>
      <c r="IZ69" s="120"/>
      <c r="JA69" s="120"/>
      <c r="JB69" s="120"/>
      <c r="JC69" s="120"/>
      <c r="JD69" s="120"/>
      <c r="JE69" s="120"/>
      <c r="JF69" s="120"/>
      <c r="JG69" s="120"/>
      <c r="JH69" s="120"/>
      <c r="JI69" s="120"/>
      <c r="JJ69" s="120"/>
      <c r="JK69" s="120"/>
      <c r="JL69" s="120"/>
      <c r="JM69" s="120"/>
      <c r="JN69" s="120"/>
      <c r="JO69" s="120"/>
      <c r="JP69" s="120"/>
      <c r="JQ69" s="120"/>
      <c r="JR69" s="120"/>
      <c r="JS69" s="120"/>
      <c r="JT69" s="120"/>
      <c r="JU69" s="120"/>
      <c r="JV69" s="120"/>
      <c r="JW69" s="120"/>
      <c r="JX69" s="120"/>
      <c r="JY69" s="120"/>
      <c r="JZ69" s="120"/>
      <c r="KA69" s="120"/>
      <c r="KB69" s="120"/>
      <c r="KC69" s="120"/>
      <c r="KD69" s="120"/>
      <c r="KE69" s="120"/>
      <c r="KF69" s="120"/>
      <c r="KG69" s="120"/>
      <c r="KH69" s="120"/>
      <c r="KI69" s="120"/>
      <c r="KJ69" s="120"/>
      <c r="KK69" s="120"/>
      <c r="KL69" s="120"/>
      <c r="KM69" s="120"/>
      <c r="KN69" s="120"/>
      <c r="KO69" s="120"/>
      <c r="KP69" s="120"/>
      <c r="KQ69" s="120"/>
      <c r="KR69" s="120"/>
      <c r="KS69" s="120"/>
      <c r="KT69" s="120"/>
      <c r="KU69" s="120"/>
      <c r="KV69" s="120"/>
      <c r="KW69" s="120"/>
      <c r="KX69" s="120"/>
      <c r="KY69" s="120"/>
      <c r="KZ69" s="120"/>
      <c r="LA69" s="120"/>
      <c r="LB69" s="120"/>
      <c r="LC69" s="120"/>
      <c r="LD69" s="120"/>
      <c r="LE69" s="120"/>
      <c r="LF69" s="120"/>
      <c r="LG69" s="120"/>
      <c r="LH69" s="120"/>
      <c r="LI69" s="120"/>
      <c r="LJ69" s="120"/>
      <c r="LK69" s="120"/>
      <c r="LL69" s="120"/>
      <c r="LM69" s="120"/>
      <c r="LN69" s="120"/>
      <c r="LO69" s="120"/>
      <c r="LP69" s="120"/>
      <c r="LQ69" s="120"/>
      <c r="LR69" s="120"/>
      <c r="LS69" s="120"/>
      <c r="LT69" s="120"/>
      <c r="LU69" s="120"/>
      <c r="LV69" s="120"/>
      <c r="LW69" s="120"/>
      <c r="LX69" s="120"/>
      <c r="LY69" s="120"/>
      <c r="LZ69" s="120"/>
      <c r="MA69" s="120"/>
      <c r="MB69" s="120"/>
      <c r="MC69" s="120"/>
      <c r="MD69" s="120"/>
      <c r="ME69" s="120"/>
      <c r="MF69" s="120"/>
      <c r="MG69" s="120"/>
      <c r="MH69" s="120"/>
      <c r="MI69" s="120"/>
      <c r="MJ69" s="120"/>
      <c r="MK69" s="120"/>
      <c r="ML69" s="120"/>
      <c r="MM69" s="120"/>
      <c r="MN69" s="120"/>
      <c r="MO69" s="120"/>
      <c r="MP69" s="120"/>
      <c r="MQ69" s="120"/>
      <c r="MR69" s="120"/>
      <c r="MS69" s="120"/>
      <c r="MT69" s="120"/>
      <c r="MU69" s="120"/>
      <c r="MV69" s="120"/>
      <c r="MW69" s="120"/>
      <c r="MX69" s="120"/>
      <c r="MY69" s="120"/>
      <c r="MZ69" s="120"/>
      <c r="NA69" s="120"/>
      <c r="NB69" s="120"/>
      <c r="NC69" s="120"/>
      <c r="ND69" s="120"/>
      <c r="NE69" s="120"/>
      <c r="NF69" s="120"/>
      <c r="NG69" s="120"/>
      <c r="NH69" s="120"/>
      <c r="NI69" s="120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0"/>
      <c r="NX69" s="120"/>
      <c r="NY69" s="120"/>
      <c r="NZ69" s="120"/>
      <c r="OA69" s="120"/>
      <c r="OB69" s="120"/>
      <c r="OC69" s="120"/>
      <c r="OD69" s="120"/>
      <c r="OE69" s="120"/>
      <c r="OF69" s="120"/>
      <c r="OG69" s="120"/>
      <c r="OH69" s="120"/>
      <c r="OI69" s="120"/>
      <c r="OJ69" s="120"/>
      <c r="OK69" s="120"/>
      <c r="OL69" s="120"/>
      <c r="OM69" s="120"/>
      <c r="ON69" s="120"/>
      <c r="OO69" s="120"/>
      <c r="OP69" s="120"/>
      <c r="OQ69" s="120"/>
      <c r="OR69" s="120"/>
      <c r="OS69" s="120"/>
      <c r="OT69" s="120"/>
      <c r="OU69" s="120"/>
      <c r="OV69" s="120"/>
      <c r="OW69" s="120"/>
      <c r="OX69" s="120"/>
      <c r="OY69" s="120"/>
      <c r="OZ69" s="120"/>
      <c r="PA69" s="120"/>
      <c r="PB69" s="120"/>
      <c r="PC69" s="120"/>
      <c r="PD69" s="120"/>
      <c r="PE69" s="120"/>
      <c r="PF69" s="120"/>
      <c r="PG69" s="120"/>
      <c r="PH69" s="120"/>
      <c r="PI69" s="120"/>
      <c r="PJ69" s="120"/>
      <c r="PK69" s="120"/>
      <c r="PL69" s="120"/>
      <c r="PM69" s="120"/>
      <c r="PN69" s="120"/>
      <c r="PO69" s="120"/>
      <c r="PP69" s="120"/>
      <c r="PQ69" s="120"/>
      <c r="PR69" s="120"/>
      <c r="PS69" s="120"/>
      <c r="PT69" s="120"/>
      <c r="PU69" s="120"/>
      <c r="PV69" s="120"/>
      <c r="PW69" s="120"/>
      <c r="PX69" s="120"/>
      <c r="PY69" s="120"/>
      <c r="PZ69" s="120"/>
      <c r="QA69" s="120"/>
      <c r="QB69" s="120"/>
      <c r="QC69" s="120"/>
      <c r="QD69" s="120"/>
      <c r="QE69" s="120"/>
      <c r="QF69" s="120"/>
      <c r="QG69" s="120"/>
      <c r="QH69" s="120"/>
      <c r="QI69" s="120"/>
      <c r="QJ69" s="120"/>
      <c r="QK69" s="120"/>
      <c r="QL69" s="120"/>
      <c r="QM69" s="120"/>
      <c r="QN69" s="120"/>
      <c r="QO69" s="120"/>
      <c r="QP69" s="120"/>
      <c r="QQ69" s="120"/>
      <c r="QR69" s="120"/>
      <c r="QS69" s="120"/>
      <c r="QT69" s="120"/>
      <c r="QU69" s="120"/>
      <c r="QV69" s="120"/>
      <c r="QW69" s="120"/>
      <c r="QX69" s="120"/>
      <c r="QY69" s="120"/>
      <c r="QZ69" s="120"/>
      <c r="RA69" s="120"/>
      <c r="RB69" s="120"/>
      <c r="RC69" s="120"/>
      <c r="RD69" s="120"/>
      <c r="RE69" s="120"/>
      <c r="RF69" s="120"/>
      <c r="RG69" s="120"/>
      <c r="RH69" s="120"/>
      <c r="RI69" s="120"/>
      <c r="RJ69" s="120"/>
      <c r="RK69" s="120"/>
      <c r="RL69" s="120"/>
      <c r="RM69" s="120"/>
      <c r="RN69" s="120"/>
      <c r="RO69" s="120"/>
      <c r="RP69" s="120"/>
      <c r="RQ69" s="120"/>
      <c r="RR69" s="120"/>
      <c r="RS69" s="120"/>
      <c r="RT69" s="120"/>
      <c r="RU69" s="120"/>
      <c r="RV69" s="120"/>
      <c r="RW69" s="120"/>
      <c r="RX69" s="120"/>
      <c r="RY69" s="120"/>
      <c r="RZ69" s="120"/>
      <c r="SA69" s="120"/>
      <c r="SB69" s="120"/>
      <c r="SC69" s="120"/>
      <c r="SD69" s="120"/>
      <c r="SE69" s="120"/>
      <c r="SF69" s="120"/>
      <c r="SG69" s="120"/>
      <c r="SH69" s="120"/>
      <c r="SI69" s="120"/>
      <c r="SJ69" s="120"/>
      <c r="SK69" s="120"/>
      <c r="SL69" s="120"/>
      <c r="SM69" s="120"/>
      <c r="SN69" s="120"/>
      <c r="SO69" s="120"/>
      <c r="SP69" s="120"/>
      <c r="SQ69" s="120"/>
      <c r="SR69" s="120"/>
      <c r="SS69" s="120"/>
      <c r="ST69" s="120"/>
      <c r="SU69" s="120"/>
      <c r="SV69" s="120"/>
      <c r="SW69" s="120"/>
      <c r="SX69" s="120"/>
      <c r="SY69" s="120"/>
      <c r="SZ69" s="120"/>
      <c r="TA69" s="120"/>
      <c r="TB69" s="120"/>
      <c r="TC69" s="120"/>
      <c r="TD69" s="120"/>
      <c r="TE69" s="120"/>
      <c r="TF69" s="120"/>
      <c r="TG69" s="120"/>
      <c r="TH69" s="120"/>
      <c r="TI69" s="120"/>
      <c r="TJ69" s="120"/>
      <c r="TK69" s="120"/>
      <c r="TL69" s="120"/>
      <c r="TM69" s="120"/>
      <c r="TN69" s="120"/>
      <c r="TO69" s="120"/>
      <c r="TP69" s="120"/>
      <c r="TQ69" s="120"/>
      <c r="TR69" s="120"/>
      <c r="TS69" s="120"/>
      <c r="TT69" s="120"/>
      <c r="TU69" s="120"/>
      <c r="TV69" s="120"/>
      <c r="TW69" s="120"/>
      <c r="TX69" s="120"/>
      <c r="TY69" s="120"/>
      <c r="TZ69" s="120"/>
      <c r="UA69" s="120"/>
      <c r="UB69" s="120"/>
      <c r="UC69" s="120"/>
      <c r="UD69" s="120"/>
      <c r="UE69" s="120"/>
      <c r="UF69" s="120"/>
      <c r="UG69" s="120"/>
      <c r="UH69" s="120"/>
      <c r="UI69" s="120"/>
      <c r="UJ69" s="120"/>
      <c r="UK69" s="120"/>
      <c r="UL69" s="120"/>
      <c r="UM69" s="120"/>
      <c r="UN69" s="120"/>
      <c r="UO69" s="120"/>
      <c r="UP69" s="120"/>
      <c r="UQ69" s="120"/>
      <c r="UR69" s="120"/>
      <c r="US69" s="120"/>
      <c r="UT69" s="120"/>
      <c r="UU69" s="120"/>
      <c r="UV69" s="120"/>
      <c r="UW69" s="120"/>
      <c r="UX69" s="120"/>
      <c r="UY69" s="120"/>
      <c r="UZ69" s="120"/>
      <c r="VA69" s="120"/>
      <c r="VB69" s="120"/>
      <c r="VC69" s="120"/>
      <c r="VD69" s="120"/>
      <c r="VE69" s="120"/>
      <c r="VF69" s="120"/>
      <c r="VG69" s="120"/>
      <c r="VH69" s="120"/>
      <c r="VI69" s="120"/>
      <c r="VJ69" s="120"/>
      <c r="VK69" s="120"/>
      <c r="VL69" s="120"/>
      <c r="VM69" s="120"/>
      <c r="VN69" s="120"/>
      <c r="VO69" s="120"/>
      <c r="VP69" s="120"/>
      <c r="VQ69" s="120"/>
      <c r="VR69" s="120"/>
      <c r="VS69" s="120"/>
      <c r="VT69" s="120"/>
      <c r="VU69" s="120"/>
      <c r="VV69" s="120"/>
      <c r="VW69" s="120"/>
      <c r="VX69" s="120"/>
      <c r="VY69" s="120"/>
      <c r="VZ69" s="120"/>
      <c r="WA69" s="120"/>
      <c r="WB69" s="120"/>
      <c r="WC69" s="120"/>
      <c r="WD69" s="120"/>
      <c r="WE69" s="120"/>
      <c r="WF69" s="120"/>
      <c r="WG69" s="120"/>
      <c r="WH69" s="120"/>
      <c r="WI69" s="120"/>
      <c r="WJ69" s="120"/>
      <c r="WK69" s="120"/>
      <c r="WL69" s="120"/>
      <c r="WM69" s="120"/>
      <c r="WN69" s="120"/>
      <c r="WO69" s="120"/>
      <c r="WP69" s="120"/>
      <c r="WQ69" s="120"/>
      <c r="WR69" s="120"/>
      <c r="WS69" s="120"/>
      <c r="WT69" s="120"/>
      <c r="WU69" s="120"/>
      <c r="WV69" s="120"/>
      <c r="WW69" s="120"/>
      <c r="WX69" s="120"/>
      <c r="WY69" s="120"/>
      <c r="WZ69" s="120"/>
      <c r="XA69" s="120"/>
      <c r="XB69" s="120"/>
      <c r="XC69" s="120"/>
      <c r="XD69" s="120"/>
      <c r="XE69" s="120"/>
      <c r="XF69" s="120"/>
      <c r="XG69" s="120"/>
      <c r="XH69" s="120"/>
      <c r="XI69" s="120"/>
      <c r="XJ69" s="120"/>
      <c r="XK69" s="120"/>
      <c r="XL69" s="120"/>
      <c r="XM69" s="120"/>
      <c r="XN69" s="120"/>
      <c r="XO69" s="120"/>
      <c r="XP69" s="120"/>
      <c r="XQ69" s="120"/>
      <c r="XR69" s="120"/>
      <c r="XS69" s="120"/>
      <c r="XT69" s="120"/>
      <c r="XU69" s="120"/>
      <c r="XV69" s="120"/>
      <c r="XW69" s="120"/>
      <c r="XX69" s="120"/>
      <c r="XY69" s="120"/>
      <c r="XZ69" s="120"/>
      <c r="YA69" s="120"/>
      <c r="YB69" s="120"/>
      <c r="YC69" s="120"/>
      <c r="YD69" s="120"/>
      <c r="YE69" s="120"/>
      <c r="YF69" s="120"/>
      <c r="YG69" s="120"/>
      <c r="YH69" s="120"/>
      <c r="YI69" s="120"/>
      <c r="YJ69" s="120"/>
      <c r="YK69" s="120"/>
      <c r="YL69" s="120"/>
      <c r="YM69" s="120"/>
      <c r="YN69" s="120"/>
      <c r="YO69" s="120"/>
      <c r="YP69" s="120"/>
      <c r="YQ69" s="120"/>
      <c r="YR69" s="120"/>
      <c r="YS69" s="120"/>
      <c r="YT69" s="120"/>
      <c r="YU69" s="120"/>
      <c r="YV69" s="120"/>
      <c r="YW69" s="120"/>
      <c r="YX69" s="120"/>
      <c r="YY69" s="120"/>
      <c r="YZ69" s="120"/>
      <c r="ZA69" s="120"/>
      <c r="ZB69" s="120"/>
      <c r="ZC69" s="120"/>
      <c r="ZD69" s="120"/>
      <c r="ZE69" s="120"/>
      <c r="ZF69" s="120"/>
      <c r="ZG69" s="120"/>
      <c r="ZH69" s="120"/>
      <c r="ZI69" s="120"/>
      <c r="ZJ69" s="120"/>
      <c r="ZK69" s="120"/>
      <c r="ZL69" s="120"/>
      <c r="ZM69" s="120"/>
      <c r="ZN69" s="120"/>
      <c r="ZO69" s="120"/>
      <c r="ZP69" s="120"/>
      <c r="ZQ69" s="120"/>
      <c r="ZR69" s="120"/>
      <c r="ZS69" s="120"/>
      <c r="ZT69" s="120"/>
      <c r="ZU69" s="120"/>
      <c r="ZV69" s="120"/>
      <c r="ZW69" s="120"/>
      <c r="ZX69" s="120"/>
      <c r="ZY69" s="120"/>
      <c r="ZZ69" s="120"/>
      <c r="AAA69" s="120"/>
    </row>
    <row r="70" spans="1:703" hidden="1" outlineLevel="1">
      <c r="A70" s="62">
        <v>42339</v>
      </c>
      <c r="B70" s="120">
        <v>2592.33354439</v>
      </c>
      <c r="C70" s="120">
        <v>814.50805021999997</v>
      </c>
      <c r="D70" s="120">
        <v>0.86567665000000005</v>
      </c>
      <c r="E70" s="120">
        <v>773.71301928000003</v>
      </c>
      <c r="F70" s="120">
        <v>21.242637080000002</v>
      </c>
      <c r="G70" s="120">
        <v>1.0652319299999999</v>
      </c>
      <c r="H70" s="120">
        <v>13.881450279999999</v>
      </c>
      <c r="I70" s="120">
        <v>823.7689024</v>
      </c>
      <c r="J70" s="120">
        <v>59.651282119999998</v>
      </c>
      <c r="K70" s="120">
        <v>1.1342928000000001</v>
      </c>
      <c r="L70" s="120">
        <v>1.6584983</v>
      </c>
      <c r="M70" s="176" t="s">
        <v>191</v>
      </c>
      <c r="N70" s="120">
        <v>70.652762139999993</v>
      </c>
      <c r="O70" s="120">
        <v>0.71126639000000003</v>
      </c>
      <c r="P70" s="120">
        <v>0.89850920000000001</v>
      </c>
      <c r="Q70" s="120">
        <v>0.19354415</v>
      </c>
      <c r="R70" s="120">
        <v>8.1177062200000005</v>
      </c>
      <c r="S70" s="120">
        <v>8.551E-5</v>
      </c>
      <c r="T70" s="120">
        <v>0.27062972000000002</v>
      </c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120"/>
      <c r="FM70" s="120"/>
      <c r="FN70" s="120"/>
      <c r="FO70" s="120"/>
      <c r="FP70" s="120"/>
      <c r="FQ70" s="120"/>
      <c r="FR70" s="120"/>
      <c r="FS70" s="120"/>
      <c r="FT70" s="120"/>
      <c r="FU70" s="120"/>
      <c r="FV70" s="120"/>
      <c r="FW70" s="120"/>
      <c r="FX70" s="120"/>
      <c r="FY70" s="120"/>
      <c r="FZ70" s="120"/>
      <c r="GA70" s="120"/>
      <c r="GB70" s="120"/>
      <c r="GC70" s="120"/>
      <c r="GD70" s="120"/>
      <c r="GE70" s="120"/>
      <c r="GF70" s="120"/>
      <c r="GG70" s="120"/>
      <c r="GH70" s="120"/>
      <c r="GI70" s="120"/>
      <c r="GJ70" s="120"/>
      <c r="GK70" s="120"/>
      <c r="GL70" s="120"/>
      <c r="GM70" s="120"/>
      <c r="GN70" s="120"/>
      <c r="GO70" s="120"/>
      <c r="GP70" s="120"/>
      <c r="GQ70" s="120"/>
      <c r="GR70" s="120"/>
      <c r="GS70" s="120"/>
      <c r="GT70" s="120"/>
      <c r="GU70" s="120"/>
      <c r="GV70" s="120"/>
      <c r="GW70" s="120"/>
      <c r="GX70" s="120"/>
      <c r="GY70" s="120"/>
      <c r="GZ70" s="120"/>
      <c r="HA70" s="120"/>
      <c r="HB70" s="120"/>
      <c r="HC70" s="120"/>
      <c r="HD70" s="120"/>
      <c r="HE70" s="120"/>
      <c r="HF70" s="120"/>
      <c r="HG70" s="120"/>
      <c r="HH70" s="120"/>
      <c r="HI70" s="120"/>
      <c r="HJ70" s="120"/>
      <c r="HK70" s="120"/>
      <c r="HL70" s="120"/>
      <c r="HM70" s="120"/>
      <c r="HN70" s="120"/>
      <c r="HO70" s="120"/>
      <c r="HP70" s="120"/>
      <c r="HQ70" s="120"/>
      <c r="HR70" s="120"/>
      <c r="HS70" s="120"/>
      <c r="HT70" s="120"/>
      <c r="HU70" s="120"/>
      <c r="HV70" s="120"/>
      <c r="HW70" s="120"/>
      <c r="HX70" s="120"/>
      <c r="HY70" s="120"/>
      <c r="HZ70" s="120"/>
      <c r="IA70" s="120"/>
      <c r="IB70" s="120"/>
      <c r="IC70" s="120"/>
      <c r="ID70" s="120"/>
      <c r="IE70" s="120"/>
      <c r="IF70" s="120"/>
      <c r="IG70" s="120"/>
      <c r="IH70" s="120"/>
      <c r="II70" s="120"/>
      <c r="IJ70" s="120"/>
      <c r="IK70" s="120"/>
      <c r="IL70" s="120"/>
      <c r="IM70" s="120"/>
      <c r="IN70" s="120"/>
      <c r="IO70" s="120"/>
      <c r="IP70" s="120"/>
      <c r="IQ70" s="120"/>
      <c r="IR70" s="120"/>
      <c r="IS70" s="120"/>
      <c r="IT70" s="120"/>
      <c r="IU70" s="120"/>
      <c r="IV70" s="120"/>
      <c r="IW70" s="120"/>
      <c r="IX70" s="120"/>
      <c r="IY70" s="120"/>
      <c r="IZ70" s="120"/>
      <c r="JA70" s="120"/>
      <c r="JB70" s="120"/>
      <c r="JC70" s="120"/>
      <c r="JD70" s="120"/>
      <c r="JE70" s="120"/>
      <c r="JF70" s="120"/>
      <c r="JG70" s="120"/>
      <c r="JH70" s="120"/>
      <c r="JI70" s="120"/>
      <c r="JJ70" s="120"/>
      <c r="JK70" s="120"/>
      <c r="JL70" s="120"/>
      <c r="JM70" s="120"/>
      <c r="JN70" s="120"/>
      <c r="JO70" s="120"/>
      <c r="JP70" s="120"/>
      <c r="JQ70" s="120"/>
      <c r="JR70" s="120"/>
      <c r="JS70" s="120"/>
      <c r="JT70" s="120"/>
      <c r="JU70" s="120"/>
      <c r="JV70" s="120"/>
      <c r="JW70" s="120"/>
      <c r="JX70" s="120"/>
      <c r="JY70" s="120"/>
      <c r="JZ70" s="120"/>
      <c r="KA70" s="120"/>
      <c r="KB70" s="120"/>
      <c r="KC70" s="120"/>
      <c r="KD70" s="120"/>
      <c r="KE70" s="120"/>
      <c r="KF70" s="120"/>
      <c r="KG70" s="120"/>
      <c r="KH70" s="120"/>
      <c r="KI70" s="120"/>
      <c r="KJ70" s="120"/>
      <c r="KK70" s="120"/>
      <c r="KL70" s="120"/>
      <c r="KM70" s="120"/>
      <c r="KN70" s="120"/>
      <c r="KO70" s="120"/>
      <c r="KP70" s="120"/>
      <c r="KQ70" s="120"/>
      <c r="KR70" s="120"/>
      <c r="KS70" s="120"/>
      <c r="KT70" s="120"/>
      <c r="KU70" s="120"/>
      <c r="KV70" s="120"/>
      <c r="KW70" s="120"/>
      <c r="KX70" s="120"/>
      <c r="KY70" s="120"/>
      <c r="KZ70" s="120"/>
      <c r="LA70" s="120"/>
      <c r="LB70" s="120"/>
      <c r="LC70" s="120"/>
      <c r="LD70" s="120"/>
      <c r="LE70" s="120"/>
      <c r="LF70" s="120"/>
      <c r="LG70" s="120"/>
      <c r="LH70" s="120"/>
      <c r="LI70" s="120"/>
      <c r="LJ70" s="120"/>
      <c r="LK70" s="120"/>
      <c r="LL70" s="120"/>
      <c r="LM70" s="120"/>
      <c r="LN70" s="120"/>
      <c r="LO70" s="120"/>
      <c r="LP70" s="120"/>
      <c r="LQ70" s="120"/>
      <c r="LR70" s="120"/>
      <c r="LS70" s="120"/>
      <c r="LT70" s="120"/>
      <c r="LU70" s="120"/>
      <c r="LV70" s="120"/>
      <c r="LW70" s="120"/>
      <c r="LX70" s="120"/>
      <c r="LY70" s="120"/>
      <c r="LZ70" s="120"/>
      <c r="MA70" s="120"/>
      <c r="MB70" s="120"/>
      <c r="MC70" s="120"/>
      <c r="MD70" s="120"/>
      <c r="ME70" s="120"/>
      <c r="MF70" s="120"/>
      <c r="MG70" s="120"/>
      <c r="MH70" s="120"/>
      <c r="MI70" s="120"/>
      <c r="MJ70" s="120"/>
      <c r="MK70" s="120"/>
      <c r="ML70" s="120"/>
      <c r="MM70" s="120"/>
      <c r="MN70" s="120"/>
      <c r="MO70" s="120"/>
      <c r="MP70" s="120"/>
      <c r="MQ70" s="120"/>
      <c r="MR70" s="120"/>
      <c r="MS70" s="120"/>
      <c r="MT70" s="120"/>
      <c r="MU70" s="120"/>
      <c r="MV70" s="120"/>
      <c r="MW70" s="120"/>
      <c r="MX70" s="120"/>
      <c r="MY70" s="120"/>
      <c r="MZ70" s="120"/>
      <c r="NA70" s="120"/>
      <c r="NB70" s="120"/>
      <c r="NC70" s="120"/>
      <c r="ND70" s="120"/>
      <c r="NE70" s="120"/>
      <c r="NF70" s="120"/>
      <c r="NG70" s="120"/>
      <c r="NH70" s="120"/>
      <c r="NI70" s="120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0"/>
      <c r="NX70" s="120"/>
      <c r="NY70" s="120"/>
      <c r="NZ70" s="120"/>
      <c r="OA70" s="120"/>
      <c r="OB70" s="120"/>
      <c r="OC70" s="120"/>
      <c r="OD70" s="120"/>
      <c r="OE70" s="120"/>
      <c r="OF70" s="120"/>
      <c r="OG70" s="120"/>
      <c r="OH70" s="120"/>
      <c r="OI70" s="120"/>
      <c r="OJ70" s="120"/>
      <c r="OK70" s="120"/>
      <c r="OL70" s="120"/>
      <c r="OM70" s="120"/>
      <c r="ON70" s="120"/>
      <c r="OO70" s="120"/>
      <c r="OP70" s="120"/>
      <c r="OQ70" s="120"/>
      <c r="OR70" s="120"/>
      <c r="OS70" s="120"/>
      <c r="OT70" s="120"/>
      <c r="OU70" s="120"/>
      <c r="OV70" s="120"/>
      <c r="OW70" s="120"/>
      <c r="OX70" s="120"/>
      <c r="OY70" s="120"/>
      <c r="OZ70" s="120"/>
      <c r="PA70" s="120"/>
      <c r="PB70" s="120"/>
      <c r="PC70" s="120"/>
      <c r="PD70" s="120"/>
      <c r="PE70" s="120"/>
      <c r="PF70" s="120"/>
      <c r="PG70" s="120"/>
      <c r="PH70" s="120"/>
      <c r="PI70" s="120"/>
      <c r="PJ70" s="120"/>
      <c r="PK70" s="120"/>
      <c r="PL70" s="120"/>
      <c r="PM70" s="120"/>
      <c r="PN70" s="120"/>
      <c r="PO70" s="120"/>
      <c r="PP70" s="120"/>
      <c r="PQ70" s="120"/>
      <c r="PR70" s="120"/>
      <c r="PS70" s="120"/>
      <c r="PT70" s="120"/>
      <c r="PU70" s="120"/>
      <c r="PV70" s="120"/>
      <c r="PW70" s="120"/>
      <c r="PX70" s="120"/>
      <c r="PY70" s="120"/>
      <c r="PZ70" s="120"/>
      <c r="QA70" s="120"/>
      <c r="QB70" s="120"/>
      <c r="QC70" s="120"/>
      <c r="QD70" s="120"/>
      <c r="QE70" s="120"/>
      <c r="QF70" s="120"/>
      <c r="QG70" s="120"/>
      <c r="QH70" s="120"/>
      <c r="QI70" s="120"/>
      <c r="QJ70" s="120"/>
      <c r="QK70" s="120"/>
      <c r="QL70" s="120"/>
      <c r="QM70" s="120"/>
      <c r="QN70" s="120"/>
      <c r="QO70" s="120"/>
      <c r="QP70" s="120"/>
      <c r="QQ70" s="120"/>
      <c r="QR70" s="120"/>
      <c r="QS70" s="120"/>
      <c r="QT70" s="120"/>
      <c r="QU70" s="120"/>
      <c r="QV70" s="120"/>
      <c r="QW70" s="120"/>
      <c r="QX70" s="120"/>
      <c r="QY70" s="120"/>
      <c r="QZ70" s="120"/>
      <c r="RA70" s="120"/>
      <c r="RB70" s="120"/>
      <c r="RC70" s="120"/>
      <c r="RD70" s="120"/>
      <c r="RE70" s="120"/>
      <c r="RF70" s="120"/>
      <c r="RG70" s="120"/>
      <c r="RH70" s="120"/>
      <c r="RI70" s="120"/>
      <c r="RJ70" s="120"/>
      <c r="RK70" s="120"/>
      <c r="RL70" s="120"/>
      <c r="RM70" s="120"/>
      <c r="RN70" s="120"/>
      <c r="RO70" s="120"/>
      <c r="RP70" s="120"/>
      <c r="RQ70" s="120"/>
      <c r="RR70" s="120"/>
      <c r="RS70" s="120"/>
      <c r="RT70" s="120"/>
      <c r="RU70" s="120"/>
      <c r="RV70" s="120"/>
      <c r="RW70" s="120"/>
      <c r="RX70" s="120"/>
      <c r="RY70" s="120"/>
      <c r="RZ70" s="120"/>
      <c r="SA70" s="120"/>
      <c r="SB70" s="120"/>
      <c r="SC70" s="120"/>
      <c r="SD70" s="120"/>
      <c r="SE70" s="120"/>
      <c r="SF70" s="120"/>
      <c r="SG70" s="120"/>
      <c r="SH70" s="120"/>
      <c r="SI70" s="120"/>
      <c r="SJ70" s="120"/>
      <c r="SK70" s="120"/>
      <c r="SL70" s="120"/>
      <c r="SM70" s="120"/>
      <c r="SN70" s="120"/>
      <c r="SO70" s="120"/>
      <c r="SP70" s="120"/>
      <c r="SQ70" s="120"/>
      <c r="SR70" s="120"/>
      <c r="SS70" s="120"/>
      <c r="ST70" s="120"/>
      <c r="SU70" s="120"/>
      <c r="SV70" s="120"/>
      <c r="SW70" s="120"/>
      <c r="SX70" s="120"/>
      <c r="SY70" s="120"/>
      <c r="SZ70" s="120"/>
      <c r="TA70" s="120"/>
      <c r="TB70" s="120"/>
      <c r="TC70" s="120"/>
      <c r="TD70" s="120"/>
      <c r="TE70" s="120"/>
      <c r="TF70" s="120"/>
      <c r="TG70" s="120"/>
      <c r="TH70" s="120"/>
      <c r="TI70" s="120"/>
      <c r="TJ70" s="120"/>
      <c r="TK70" s="120"/>
      <c r="TL70" s="120"/>
      <c r="TM70" s="120"/>
      <c r="TN70" s="120"/>
      <c r="TO70" s="120"/>
      <c r="TP70" s="120"/>
      <c r="TQ70" s="120"/>
      <c r="TR70" s="120"/>
      <c r="TS70" s="120"/>
      <c r="TT70" s="120"/>
      <c r="TU70" s="120"/>
      <c r="TV70" s="120"/>
      <c r="TW70" s="120"/>
      <c r="TX70" s="120"/>
      <c r="TY70" s="120"/>
      <c r="TZ70" s="120"/>
      <c r="UA70" s="120"/>
      <c r="UB70" s="120"/>
      <c r="UC70" s="120"/>
      <c r="UD70" s="120"/>
      <c r="UE70" s="120"/>
      <c r="UF70" s="120"/>
      <c r="UG70" s="120"/>
      <c r="UH70" s="120"/>
      <c r="UI70" s="120"/>
      <c r="UJ70" s="120"/>
      <c r="UK70" s="120"/>
      <c r="UL70" s="120"/>
      <c r="UM70" s="120"/>
      <c r="UN70" s="120"/>
      <c r="UO70" s="120"/>
      <c r="UP70" s="120"/>
      <c r="UQ70" s="120"/>
      <c r="UR70" s="120"/>
      <c r="US70" s="120"/>
      <c r="UT70" s="120"/>
      <c r="UU70" s="120"/>
      <c r="UV70" s="120"/>
      <c r="UW70" s="120"/>
      <c r="UX70" s="120"/>
      <c r="UY70" s="120"/>
      <c r="UZ70" s="120"/>
      <c r="VA70" s="120"/>
      <c r="VB70" s="120"/>
      <c r="VC70" s="120"/>
      <c r="VD70" s="120"/>
      <c r="VE70" s="120"/>
      <c r="VF70" s="120"/>
      <c r="VG70" s="120"/>
      <c r="VH70" s="120"/>
      <c r="VI70" s="120"/>
      <c r="VJ70" s="120"/>
      <c r="VK70" s="120"/>
      <c r="VL70" s="120"/>
      <c r="VM70" s="120"/>
      <c r="VN70" s="120"/>
      <c r="VO70" s="120"/>
      <c r="VP70" s="120"/>
      <c r="VQ70" s="120"/>
      <c r="VR70" s="120"/>
      <c r="VS70" s="120"/>
      <c r="VT70" s="120"/>
      <c r="VU70" s="120"/>
      <c r="VV70" s="120"/>
      <c r="VW70" s="120"/>
      <c r="VX70" s="120"/>
      <c r="VY70" s="120"/>
      <c r="VZ70" s="120"/>
      <c r="WA70" s="120"/>
      <c r="WB70" s="120"/>
      <c r="WC70" s="120"/>
      <c r="WD70" s="120"/>
      <c r="WE70" s="120"/>
      <c r="WF70" s="120"/>
      <c r="WG70" s="120"/>
      <c r="WH70" s="120"/>
      <c r="WI70" s="120"/>
      <c r="WJ70" s="120"/>
      <c r="WK70" s="120"/>
      <c r="WL70" s="120"/>
      <c r="WM70" s="120"/>
      <c r="WN70" s="120"/>
      <c r="WO70" s="120"/>
      <c r="WP70" s="120"/>
      <c r="WQ70" s="120"/>
      <c r="WR70" s="120"/>
      <c r="WS70" s="120"/>
      <c r="WT70" s="120"/>
      <c r="WU70" s="120"/>
      <c r="WV70" s="120"/>
      <c r="WW70" s="120"/>
      <c r="WX70" s="120"/>
      <c r="WY70" s="120"/>
      <c r="WZ70" s="120"/>
      <c r="XA70" s="120"/>
      <c r="XB70" s="120"/>
      <c r="XC70" s="120"/>
      <c r="XD70" s="120"/>
      <c r="XE70" s="120"/>
      <c r="XF70" s="120"/>
      <c r="XG70" s="120"/>
      <c r="XH70" s="120"/>
      <c r="XI70" s="120"/>
      <c r="XJ70" s="120"/>
      <c r="XK70" s="120"/>
      <c r="XL70" s="120"/>
      <c r="XM70" s="120"/>
      <c r="XN70" s="120"/>
      <c r="XO70" s="120"/>
      <c r="XP70" s="120"/>
      <c r="XQ70" s="120"/>
      <c r="XR70" s="120"/>
      <c r="XS70" s="120"/>
      <c r="XT70" s="120"/>
      <c r="XU70" s="120"/>
      <c r="XV70" s="120"/>
      <c r="XW70" s="120"/>
      <c r="XX70" s="120"/>
      <c r="XY70" s="120"/>
      <c r="XZ70" s="120"/>
      <c r="YA70" s="120"/>
      <c r="YB70" s="120"/>
      <c r="YC70" s="120"/>
      <c r="YD70" s="120"/>
      <c r="YE70" s="120"/>
      <c r="YF70" s="120"/>
      <c r="YG70" s="120"/>
      <c r="YH70" s="120"/>
      <c r="YI70" s="120"/>
      <c r="YJ70" s="120"/>
      <c r="YK70" s="120"/>
      <c r="YL70" s="120"/>
      <c r="YM70" s="120"/>
      <c r="YN70" s="120"/>
      <c r="YO70" s="120"/>
      <c r="YP70" s="120"/>
      <c r="YQ70" s="120"/>
      <c r="YR70" s="120"/>
      <c r="YS70" s="120"/>
      <c r="YT70" s="120"/>
      <c r="YU70" s="120"/>
      <c r="YV70" s="120"/>
      <c r="YW70" s="120"/>
      <c r="YX70" s="120"/>
      <c r="YY70" s="120"/>
      <c r="YZ70" s="120"/>
      <c r="ZA70" s="120"/>
      <c r="ZB70" s="120"/>
      <c r="ZC70" s="120"/>
      <c r="ZD70" s="120"/>
      <c r="ZE70" s="120"/>
      <c r="ZF70" s="120"/>
      <c r="ZG70" s="120"/>
      <c r="ZH70" s="120"/>
      <c r="ZI70" s="120"/>
      <c r="ZJ70" s="120"/>
      <c r="ZK70" s="120"/>
      <c r="ZL70" s="120"/>
      <c r="ZM70" s="120"/>
      <c r="ZN70" s="120"/>
      <c r="ZO70" s="120"/>
      <c r="ZP70" s="120"/>
      <c r="ZQ70" s="120"/>
      <c r="ZR70" s="120"/>
      <c r="ZS70" s="120"/>
      <c r="ZT70" s="120"/>
      <c r="ZU70" s="120"/>
      <c r="ZV70" s="120"/>
      <c r="ZW70" s="120"/>
      <c r="ZX70" s="120"/>
      <c r="ZY70" s="120"/>
      <c r="ZZ70" s="120"/>
      <c r="AAA70" s="120"/>
    </row>
    <row r="71" spans="1:703" hidden="1" outlineLevel="1">
      <c r="A71" s="62">
        <v>42370</v>
      </c>
      <c r="B71" s="120">
        <v>2696.9963607200002</v>
      </c>
      <c r="C71" s="120">
        <v>810.38195356000006</v>
      </c>
      <c r="D71" s="120">
        <v>0.74388454999999998</v>
      </c>
      <c r="E71" s="120">
        <v>808.09142653000004</v>
      </c>
      <c r="F71" s="120">
        <v>21.196744639999999</v>
      </c>
      <c r="G71" s="120">
        <v>0.14272222000000001</v>
      </c>
      <c r="H71" s="120">
        <v>14.25462823</v>
      </c>
      <c r="I71" s="120">
        <v>899.83015147000003</v>
      </c>
      <c r="J71" s="120">
        <v>57.755152389999999</v>
      </c>
      <c r="K71" s="120">
        <v>1.1471490900000001</v>
      </c>
      <c r="L71" s="120">
        <v>1.8506684799999999</v>
      </c>
      <c r="M71" s="176" t="s">
        <v>191</v>
      </c>
      <c r="N71" s="120">
        <v>71.292887539999995</v>
      </c>
      <c r="O71" s="120">
        <v>0.77170063</v>
      </c>
      <c r="P71" s="120">
        <v>1.09433823</v>
      </c>
      <c r="Q71" s="120">
        <v>0.19523025999999999</v>
      </c>
      <c r="R71" s="120">
        <v>8.0525240700000005</v>
      </c>
      <c r="S71" s="120">
        <v>8.4900000000000004E-5</v>
      </c>
      <c r="T71" s="120">
        <v>0.19511392999999999</v>
      </c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120"/>
      <c r="FI71" s="120"/>
      <c r="FJ71" s="120"/>
      <c r="FK71" s="120"/>
      <c r="FL71" s="120"/>
      <c r="FM71" s="120"/>
      <c r="FN71" s="120"/>
      <c r="FO71" s="120"/>
      <c r="FP71" s="120"/>
      <c r="FQ71" s="120"/>
      <c r="FR71" s="120"/>
      <c r="FS71" s="120"/>
      <c r="FT71" s="120"/>
      <c r="FU71" s="120"/>
      <c r="FV71" s="120"/>
      <c r="FW71" s="120"/>
      <c r="FX71" s="120"/>
      <c r="FY71" s="120"/>
      <c r="FZ71" s="120"/>
      <c r="GA71" s="120"/>
      <c r="GB71" s="120"/>
      <c r="GC71" s="120"/>
      <c r="GD71" s="120"/>
      <c r="GE71" s="120"/>
      <c r="GF71" s="120"/>
      <c r="GG71" s="120"/>
      <c r="GH71" s="120"/>
      <c r="GI71" s="120"/>
      <c r="GJ71" s="120"/>
      <c r="GK71" s="120"/>
      <c r="GL71" s="120"/>
      <c r="GM71" s="120"/>
      <c r="GN71" s="120"/>
      <c r="GO71" s="120"/>
      <c r="GP71" s="120"/>
      <c r="GQ71" s="120"/>
      <c r="GR71" s="120"/>
      <c r="GS71" s="120"/>
      <c r="GT71" s="120"/>
      <c r="GU71" s="120"/>
      <c r="GV71" s="120"/>
      <c r="GW71" s="120"/>
      <c r="GX71" s="120"/>
      <c r="GY71" s="120"/>
      <c r="GZ71" s="120"/>
      <c r="HA71" s="120"/>
      <c r="HB71" s="120"/>
      <c r="HC71" s="120"/>
      <c r="HD71" s="120"/>
      <c r="HE71" s="120"/>
      <c r="HF71" s="120"/>
      <c r="HG71" s="120"/>
      <c r="HH71" s="120"/>
      <c r="HI71" s="120"/>
      <c r="HJ71" s="120"/>
      <c r="HK71" s="120"/>
      <c r="HL71" s="120"/>
      <c r="HM71" s="120"/>
      <c r="HN71" s="120"/>
      <c r="HO71" s="120"/>
      <c r="HP71" s="120"/>
      <c r="HQ71" s="120"/>
      <c r="HR71" s="120"/>
      <c r="HS71" s="120"/>
      <c r="HT71" s="120"/>
      <c r="HU71" s="120"/>
      <c r="HV71" s="120"/>
      <c r="HW71" s="120"/>
      <c r="HX71" s="120"/>
      <c r="HY71" s="120"/>
      <c r="HZ71" s="120"/>
      <c r="IA71" s="120"/>
      <c r="IB71" s="120"/>
      <c r="IC71" s="120"/>
      <c r="ID71" s="120"/>
      <c r="IE71" s="120"/>
      <c r="IF71" s="120"/>
      <c r="IG71" s="120"/>
      <c r="IH71" s="120"/>
      <c r="II71" s="120"/>
      <c r="IJ71" s="120"/>
      <c r="IK71" s="120"/>
      <c r="IL71" s="120"/>
      <c r="IM71" s="120"/>
      <c r="IN71" s="120"/>
      <c r="IO71" s="120"/>
      <c r="IP71" s="120"/>
      <c r="IQ71" s="120"/>
      <c r="IR71" s="120"/>
      <c r="IS71" s="120"/>
      <c r="IT71" s="120"/>
      <c r="IU71" s="120"/>
      <c r="IV71" s="120"/>
      <c r="IW71" s="120"/>
      <c r="IX71" s="120"/>
      <c r="IY71" s="120"/>
      <c r="IZ71" s="120"/>
      <c r="JA71" s="120"/>
      <c r="JB71" s="120"/>
      <c r="JC71" s="120"/>
      <c r="JD71" s="120"/>
      <c r="JE71" s="120"/>
      <c r="JF71" s="120"/>
      <c r="JG71" s="120"/>
      <c r="JH71" s="120"/>
      <c r="JI71" s="120"/>
      <c r="JJ71" s="120"/>
      <c r="JK71" s="120"/>
      <c r="JL71" s="120"/>
      <c r="JM71" s="120"/>
      <c r="JN71" s="120"/>
      <c r="JO71" s="120"/>
      <c r="JP71" s="120"/>
      <c r="JQ71" s="120"/>
      <c r="JR71" s="120"/>
      <c r="JS71" s="120"/>
      <c r="JT71" s="120"/>
      <c r="JU71" s="120"/>
      <c r="JV71" s="120"/>
      <c r="JW71" s="120"/>
      <c r="JX71" s="120"/>
      <c r="JY71" s="120"/>
      <c r="JZ71" s="120"/>
      <c r="KA71" s="120"/>
      <c r="KB71" s="120"/>
      <c r="KC71" s="120"/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0"/>
      <c r="LM71" s="120"/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  <c r="LX71" s="120"/>
      <c r="LY71" s="120"/>
      <c r="LZ71" s="120"/>
      <c r="MA71" s="120"/>
      <c r="MB71" s="120"/>
      <c r="MC71" s="120"/>
      <c r="MD71" s="120"/>
      <c r="ME71" s="120"/>
      <c r="MF71" s="120"/>
      <c r="MG71" s="120"/>
      <c r="MH71" s="120"/>
      <c r="MI71" s="120"/>
      <c r="MJ71" s="120"/>
      <c r="MK71" s="120"/>
      <c r="ML71" s="120"/>
      <c r="MM71" s="120"/>
      <c r="MN71" s="120"/>
      <c r="MO71" s="120"/>
      <c r="MP71" s="120"/>
      <c r="MQ71" s="120"/>
      <c r="MR71" s="120"/>
      <c r="MS71" s="120"/>
      <c r="MT71" s="120"/>
      <c r="MU71" s="120"/>
      <c r="MV71" s="120"/>
      <c r="MW71" s="120"/>
      <c r="MX71" s="120"/>
      <c r="MY71" s="120"/>
      <c r="MZ71" s="120"/>
      <c r="NA71" s="120"/>
      <c r="NB71" s="120"/>
      <c r="NC71" s="120"/>
      <c r="ND71" s="120"/>
      <c r="NE71" s="120"/>
      <c r="NF71" s="120"/>
      <c r="NG71" s="120"/>
      <c r="NH71" s="120"/>
      <c r="NI71" s="120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0"/>
      <c r="NX71" s="120"/>
      <c r="NY71" s="120"/>
      <c r="NZ71" s="120"/>
      <c r="OA71" s="120"/>
      <c r="OB71" s="120"/>
      <c r="OC71" s="120"/>
      <c r="OD71" s="120"/>
      <c r="OE71" s="120"/>
      <c r="OF71" s="120"/>
      <c r="OG71" s="120"/>
      <c r="OH71" s="120"/>
      <c r="OI71" s="120"/>
      <c r="OJ71" s="120"/>
      <c r="OK71" s="120"/>
      <c r="OL71" s="120"/>
      <c r="OM71" s="120"/>
      <c r="ON71" s="120"/>
      <c r="OO71" s="120"/>
      <c r="OP71" s="120"/>
      <c r="OQ71" s="120"/>
      <c r="OR71" s="120"/>
      <c r="OS71" s="120"/>
      <c r="OT71" s="120"/>
      <c r="OU71" s="120"/>
      <c r="OV71" s="120"/>
      <c r="OW71" s="120"/>
      <c r="OX71" s="120"/>
      <c r="OY71" s="120"/>
      <c r="OZ71" s="120"/>
      <c r="PA71" s="120"/>
      <c r="PB71" s="120"/>
      <c r="PC71" s="120"/>
      <c r="PD71" s="120"/>
      <c r="PE71" s="120"/>
      <c r="PF71" s="120"/>
      <c r="PG71" s="120"/>
      <c r="PH71" s="120"/>
      <c r="PI71" s="120"/>
      <c r="PJ71" s="120"/>
      <c r="PK71" s="120"/>
      <c r="PL71" s="120"/>
      <c r="PM71" s="120"/>
      <c r="PN71" s="120"/>
      <c r="PO71" s="120"/>
      <c r="PP71" s="120"/>
      <c r="PQ71" s="120"/>
      <c r="PR71" s="120"/>
      <c r="PS71" s="120"/>
      <c r="PT71" s="120"/>
      <c r="PU71" s="120"/>
      <c r="PV71" s="120"/>
      <c r="PW71" s="120"/>
      <c r="PX71" s="120"/>
      <c r="PY71" s="120"/>
      <c r="PZ71" s="120"/>
      <c r="QA71" s="120"/>
      <c r="QB71" s="120"/>
      <c r="QC71" s="120"/>
      <c r="QD71" s="120"/>
      <c r="QE71" s="120"/>
      <c r="QF71" s="120"/>
      <c r="QG71" s="120"/>
      <c r="QH71" s="120"/>
      <c r="QI71" s="120"/>
      <c r="QJ71" s="120"/>
      <c r="QK71" s="120"/>
      <c r="QL71" s="120"/>
      <c r="QM71" s="120"/>
      <c r="QN71" s="120"/>
      <c r="QO71" s="120"/>
      <c r="QP71" s="120"/>
      <c r="QQ71" s="120"/>
      <c r="QR71" s="120"/>
      <c r="QS71" s="120"/>
      <c r="QT71" s="120"/>
      <c r="QU71" s="120"/>
      <c r="QV71" s="120"/>
      <c r="QW71" s="120"/>
      <c r="QX71" s="120"/>
      <c r="QY71" s="120"/>
      <c r="QZ71" s="120"/>
      <c r="RA71" s="120"/>
      <c r="RB71" s="120"/>
      <c r="RC71" s="120"/>
      <c r="RD71" s="120"/>
      <c r="RE71" s="120"/>
      <c r="RF71" s="120"/>
      <c r="RG71" s="120"/>
      <c r="RH71" s="120"/>
      <c r="RI71" s="120"/>
      <c r="RJ71" s="120"/>
      <c r="RK71" s="120"/>
      <c r="RL71" s="120"/>
      <c r="RM71" s="120"/>
      <c r="RN71" s="120"/>
      <c r="RO71" s="120"/>
      <c r="RP71" s="120"/>
      <c r="RQ71" s="120"/>
      <c r="RR71" s="120"/>
      <c r="RS71" s="120"/>
      <c r="RT71" s="120"/>
      <c r="RU71" s="120"/>
      <c r="RV71" s="120"/>
      <c r="RW71" s="120"/>
      <c r="RX71" s="120"/>
      <c r="RY71" s="120"/>
      <c r="RZ71" s="120"/>
      <c r="SA71" s="120"/>
      <c r="SB71" s="120"/>
      <c r="SC71" s="120"/>
      <c r="SD71" s="120"/>
      <c r="SE71" s="120"/>
      <c r="SF71" s="120"/>
      <c r="SG71" s="120"/>
      <c r="SH71" s="120"/>
      <c r="SI71" s="120"/>
      <c r="SJ71" s="120"/>
      <c r="SK71" s="120"/>
      <c r="SL71" s="120"/>
      <c r="SM71" s="120"/>
      <c r="SN71" s="120"/>
      <c r="SO71" s="120"/>
      <c r="SP71" s="120"/>
      <c r="SQ71" s="120"/>
      <c r="SR71" s="120"/>
      <c r="SS71" s="120"/>
      <c r="ST71" s="120"/>
      <c r="SU71" s="120"/>
      <c r="SV71" s="120"/>
      <c r="SW71" s="120"/>
      <c r="SX71" s="120"/>
      <c r="SY71" s="120"/>
      <c r="SZ71" s="120"/>
      <c r="TA71" s="120"/>
      <c r="TB71" s="120"/>
      <c r="TC71" s="120"/>
      <c r="TD71" s="120"/>
      <c r="TE71" s="120"/>
      <c r="TF71" s="120"/>
      <c r="TG71" s="120"/>
      <c r="TH71" s="120"/>
      <c r="TI71" s="120"/>
      <c r="TJ71" s="120"/>
      <c r="TK71" s="120"/>
      <c r="TL71" s="120"/>
      <c r="TM71" s="120"/>
      <c r="TN71" s="120"/>
      <c r="TO71" s="120"/>
      <c r="TP71" s="120"/>
      <c r="TQ71" s="120"/>
      <c r="TR71" s="120"/>
      <c r="TS71" s="120"/>
      <c r="TT71" s="120"/>
      <c r="TU71" s="120"/>
      <c r="TV71" s="120"/>
      <c r="TW71" s="120"/>
      <c r="TX71" s="120"/>
      <c r="TY71" s="120"/>
      <c r="TZ71" s="120"/>
      <c r="UA71" s="120"/>
      <c r="UB71" s="120"/>
      <c r="UC71" s="120"/>
      <c r="UD71" s="120"/>
      <c r="UE71" s="120"/>
      <c r="UF71" s="120"/>
      <c r="UG71" s="120"/>
      <c r="UH71" s="120"/>
      <c r="UI71" s="120"/>
      <c r="UJ71" s="120"/>
      <c r="UK71" s="120"/>
      <c r="UL71" s="120"/>
      <c r="UM71" s="120"/>
      <c r="UN71" s="120"/>
      <c r="UO71" s="120"/>
      <c r="UP71" s="120"/>
      <c r="UQ71" s="120"/>
      <c r="UR71" s="120"/>
      <c r="US71" s="120"/>
      <c r="UT71" s="120"/>
      <c r="UU71" s="120"/>
      <c r="UV71" s="120"/>
      <c r="UW71" s="120"/>
      <c r="UX71" s="120"/>
      <c r="UY71" s="120"/>
      <c r="UZ71" s="120"/>
      <c r="VA71" s="120"/>
      <c r="VB71" s="120"/>
      <c r="VC71" s="120"/>
      <c r="VD71" s="120"/>
      <c r="VE71" s="120"/>
      <c r="VF71" s="120"/>
      <c r="VG71" s="120"/>
      <c r="VH71" s="120"/>
      <c r="VI71" s="120"/>
      <c r="VJ71" s="120"/>
      <c r="VK71" s="120"/>
      <c r="VL71" s="120"/>
      <c r="VM71" s="120"/>
      <c r="VN71" s="120"/>
      <c r="VO71" s="120"/>
      <c r="VP71" s="120"/>
      <c r="VQ71" s="120"/>
      <c r="VR71" s="120"/>
      <c r="VS71" s="120"/>
      <c r="VT71" s="120"/>
      <c r="VU71" s="120"/>
      <c r="VV71" s="120"/>
      <c r="VW71" s="120"/>
      <c r="VX71" s="120"/>
      <c r="VY71" s="120"/>
      <c r="VZ71" s="120"/>
      <c r="WA71" s="120"/>
      <c r="WB71" s="120"/>
      <c r="WC71" s="120"/>
      <c r="WD71" s="120"/>
      <c r="WE71" s="120"/>
      <c r="WF71" s="120"/>
      <c r="WG71" s="120"/>
      <c r="WH71" s="120"/>
      <c r="WI71" s="120"/>
      <c r="WJ71" s="120"/>
      <c r="WK71" s="120"/>
      <c r="WL71" s="120"/>
      <c r="WM71" s="120"/>
      <c r="WN71" s="120"/>
      <c r="WO71" s="120"/>
      <c r="WP71" s="120"/>
      <c r="WQ71" s="120"/>
      <c r="WR71" s="120"/>
      <c r="WS71" s="120"/>
      <c r="WT71" s="120"/>
      <c r="WU71" s="120"/>
      <c r="WV71" s="120"/>
      <c r="WW71" s="120"/>
      <c r="WX71" s="120"/>
      <c r="WY71" s="120"/>
      <c r="WZ71" s="120"/>
      <c r="XA71" s="120"/>
      <c r="XB71" s="120"/>
      <c r="XC71" s="120"/>
      <c r="XD71" s="120"/>
      <c r="XE71" s="120"/>
      <c r="XF71" s="120"/>
      <c r="XG71" s="120"/>
      <c r="XH71" s="120"/>
      <c r="XI71" s="120"/>
      <c r="XJ71" s="120"/>
      <c r="XK71" s="120"/>
      <c r="XL71" s="120"/>
      <c r="XM71" s="120"/>
      <c r="XN71" s="120"/>
      <c r="XO71" s="120"/>
      <c r="XP71" s="120"/>
      <c r="XQ71" s="120"/>
      <c r="XR71" s="120"/>
      <c r="XS71" s="120"/>
      <c r="XT71" s="120"/>
      <c r="XU71" s="120"/>
      <c r="XV71" s="120"/>
      <c r="XW71" s="120"/>
      <c r="XX71" s="120"/>
      <c r="XY71" s="120"/>
      <c r="XZ71" s="120"/>
      <c r="YA71" s="120"/>
      <c r="YB71" s="120"/>
      <c r="YC71" s="120"/>
      <c r="YD71" s="120"/>
      <c r="YE71" s="120"/>
      <c r="YF71" s="120"/>
      <c r="YG71" s="120"/>
      <c r="YH71" s="120"/>
      <c r="YI71" s="120"/>
      <c r="YJ71" s="120"/>
      <c r="YK71" s="120"/>
      <c r="YL71" s="120"/>
      <c r="YM71" s="120"/>
      <c r="YN71" s="120"/>
      <c r="YO71" s="120"/>
      <c r="YP71" s="120"/>
      <c r="YQ71" s="120"/>
      <c r="YR71" s="120"/>
      <c r="YS71" s="120"/>
      <c r="YT71" s="120"/>
      <c r="YU71" s="120"/>
      <c r="YV71" s="120"/>
      <c r="YW71" s="120"/>
      <c r="YX71" s="120"/>
      <c r="YY71" s="120"/>
      <c r="YZ71" s="120"/>
      <c r="ZA71" s="120"/>
      <c r="ZB71" s="120"/>
      <c r="ZC71" s="120"/>
      <c r="ZD71" s="120"/>
      <c r="ZE71" s="120"/>
      <c r="ZF71" s="120"/>
      <c r="ZG71" s="120"/>
      <c r="ZH71" s="120"/>
      <c r="ZI71" s="120"/>
      <c r="ZJ71" s="120"/>
      <c r="ZK71" s="120"/>
      <c r="ZL71" s="120"/>
      <c r="ZM71" s="120"/>
      <c r="ZN71" s="120"/>
      <c r="ZO71" s="120"/>
      <c r="ZP71" s="120"/>
      <c r="ZQ71" s="120"/>
      <c r="ZR71" s="120"/>
      <c r="ZS71" s="120"/>
      <c r="ZT71" s="120"/>
      <c r="ZU71" s="120"/>
      <c r="ZV71" s="120"/>
      <c r="ZW71" s="120"/>
      <c r="ZX71" s="120"/>
      <c r="ZY71" s="120"/>
      <c r="ZZ71" s="120"/>
      <c r="AAA71" s="120"/>
    </row>
    <row r="72" spans="1:703" hidden="1" outlineLevel="1">
      <c r="A72" s="62">
        <v>42401</v>
      </c>
      <c r="B72" s="120">
        <v>2623.1660158599998</v>
      </c>
      <c r="C72" s="120">
        <v>782.34072631000004</v>
      </c>
      <c r="D72" s="120">
        <v>0.69080962000000001</v>
      </c>
      <c r="E72" s="120">
        <v>815.12467490999995</v>
      </c>
      <c r="F72" s="120">
        <v>11.284914649999999</v>
      </c>
      <c r="G72" s="120">
        <v>0.18742607</v>
      </c>
      <c r="H72" s="120">
        <v>14.135129510000001</v>
      </c>
      <c r="I72" s="120">
        <v>862.29439126</v>
      </c>
      <c r="J72" s="120">
        <v>50.910656750000001</v>
      </c>
      <c r="K72" s="120">
        <v>0.11014965</v>
      </c>
      <c r="L72" s="120">
        <v>1.90626115</v>
      </c>
      <c r="M72" s="176" t="s">
        <v>191</v>
      </c>
      <c r="N72" s="120">
        <v>73.586415650000006</v>
      </c>
      <c r="O72" s="120">
        <v>0.64350070999999998</v>
      </c>
      <c r="P72" s="120">
        <v>1.4544462199999999</v>
      </c>
      <c r="Q72" s="120">
        <v>0.27859714000000002</v>
      </c>
      <c r="R72" s="120">
        <v>7.9683253399999998</v>
      </c>
      <c r="S72" s="120">
        <v>8.5259999999999993E-5</v>
      </c>
      <c r="T72" s="120">
        <v>0.24950565999999999</v>
      </c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0"/>
      <c r="GQ72" s="120"/>
      <c r="GR72" s="120"/>
      <c r="GS72" s="120"/>
      <c r="GT72" s="120"/>
      <c r="GU72" s="120"/>
      <c r="GV72" s="120"/>
      <c r="GW72" s="120"/>
      <c r="GX72" s="120"/>
      <c r="GY72" s="120"/>
      <c r="GZ72" s="120"/>
      <c r="HA72" s="120"/>
      <c r="HB72" s="120"/>
      <c r="HC72" s="120"/>
      <c r="HD72" s="120"/>
      <c r="HE72" s="120"/>
      <c r="HF72" s="120"/>
      <c r="HG72" s="120"/>
      <c r="HH72" s="120"/>
      <c r="HI72" s="120"/>
      <c r="HJ72" s="120"/>
      <c r="HK72" s="120"/>
      <c r="HL72" s="120"/>
      <c r="HM72" s="120"/>
      <c r="HN72" s="120"/>
      <c r="HO72" s="120"/>
      <c r="HP72" s="120"/>
      <c r="HQ72" s="120"/>
      <c r="HR72" s="120"/>
      <c r="HS72" s="120"/>
      <c r="HT72" s="120"/>
      <c r="HU72" s="120"/>
      <c r="HV72" s="120"/>
      <c r="HW72" s="120"/>
      <c r="HX72" s="120"/>
      <c r="HY72" s="120"/>
      <c r="HZ72" s="120"/>
      <c r="IA72" s="120"/>
      <c r="IB72" s="120"/>
      <c r="IC72" s="120"/>
      <c r="ID72" s="120"/>
      <c r="IE72" s="120"/>
      <c r="IF72" s="120"/>
      <c r="IG72" s="120"/>
      <c r="IH72" s="120"/>
      <c r="II72" s="120"/>
      <c r="IJ72" s="120"/>
      <c r="IK72" s="120"/>
      <c r="IL72" s="120"/>
      <c r="IM72" s="120"/>
      <c r="IN72" s="120"/>
      <c r="IO72" s="120"/>
      <c r="IP72" s="120"/>
      <c r="IQ72" s="120"/>
      <c r="IR72" s="120"/>
      <c r="IS72" s="120"/>
      <c r="IT72" s="120"/>
      <c r="IU72" s="120"/>
      <c r="IV72" s="120"/>
      <c r="IW72" s="120"/>
      <c r="IX72" s="120"/>
      <c r="IY72" s="120"/>
      <c r="IZ72" s="120"/>
      <c r="JA72" s="120"/>
      <c r="JB72" s="120"/>
      <c r="JC72" s="120"/>
      <c r="JD72" s="120"/>
      <c r="JE72" s="120"/>
      <c r="JF72" s="120"/>
      <c r="JG72" s="120"/>
      <c r="JH72" s="120"/>
      <c r="JI72" s="120"/>
      <c r="JJ72" s="120"/>
      <c r="JK72" s="120"/>
      <c r="JL72" s="120"/>
      <c r="JM72" s="120"/>
      <c r="JN72" s="120"/>
      <c r="JO72" s="120"/>
      <c r="JP72" s="120"/>
      <c r="JQ72" s="120"/>
      <c r="JR72" s="120"/>
      <c r="JS72" s="120"/>
      <c r="JT72" s="120"/>
      <c r="JU72" s="120"/>
      <c r="JV72" s="120"/>
      <c r="JW72" s="120"/>
      <c r="JX72" s="120"/>
      <c r="JY72" s="120"/>
      <c r="JZ72" s="120"/>
      <c r="KA72" s="120"/>
      <c r="KB72" s="120"/>
      <c r="KC72" s="120"/>
      <c r="KD72" s="120"/>
      <c r="KE72" s="120"/>
      <c r="KF72" s="120"/>
      <c r="KG72" s="120"/>
      <c r="KH72" s="120"/>
      <c r="KI72" s="120"/>
      <c r="KJ72" s="120"/>
      <c r="KK72" s="120"/>
      <c r="KL72" s="120"/>
      <c r="KM72" s="120"/>
      <c r="KN72" s="120"/>
      <c r="KO72" s="120"/>
      <c r="KP72" s="120"/>
      <c r="KQ72" s="120"/>
      <c r="KR72" s="120"/>
      <c r="KS72" s="120"/>
      <c r="KT72" s="120"/>
      <c r="KU72" s="120"/>
      <c r="KV72" s="120"/>
      <c r="KW72" s="120"/>
      <c r="KX72" s="120"/>
      <c r="KY72" s="120"/>
      <c r="KZ72" s="120"/>
      <c r="LA72" s="120"/>
      <c r="LB72" s="120"/>
      <c r="LC72" s="120"/>
      <c r="LD72" s="120"/>
      <c r="LE72" s="120"/>
      <c r="LF72" s="120"/>
      <c r="LG72" s="120"/>
      <c r="LH72" s="120"/>
      <c r="LI72" s="120"/>
      <c r="LJ72" s="120"/>
      <c r="LK72" s="120"/>
      <c r="LL72" s="120"/>
      <c r="LM72" s="120"/>
      <c r="LN72" s="120"/>
      <c r="LO72" s="120"/>
      <c r="LP72" s="120"/>
      <c r="LQ72" s="120"/>
      <c r="LR72" s="120"/>
      <c r="LS72" s="120"/>
      <c r="LT72" s="120"/>
      <c r="LU72" s="120"/>
      <c r="LV72" s="120"/>
      <c r="LW72" s="120"/>
      <c r="LX72" s="120"/>
      <c r="LY72" s="120"/>
      <c r="LZ72" s="120"/>
      <c r="MA72" s="120"/>
      <c r="MB72" s="120"/>
      <c r="MC72" s="120"/>
      <c r="MD72" s="120"/>
      <c r="ME72" s="120"/>
      <c r="MF72" s="120"/>
      <c r="MG72" s="120"/>
      <c r="MH72" s="120"/>
      <c r="MI72" s="120"/>
      <c r="MJ72" s="120"/>
      <c r="MK72" s="120"/>
      <c r="ML72" s="120"/>
      <c r="MM72" s="120"/>
      <c r="MN72" s="120"/>
      <c r="MO72" s="120"/>
      <c r="MP72" s="120"/>
      <c r="MQ72" s="120"/>
      <c r="MR72" s="120"/>
      <c r="MS72" s="120"/>
      <c r="MT72" s="120"/>
      <c r="MU72" s="120"/>
      <c r="MV72" s="120"/>
      <c r="MW72" s="120"/>
      <c r="MX72" s="120"/>
      <c r="MY72" s="120"/>
      <c r="MZ72" s="120"/>
      <c r="NA72" s="120"/>
      <c r="NB72" s="120"/>
      <c r="NC72" s="120"/>
      <c r="ND72" s="120"/>
      <c r="NE72" s="120"/>
      <c r="NF72" s="120"/>
      <c r="NG72" s="120"/>
      <c r="NH72" s="120"/>
      <c r="NI72" s="120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0"/>
      <c r="NX72" s="120"/>
      <c r="NY72" s="120"/>
      <c r="NZ72" s="120"/>
      <c r="OA72" s="120"/>
      <c r="OB72" s="120"/>
      <c r="OC72" s="120"/>
      <c r="OD72" s="120"/>
      <c r="OE72" s="120"/>
      <c r="OF72" s="120"/>
      <c r="OG72" s="120"/>
      <c r="OH72" s="120"/>
      <c r="OI72" s="120"/>
      <c r="OJ72" s="120"/>
      <c r="OK72" s="120"/>
      <c r="OL72" s="120"/>
      <c r="OM72" s="120"/>
      <c r="ON72" s="120"/>
      <c r="OO72" s="120"/>
      <c r="OP72" s="120"/>
      <c r="OQ72" s="120"/>
      <c r="OR72" s="120"/>
      <c r="OS72" s="120"/>
      <c r="OT72" s="120"/>
      <c r="OU72" s="120"/>
      <c r="OV72" s="120"/>
      <c r="OW72" s="120"/>
      <c r="OX72" s="120"/>
      <c r="OY72" s="120"/>
      <c r="OZ72" s="120"/>
      <c r="PA72" s="120"/>
      <c r="PB72" s="120"/>
      <c r="PC72" s="120"/>
      <c r="PD72" s="120"/>
      <c r="PE72" s="120"/>
      <c r="PF72" s="120"/>
      <c r="PG72" s="120"/>
      <c r="PH72" s="120"/>
      <c r="PI72" s="120"/>
      <c r="PJ72" s="120"/>
      <c r="PK72" s="120"/>
      <c r="PL72" s="120"/>
      <c r="PM72" s="120"/>
      <c r="PN72" s="120"/>
      <c r="PO72" s="120"/>
      <c r="PP72" s="120"/>
      <c r="PQ72" s="120"/>
      <c r="PR72" s="120"/>
      <c r="PS72" s="120"/>
      <c r="PT72" s="120"/>
      <c r="PU72" s="120"/>
      <c r="PV72" s="120"/>
      <c r="PW72" s="120"/>
      <c r="PX72" s="120"/>
      <c r="PY72" s="120"/>
      <c r="PZ72" s="120"/>
      <c r="QA72" s="120"/>
      <c r="QB72" s="120"/>
      <c r="QC72" s="120"/>
      <c r="QD72" s="120"/>
      <c r="QE72" s="120"/>
      <c r="QF72" s="120"/>
      <c r="QG72" s="120"/>
      <c r="QH72" s="120"/>
      <c r="QI72" s="120"/>
      <c r="QJ72" s="120"/>
      <c r="QK72" s="120"/>
      <c r="QL72" s="120"/>
      <c r="QM72" s="120"/>
      <c r="QN72" s="120"/>
      <c r="QO72" s="120"/>
      <c r="QP72" s="120"/>
      <c r="QQ72" s="120"/>
      <c r="QR72" s="120"/>
      <c r="QS72" s="120"/>
      <c r="QT72" s="120"/>
      <c r="QU72" s="120"/>
      <c r="QV72" s="120"/>
      <c r="QW72" s="120"/>
      <c r="QX72" s="120"/>
      <c r="QY72" s="120"/>
      <c r="QZ72" s="120"/>
      <c r="RA72" s="120"/>
      <c r="RB72" s="120"/>
      <c r="RC72" s="120"/>
      <c r="RD72" s="120"/>
      <c r="RE72" s="120"/>
      <c r="RF72" s="120"/>
      <c r="RG72" s="120"/>
      <c r="RH72" s="120"/>
      <c r="RI72" s="120"/>
      <c r="RJ72" s="120"/>
      <c r="RK72" s="120"/>
      <c r="RL72" s="120"/>
      <c r="RM72" s="120"/>
      <c r="RN72" s="120"/>
      <c r="RO72" s="120"/>
      <c r="RP72" s="120"/>
      <c r="RQ72" s="120"/>
      <c r="RR72" s="120"/>
      <c r="RS72" s="120"/>
      <c r="RT72" s="120"/>
      <c r="RU72" s="120"/>
      <c r="RV72" s="120"/>
      <c r="RW72" s="120"/>
      <c r="RX72" s="120"/>
      <c r="RY72" s="120"/>
      <c r="RZ72" s="120"/>
      <c r="SA72" s="120"/>
      <c r="SB72" s="120"/>
      <c r="SC72" s="120"/>
      <c r="SD72" s="120"/>
      <c r="SE72" s="120"/>
      <c r="SF72" s="120"/>
      <c r="SG72" s="120"/>
      <c r="SH72" s="120"/>
      <c r="SI72" s="120"/>
      <c r="SJ72" s="120"/>
      <c r="SK72" s="120"/>
      <c r="SL72" s="120"/>
      <c r="SM72" s="120"/>
      <c r="SN72" s="120"/>
      <c r="SO72" s="120"/>
      <c r="SP72" s="120"/>
      <c r="SQ72" s="120"/>
      <c r="SR72" s="120"/>
      <c r="SS72" s="120"/>
      <c r="ST72" s="120"/>
      <c r="SU72" s="120"/>
      <c r="SV72" s="120"/>
      <c r="SW72" s="120"/>
      <c r="SX72" s="120"/>
      <c r="SY72" s="120"/>
      <c r="SZ72" s="120"/>
      <c r="TA72" s="120"/>
      <c r="TB72" s="120"/>
      <c r="TC72" s="120"/>
      <c r="TD72" s="120"/>
      <c r="TE72" s="120"/>
      <c r="TF72" s="120"/>
      <c r="TG72" s="120"/>
      <c r="TH72" s="120"/>
      <c r="TI72" s="120"/>
      <c r="TJ72" s="120"/>
      <c r="TK72" s="120"/>
      <c r="TL72" s="120"/>
      <c r="TM72" s="120"/>
      <c r="TN72" s="120"/>
      <c r="TO72" s="120"/>
      <c r="TP72" s="120"/>
      <c r="TQ72" s="120"/>
      <c r="TR72" s="120"/>
      <c r="TS72" s="120"/>
      <c r="TT72" s="120"/>
      <c r="TU72" s="120"/>
      <c r="TV72" s="120"/>
      <c r="TW72" s="120"/>
      <c r="TX72" s="120"/>
      <c r="TY72" s="120"/>
      <c r="TZ72" s="120"/>
      <c r="UA72" s="120"/>
      <c r="UB72" s="120"/>
      <c r="UC72" s="120"/>
      <c r="UD72" s="120"/>
      <c r="UE72" s="120"/>
      <c r="UF72" s="120"/>
      <c r="UG72" s="120"/>
      <c r="UH72" s="120"/>
      <c r="UI72" s="120"/>
      <c r="UJ72" s="120"/>
      <c r="UK72" s="120"/>
      <c r="UL72" s="120"/>
      <c r="UM72" s="120"/>
      <c r="UN72" s="120"/>
      <c r="UO72" s="120"/>
      <c r="UP72" s="120"/>
      <c r="UQ72" s="120"/>
      <c r="UR72" s="120"/>
      <c r="US72" s="120"/>
      <c r="UT72" s="120"/>
      <c r="UU72" s="120"/>
      <c r="UV72" s="120"/>
      <c r="UW72" s="120"/>
      <c r="UX72" s="120"/>
      <c r="UY72" s="120"/>
      <c r="UZ72" s="120"/>
      <c r="VA72" s="120"/>
      <c r="VB72" s="120"/>
      <c r="VC72" s="120"/>
      <c r="VD72" s="120"/>
      <c r="VE72" s="120"/>
      <c r="VF72" s="120"/>
      <c r="VG72" s="120"/>
      <c r="VH72" s="120"/>
      <c r="VI72" s="120"/>
      <c r="VJ72" s="120"/>
      <c r="VK72" s="120"/>
      <c r="VL72" s="120"/>
      <c r="VM72" s="120"/>
      <c r="VN72" s="120"/>
      <c r="VO72" s="120"/>
      <c r="VP72" s="120"/>
      <c r="VQ72" s="120"/>
      <c r="VR72" s="120"/>
      <c r="VS72" s="120"/>
      <c r="VT72" s="120"/>
      <c r="VU72" s="120"/>
      <c r="VV72" s="120"/>
      <c r="VW72" s="120"/>
      <c r="VX72" s="120"/>
      <c r="VY72" s="120"/>
      <c r="VZ72" s="120"/>
      <c r="WA72" s="120"/>
      <c r="WB72" s="120"/>
      <c r="WC72" s="120"/>
      <c r="WD72" s="120"/>
      <c r="WE72" s="120"/>
      <c r="WF72" s="120"/>
      <c r="WG72" s="120"/>
      <c r="WH72" s="120"/>
      <c r="WI72" s="120"/>
      <c r="WJ72" s="120"/>
      <c r="WK72" s="120"/>
      <c r="WL72" s="120"/>
      <c r="WM72" s="120"/>
      <c r="WN72" s="120"/>
      <c r="WO72" s="120"/>
      <c r="WP72" s="120"/>
      <c r="WQ72" s="120"/>
      <c r="WR72" s="120"/>
      <c r="WS72" s="120"/>
      <c r="WT72" s="120"/>
      <c r="WU72" s="120"/>
      <c r="WV72" s="120"/>
      <c r="WW72" s="120"/>
      <c r="WX72" s="120"/>
      <c r="WY72" s="120"/>
      <c r="WZ72" s="120"/>
      <c r="XA72" s="120"/>
      <c r="XB72" s="120"/>
      <c r="XC72" s="120"/>
      <c r="XD72" s="120"/>
      <c r="XE72" s="120"/>
      <c r="XF72" s="120"/>
      <c r="XG72" s="120"/>
      <c r="XH72" s="120"/>
      <c r="XI72" s="120"/>
      <c r="XJ72" s="120"/>
      <c r="XK72" s="120"/>
      <c r="XL72" s="120"/>
      <c r="XM72" s="120"/>
      <c r="XN72" s="120"/>
      <c r="XO72" s="120"/>
      <c r="XP72" s="120"/>
      <c r="XQ72" s="120"/>
      <c r="XR72" s="120"/>
      <c r="XS72" s="120"/>
      <c r="XT72" s="120"/>
      <c r="XU72" s="120"/>
      <c r="XV72" s="120"/>
      <c r="XW72" s="120"/>
      <c r="XX72" s="120"/>
      <c r="XY72" s="120"/>
      <c r="XZ72" s="120"/>
      <c r="YA72" s="120"/>
      <c r="YB72" s="120"/>
      <c r="YC72" s="120"/>
      <c r="YD72" s="120"/>
      <c r="YE72" s="120"/>
      <c r="YF72" s="120"/>
      <c r="YG72" s="120"/>
      <c r="YH72" s="120"/>
      <c r="YI72" s="120"/>
      <c r="YJ72" s="120"/>
      <c r="YK72" s="120"/>
      <c r="YL72" s="120"/>
      <c r="YM72" s="120"/>
      <c r="YN72" s="120"/>
      <c r="YO72" s="120"/>
      <c r="YP72" s="120"/>
      <c r="YQ72" s="120"/>
      <c r="YR72" s="120"/>
      <c r="YS72" s="120"/>
      <c r="YT72" s="120"/>
      <c r="YU72" s="120"/>
      <c r="YV72" s="120"/>
      <c r="YW72" s="120"/>
      <c r="YX72" s="120"/>
      <c r="YY72" s="120"/>
      <c r="YZ72" s="120"/>
      <c r="ZA72" s="120"/>
      <c r="ZB72" s="120"/>
      <c r="ZC72" s="120"/>
      <c r="ZD72" s="120"/>
      <c r="ZE72" s="120"/>
      <c r="ZF72" s="120"/>
      <c r="ZG72" s="120"/>
      <c r="ZH72" s="120"/>
      <c r="ZI72" s="120"/>
      <c r="ZJ72" s="120"/>
      <c r="ZK72" s="120"/>
      <c r="ZL72" s="120"/>
      <c r="ZM72" s="120"/>
      <c r="ZN72" s="120"/>
      <c r="ZO72" s="120"/>
      <c r="ZP72" s="120"/>
      <c r="ZQ72" s="120"/>
      <c r="ZR72" s="120"/>
      <c r="ZS72" s="120"/>
      <c r="ZT72" s="120"/>
      <c r="ZU72" s="120"/>
      <c r="ZV72" s="120"/>
      <c r="ZW72" s="120"/>
      <c r="ZX72" s="120"/>
      <c r="ZY72" s="120"/>
      <c r="ZZ72" s="120"/>
      <c r="AAA72" s="120"/>
    </row>
    <row r="73" spans="1:703" hidden="1" outlineLevel="1">
      <c r="A73" s="62">
        <v>42430</v>
      </c>
      <c r="B73" s="120">
        <v>2539.04006544</v>
      </c>
      <c r="C73" s="120">
        <v>771.34574637000003</v>
      </c>
      <c r="D73" s="120">
        <v>0.77339996</v>
      </c>
      <c r="E73" s="120">
        <v>797.56933048999997</v>
      </c>
      <c r="F73" s="120">
        <v>3.4628508899999999</v>
      </c>
      <c r="G73" s="120">
        <v>0.12092886999999999</v>
      </c>
      <c r="H73" s="120">
        <v>7.7191785499999996</v>
      </c>
      <c r="I73" s="120">
        <v>823.59165260999998</v>
      </c>
      <c r="J73" s="120">
        <v>50.143213029999998</v>
      </c>
      <c r="K73" s="120">
        <v>1.0777832599999999</v>
      </c>
      <c r="L73" s="120">
        <v>2.0112732499999999</v>
      </c>
      <c r="M73" s="176" t="s">
        <v>191</v>
      </c>
      <c r="N73" s="120">
        <v>70.713033480000007</v>
      </c>
      <c r="O73" s="120">
        <v>1.11775267</v>
      </c>
      <c r="P73" s="120">
        <v>0.98242850999999998</v>
      </c>
      <c r="Q73" s="120">
        <v>0.24691935000000001</v>
      </c>
      <c r="R73" s="120">
        <v>7.9249880399999997</v>
      </c>
      <c r="S73" s="120">
        <v>8.598E-5</v>
      </c>
      <c r="T73" s="120">
        <v>0.23950013000000001</v>
      </c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  <c r="IV73" s="120"/>
      <c r="IW73" s="120"/>
      <c r="IX73" s="120"/>
      <c r="IY73" s="120"/>
      <c r="IZ73" s="120"/>
      <c r="JA73" s="120"/>
      <c r="JB73" s="120"/>
      <c r="JC73" s="120"/>
      <c r="JD73" s="120"/>
      <c r="JE73" s="120"/>
      <c r="JF73" s="120"/>
      <c r="JG73" s="120"/>
      <c r="JH73" s="120"/>
      <c r="JI73" s="120"/>
      <c r="JJ73" s="120"/>
      <c r="JK73" s="120"/>
      <c r="JL73" s="120"/>
      <c r="JM73" s="120"/>
      <c r="JN73" s="120"/>
      <c r="JO73" s="120"/>
      <c r="JP73" s="120"/>
      <c r="JQ73" s="120"/>
      <c r="JR73" s="120"/>
      <c r="JS73" s="120"/>
      <c r="JT73" s="120"/>
      <c r="JU73" s="120"/>
      <c r="JV73" s="120"/>
      <c r="JW73" s="120"/>
      <c r="JX73" s="120"/>
      <c r="JY73" s="120"/>
      <c r="JZ73" s="120"/>
      <c r="KA73" s="120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  <c r="LO73" s="120"/>
      <c r="LP73" s="120"/>
      <c r="LQ73" s="120"/>
      <c r="LR73" s="120"/>
      <c r="LS73" s="120"/>
      <c r="LT73" s="120"/>
      <c r="LU73" s="120"/>
      <c r="LV73" s="120"/>
      <c r="LW73" s="120"/>
      <c r="LX73" s="120"/>
      <c r="LY73" s="120"/>
      <c r="LZ73" s="120"/>
      <c r="MA73" s="120"/>
      <c r="MB73" s="120"/>
      <c r="MC73" s="120"/>
      <c r="MD73" s="120"/>
      <c r="ME73" s="120"/>
      <c r="MF73" s="120"/>
      <c r="MG73" s="120"/>
      <c r="MH73" s="120"/>
      <c r="MI73" s="120"/>
      <c r="MJ73" s="120"/>
      <c r="MK73" s="120"/>
      <c r="ML73" s="120"/>
      <c r="MM73" s="120"/>
      <c r="MN73" s="120"/>
      <c r="MO73" s="120"/>
      <c r="MP73" s="120"/>
      <c r="MQ73" s="120"/>
      <c r="MR73" s="120"/>
      <c r="MS73" s="120"/>
      <c r="MT73" s="120"/>
      <c r="MU73" s="120"/>
      <c r="MV73" s="120"/>
      <c r="MW73" s="120"/>
      <c r="MX73" s="120"/>
      <c r="MY73" s="120"/>
      <c r="MZ73" s="120"/>
      <c r="NA73" s="120"/>
      <c r="NB73" s="120"/>
      <c r="NC73" s="120"/>
      <c r="ND73" s="120"/>
      <c r="NE73" s="120"/>
      <c r="NF73" s="120"/>
      <c r="NG73" s="120"/>
      <c r="NH73" s="120"/>
      <c r="NI73" s="120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0"/>
      <c r="NX73" s="120"/>
      <c r="NY73" s="120"/>
      <c r="NZ73" s="120"/>
      <c r="OA73" s="120"/>
      <c r="OB73" s="120"/>
      <c r="OC73" s="120"/>
      <c r="OD73" s="120"/>
      <c r="OE73" s="120"/>
      <c r="OF73" s="120"/>
      <c r="OG73" s="120"/>
      <c r="OH73" s="120"/>
      <c r="OI73" s="120"/>
      <c r="OJ73" s="120"/>
      <c r="OK73" s="120"/>
      <c r="OL73" s="120"/>
      <c r="OM73" s="120"/>
      <c r="ON73" s="120"/>
      <c r="OO73" s="120"/>
      <c r="OP73" s="120"/>
      <c r="OQ73" s="120"/>
      <c r="OR73" s="120"/>
      <c r="OS73" s="120"/>
      <c r="OT73" s="120"/>
      <c r="OU73" s="120"/>
      <c r="OV73" s="120"/>
      <c r="OW73" s="120"/>
      <c r="OX73" s="120"/>
      <c r="OY73" s="120"/>
      <c r="OZ73" s="120"/>
      <c r="PA73" s="120"/>
      <c r="PB73" s="120"/>
      <c r="PC73" s="120"/>
      <c r="PD73" s="120"/>
      <c r="PE73" s="120"/>
      <c r="PF73" s="120"/>
      <c r="PG73" s="120"/>
      <c r="PH73" s="120"/>
      <c r="PI73" s="120"/>
      <c r="PJ73" s="120"/>
      <c r="PK73" s="120"/>
      <c r="PL73" s="120"/>
      <c r="PM73" s="120"/>
      <c r="PN73" s="120"/>
      <c r="PO73" s="120"/>
      <c r="PP73" s="120"/>
      <c r="PQ73" s="120"/>
      <c r="PR73" s="120"/>
      <c r="PS73" s="120"/>
      <c r="PT73" s="120"/>
      <c r="PU73" s="120"/>
      <c r="PV73" s="120"/>
      <c r="PW73" s="120"/>
      <c r="PX73" s="120"/>
      <c r="PY73" s="120"/>
      <c r="PZ73" s="120"/>
      <c r="QA73" s="120"/>
      <c r="QB73" s="120"/>
      <c r="QC73" s="120"/>
      <c r="QD73" s="120"/>
      <c r="QE73" s="120"/>
      <c r="QF73" s="120"/>
      <c r="QG73" s="120"/>
      <c r="QH73" s="120"/>
      <c r="QI73" s="120"/>
      <c r="QJ73" s="120"/>
      <c r="QK73" s="120"/>
      <c r="QL73" s="120"/>
      <c r="QM73" s="120"/>
      <c r="QN73" s="120"/>
      <c r="QO73" s="120"/>
      <c r="QP73" s="120"/>
      <c r="QQ73" s="120"/>
      <c r="QR73" s="120"/>
      <c r="QS73" s="120"/>
      <c r="QT73" s="120"/>
      <c r="QU73" s="120"/>
      <c r="QV73" s="120"/>
      <c r="QW73" s="120"/>
      <c r="QX73" s="120"/>
      <c r="QY73" s="120"/>
      <c r="QZ73" s="120"/>
      <c r="RA73" s="120"/>
      <c r="RB73" s="120"/>
      <c r="RC73" s="120"/>
      <c r="RD73" s="120"/>
      <c r="RE73" s="120"/>
      <c r="RF73" s="120"/>
      <c r="RG73" s="120"/>
      <c r="RH73" s="120"/>
      <c r="RI73" s="120"/>
      <c r="RJ73" s="120"/>
      <c r="RK73" s="120"/>
      <c r="RL73" s="120"/>
      <c r="RM73" s="120"/>
      <c r="RN73" s="120"/>
      <c r="RO73" s="120"/>
      <c r="RP73" s="120"/>
      <c r="RQ73" s="120"/>
      <c r="RR73" s="120"/>
      <c r="RS73" s="120"/>
      <c r="RT73" s="120"/>
      <c r="RU73" s="120"/>
      <c r="RV73" s="120"/>
      <c r="RW73" s="120"/>
      <c r="RX73" s="120"/>
      <c r="RY73" s="120"/>
      <c r="RZ73" s="120"/>
      <c r="SA73" s="120"/>
      <c r="SB73" s="120"/>
      <c r="SC73" s="120"/>
      <c r="SD73" s="120"/>
      <c r="SE73" s="120"/>
      <c r="SF73" s="120"/>
      <c r="SG73" s="120"/>
      <c r="SH73" s="120"/>
      <c r="SI73" s="120"/>
      <c r="SJ73" s="120"/>
      <c r="SK73" s="120"/>
      <c r="SL73" s="120"/>
      <c r="SM73" s="120"/>
      <c r="SN73" s="120"/>
      <c r="SO73" s="120"/>
      <c r="SP73" s="120"/>
      <c r="SQ73" s="120"/>
      <c r="SR73" s="120"/>
      <c r="SS73" s="120"/>
      <c r="ST73" s="120"/>
      <c r="SU73" s="120"/>
      <c r="SV73" s="120"/>
      <c r="SW73" s="120"/>
      <c r="SX73" s="120"/>
      <c r="SY73" s="120"/>
      <c r="SZ73" s="120"/>
      <c r="TA73" s="120"/>
      <c r="TB73" s="120"/>
      <c r="TC73" s="120"/>
      <c r="TD73" s="120"/>
      <c r="TE73" s="120"/>
      <c r="TF73" s="120"/>
      <c r="TG73" s="120"/>
      <c r="TH73" s="120"/>
      <c r="TI73" s="120"/>
      <c r="TJ73" s="120"/>
      <c r="TK73" s="120"/>
      <c r="TL73" s="120"/>
      <c r="TM73" s="120"/>
      <c r="TN73" s="120"/>
      <c r="TO73" s="120"/>
      <c r="TP73" s="120"/>
      <c r="TQ73" s="120"/>
      <c r="TR73" s="120"/>
      <c r="TS73" s="120"/>
      <c r="TT73" s="120"/>
      <c r="TU73" s="120"/>
      <c r="TV73" s="120"/>
      <c r="TW73" s="120"/>
      <c r="TX73" s="120"/>
      <c r="TY73" s="120"/>
      <c r="TZ73" s="120"/>
      <c r="UA73" s="120"/>
      <c r="UB73" s="120"/>
      <c r="UC73" s="120"/>
      <c r="UD73" s="120"/>
      <c r="UE73" s="120"/>
      <c r="UF73" s="120"/>
      <c r="UG73" s="120"/>
      <c r="UH73" s="120"/>
      <c r="UI73" s="120"/>
      <c r="UJ73" s="120"/>
      <c r="UK73" s="120"/>
      <c r="UL73" s="120"/>
      <c r="UM73" s="120"/>
      <c r="UN73" s="120"/>
      <c r="UO73" s="120"/>
      <c r="UP73" s="120"/>
      <c r="UQ73" s="120"/>
      <c r="UR73" s="120"/>
      <c r="US73" s="120"/>
      <c r="UT73" s="120"/>
      <c r="UU73" s="120"/>
      <c r="UV73" s="120"/>
      <c r="UW73" s="120"/>
      <c r="UX73" s="120"/>
      <c r="UY73" s="120"/>
      <c r="UZ73" s="120"/>
      <c r="VA73" s="120"/>
      <c r="VB73" s="120"/>
      <c r="VC73" s="120"/>
      <c r="VD73" s="120"/>
      <c r="VE73" s="120"/>
      <c r="VF73" s="120"/>
      <c r="VG73" s="120"/>
      <c r="VH73" s="120"/>
      <c r="VI73" s="120"/>
      <c r="VJ73" s="120"/>
      <c r="VK73" s="120"/>
      <c r="VL73" s="120"/>
      <c r="VM73" s="120"/>
      <c r="VN73" s="120"/>
      <c r="VO73" s="120"/>
      <c r="VP73" s="120"/>
      <c r="VQ73" s="120"/>
      <c r="VR73" s="120"/>
      <c r="VS73" s="120"/>
      <c r="VT73" s="120"/>
      <c r="VU73" s="120"/>
      <c r="VV73" s="120"/>
      <c r="VW73" s="120"/>
      <c r="VX73" s="120"/>
      <c r="VY73" s="120"/>
      <c r="VZ73" s="120"/>
      <c r="WA73" s="120"/>
      <c r="WB73" s="120"/>
      <c r="WC73" s="120"/>
      <c r="WD73" s="120"/>
      <c r="WE73" s="120"/>
      <c r="WF73" s="120"/>
      <c r="WG73" s="120"/>
      <c r="WH73" s="120"/>
      <c r="WI73" s="120"/>
      <c r="WJ73" s="120"/>
      <c r="WK73" s="120"/>
      <c r="WL73" s="120"/>
      <c r="WM73" s="120"/>
      <c r="WN73" s="120"/>
      <c r="WO73" s="120"/>
      <c r="WP73" s="120"/>
      <c r="WQ73" s="120"/>
      <c r="WR73" s="120"/>
      <c r="WS73" s="120"/>
      <c r="WT73" s="120"/>
      <c r="WU73" s="120"/>
      <c r="WV73" s="120"/>
      <c r="WW73" s="120"/>
      <c r="WX73" s="120"/>
      <c r="WY73" s="120"/>
      <c r="WZ73" s="120"/>
      <c r="XA73" s="120"/>
      <c r="XB73" s="120"/>
      <c r="XC73" s="120"/>
      <c r="XD73" s="120"/>
      <c r="XE73" s="120"/>
      <c r="XF73" s="120"/>
      <c r="XG73" s="120"/>
      <c r="XH73" s="120"/>
      <c r="XI73" s="120"/>
      <c r="XJ73" s="120"/>
      <c r="XK73" s="120"/>
      <c r="XL73" s="120"/>
      <c r="XM73" s="120"/>
      <c r="XN73" s="120"/>
      <c r="XO73" s="120"/>
      <c r="XP73" s="120"/>
      <c r="XQ73" s="120"/>
      <c r="XR73" s="120"/>
      <c r="XS73" s="120"/>
      <c r="XT73" s="120"/>
      <c r="XU73" s="120"/>
      <c r="XV73" s="120"/>
      <c r="XW73" s="120"/>
      <c r="XX73" s="120"/>
      <c r="XY73" s="120"/>
      <c r="XZ73" s="120"/>
      <c r="YA73" s="120"/>
      <c r="YB73" s="120"/>
      <c r="YC73" s="120"/>
      <c r="YD73" s="120"/>
      <c r="YE73" s="120"/>
      <c r="YF73" s="120"/>
      <c r="YG73" s="120"/>
      <c r="YH73" s="120"/>
      <c r="YI73" s="120"/>
      <c r="YJ73" s="120"/>
      <c r="YK73" s="120"/>
      <c r="YL73" s="120"/>
      <c r="YM73" s="120"/>
      <c r="YN73" s="120"/>
      <c r="YO73" s="120"/>
      <c r="YP73" s="120"/>
      <c r="YQ73" s="120"/>
      <c r="YR73" s="120"/>
      <c r="YS73" s="120"/>
      <c r="YT73" s="120"/>
      <c r="YU73" s="120"/>
      <c r="YV73" s="120"/>
      <c r="YW73" s="120"/>
      <c r="YX73" s="120"/>
      <c r="YY73" s="120"/>
      <c r="YZ73" s="120"/>
      <c r="ZA73" s="120"/>
      <c r="ZB73" s="120"/>
      <c r="ZC73" s="120"/>
      <c r="ZD73" s="120"/>
      <c r="ZE73" s="120"/>
      <c r="ZF73" s="120"/>
      <c r="ZG73" s="120"/>
      <c r="ZH73" s="120"/>
      <c r="ZI73" s="120"/>
      <c r="ZJ73" s="120"/>
      <c r="ZK73" s="120"/>
      <c r="ZL73" s="120"/>
      <c r="ZM73" s="120"/>
      <c r="ZN73" s="120"/>
      <c r="ZO73" s="120"/>
      <c r="ZP73" s="120"/>
      <c r="ZQ73" s="120"/>
      <c r="ZR73" s="120"/>
      <c r="ZS73" s="120"/>
      <c r="ZT73" s="120"/>
      <c r="ZU73" s="120"/>
      <c r="ZV73" s="120"/>
      <c r="ZW73" s="120"/>
      <c r="ZX73" s="120"/>
      <c r="ZY73" s="120"/>
      <c r="ZZ73" s="120"/>
      <c r="AAA73" s="120"/>
    </row>
    <row r="74" spans="1:703" hidden="1" outlineLevel="1">
      <c r="A74" s="62">
        <v>42461</v>
      </c>
      <c r="B74" s="120">
        <v>2503.0935423999999</v>
      </c>
      <c r="C74" s="120">
        <v>813.80105135999997</v>
      </c>
      <c r="D74" s="120">
        <v>0.73354025</v>
      </c>
      <c r="E74" s="120">
        <v>731.52466980999998</v>
      </c>
      <c r="F74" s="120">
        <v>3.0747328999999999</v>
      </c>
      <c r="G74" s="120">
        <v>0.17982896000000001</v>
      </c>
      <c r="H74" s="120">
        <v>51.872160139999998</v>
      </c>
      <c r="I74" s="120">
        <v>805.10286578</v>
      </c>
      <c r="J74" s="120">
        <v>50.230130920000001</v>
      </c>
      <c r="K74" s="120">
        <v>0.57240999999999997</v>
      </c>
      <c r="L74" s="120">
        <v>1.9272150400000001</v>
      </c>
      <c r="M74" s="176" t="s">
        <v>191</v>
      </c>
      <c r="N74" s="120">
        <v>33.458304419999997</v>
      </c>
      <c r="O74" s="120">
        <v>1.13178501</v>
      </c>
      <c r="P74" s="120">
        <v>0.95287436999999997</v>
      </c>
      <c r="Q74" s="120">
        <v>0.27721921999999999</v>
      </c>
      <c r="R74" s="120">
        <v>7.9834614000000004</v>
      </c>
      <c r="S74" s="120">
        <v>8.6669999999999995E-5</v>
      </c>
      <c r="T74" s="120">
        <v>0.27120614999999998</v>
      </c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120"/>
      <c r="GI74" s="120"/>
      <c r="GJ74" s="120"/>
      <c r="GK74" s="12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120"/>
      <c r="HK74" s="120"/>
      <c r="HL74" s="120"/>
      <c r="HM74" s="12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120"/>
      <c r="HY74" s="120"/>
      <c r="HZ74" s="120"/>
      <c r="IA74" s="12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120"/>
      <c r="IM74" s="120"/>
      <c r="IN74" s="120"/>
      <c r="IO74" s="120"/>
      <c r="IP74" s="120"/>
      <c r="IQ74" s="120"/>
      <c r="IR74" s="120"/>
      <c r="IS74" s="120"/>
      <c r="IT74" s="120"/>
      <c r="IU74" s="120"/>
      <c r="IV74" s="120"/>
      <c r="IW74" s="120"/>
      <c r="IX74" s="120"/>
      <c r="IY74" s="120"/>
      <c r="IZ74" s="120"/>
      <c r="JA74" s="120"/>
      <c r="JB74" s="120"/>
      <c r="JC74" s="120"/>
      <c r="JD74" s="120"/>
      <c r="JE74" s="120"/>
      <c r="JF74" s="120"/>
      <c r="JG74" s="120"/>
      <c r="JH74" s="120"/>
      <c r="JI74" s="120"/>
      <c r="JJ74" s="120"/>
      <c r="JK74" s="120"/>
      <c r="JL74" s="120"/>
      <c r="JM74" s="120"/>
      <c r="JN74" s="120"/>
      <c r="JO74" s="120"/>
      <c r="JP74" s="120"/>
      <c r="JQ74" s="120"/>
      <c r="JR74" s="120"/>
      <c r="JS74" s="120"/>
      <c r="JT74" s="120"/>
      <c r="JU74" s="120"/>
      <c r="JV74" s="120"/>
      <c r="JW74" s="120"/>
      <c r="JX74" s="120"/>
      <c r="JY74" s="120"/>
      <c r="JZ74" s="120"/>
      <c r="KA74" s="120"/>
      <c r="KB74" s="120"/>
      <c r="KC74" s="120"/>
      <c r="KD74" s="120"/>
      <c r="KE74" s="12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120"/>
      <c r="KQ74" s="120"/>
      <c r="KR74" s="120"/>
      <c r="KS74" s="12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120"/>
      <c r="LE74" s="120"/>
      <c r="LF74" s="120"/>
      <c r="LG74" s="12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120"/>
      <c r="LS74" s="120"/>
      <c r="LT74" s="120"/>
      <c r="LU74" s="120"/>
      <c r="LV74" s="120"/>
      <c r="LW74" s="120"/>
      <c r="LX74" s="120"/>
      <c r="LY74" s="120"/>
      <c r="LZ74" s="120"/>
      <c r="MA74" s="120"/>
      <c r="MB74" s="120"/>
      <c r="MC74" s="120"/>
      <c r="MD74" s="120"/>
      <c r="ME74" s="120"/>
      <c r="MF74" s="120"/>
      <c r="MG74" s="120"/>
      <c r="MH74" s="120"/>
      <c r="MI74" s="120"/>
      <c r="MJ74" s="120"/>
      <c r="MK74" s="120"/>
      <c r="ML74" s="120"/>
      <c r="MM74" s="120"/>
      <c r="MN74" s="120"/>
      <c r="MO74" s="120"/>
      <c r="MP74" s="120"/>
      <c r="MQ74" s="120"/>
      <c r="MR74" s="120"/>
      <c r="MS74" s="120"/>
      <c r="MT74" s="120"/>
      <c r="MU74" s="120"/>
      <c r="MV74" s="120"/>
      <c r="MW74" s="120"/>
      <c r="MX74" s="120"/>
      <c r="MY74" s="120"/>
      <c r="MZ74" s="120"/>
      <c r="NA74" s="120"/>
      <c r="NB74" s="120"/>
      <c r="NC74" s="120"/>
      <c r="ND74" s="120"/>
      <c r="NE74" s="120"/>
      <c r="NF74" s="120"/>
      <c r="NG74" s="120"/>
      <c r="NH74" s="120"/>
      <c r="NI74" s="120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0"/>
      <c r="NX74" s="120"/>
      <c r="NY74" s="120"/>
      <c r="NZ74" s="120"/>
      <c r="OA74" s="120"/>
      <c r="OB74" s="120"/>
      <c r="OC74" s="120"/>
      <c r="OD74" s="120"/>
      <c r="OE74" s="120"/>
      <c r="OF74" s="120"/>
      <c r="OG74" s="120"/>
      <c r="OH74" s="120"/>
      <c r="OI74" s="120"/>
      <c r="OJ74" s="120"/>
      <c r="OK74" s="120"/>
      <c r="OL74" s="120"/>
      <c r="OM74" s="120"/>
      <c r="ON74" s="120"/>
      <c r="OO74" s="120"/>
      <c r="OP74" s="120"/>
      <c r="OQ74" s="120"/>
      <c r="OR74" s="120"/>
      <c r="OS74" s="120"/>
      <c r="OT74" s="120"/>
      <c r="OU74" s="120"/>
      <c r="OV74" s="120"/>
      <c r="OW74" s="120"/>
      <c r="OX74" s="120"/>
      <c r="OY74" s="120"/>
      <c r="OZ74" s="120"/>
      <c r="PA74" s="120"/>
      <c r="PB74" s="120"/>
      <c r="PC74" s="120"/>
      <c r="PD74" s="120"/>
      <c r="PE74" s="120"/>
      <c r="PF74" s="120"/>
      <c r="PG74" s="120"/>
      <c r="PH74" s="120"/>
      <c r="PI74" s="120"/>
      <c r="PJ74" s="120"/>
      <c r="PK74" s="120"/>
      <c r="PL74" s="120"/>
      <c r="PM74" s="120"/>
      <c r="PN74" s="120"/>
      <c r="PO74" s="120"/>
      <c r="PP74" s="120"/>
      <c r="PQ74" s="120"/>
      <c r="PR74" s="120"/>
      <c r="PS74" s="120"/>
      <c r="PT74" s="120"/>
      <c r="PU74" s="120"/>
      <c r="PV74" s="120"/>
      <c r="PW74" s="120"/>
      <c r="PX74" s="120"/>
      <c r="PY74" s="120"/>
      <c r="PZ74" s="120"/>
      <c r="QA74" s="120"/>
      <c r="QB74" s="120"/>
      <c r="QC74" s="120"/>
      <c r="QD74" s="120"/>
      <c r="QE74" s="120"/>
      <c r="QF74" s="120"/>
      <c r="QG74" s="120"/>
      <c r="QH74" s="120"/>
      <c r="QI74" s="120"/>
      <c r="QJ74" s="120"/>
      <c r="QK74" s="120"/>
      <c r="QL74" s="120"/>
      <c r="QM74" s="120"/>
      <c r="QN74" s="120"/>
      <c r="QO74" s="120"/>
      <c r="QP74" s="120"/>
      <c r="QQ74" s="120"/>
      <c r="QR74" s="120"/>
      <c r="QS74" s="120"/>
      <c r="QT74" s="120"/>
      <c r="QU74" s="120"/>
      <c r="QV74" s="120"/>
      <c r="QW74" s="120"/>
      <c r="QX74" s="120"/>
      <c r="QY74" s="120"/>
      <c r="QZ74" s="120"/>
      <c r="RA74" s="120"/>
      <c r="RB74" s="120"/>
      <c r="RC74" s="120"/>
      <c r="RD74" s="120"/>
      <c r="RE74" s="120"/>
      <c r="RF74" s="120"/>
      <c r="RG74" s="120"/>
      <c r="RH74" s="120"/>
      <c r="RI74" s="120"/>
      <c r="RJ74" s="120"/>
      <c r="RK74" s="120"/>
      <c r="RL74" s="120"/>
      <c r="RM74" s="120"/>
      <c r="RN74" s="120"/>
      <c r="RO74" s="120"/>
      <c r="RP74" s="120"/>
      <c r="RQ74" s="120"/>
      <c r="RR74" s="120"/>
      <c r="RS74" s="120"/>
      <c r="RT74" s="120"/>
      <c r="RU74" s="120"/>
      <c r="RV74" s="120"/>
      <c r="RW74" s="120"/>
      <c r="RX74" s="120"/>
      <c r="RY74" s="120"/>
      <c r="RZ74" s="120"/>
      <c r="SA74" s="120"/>
      <c r="SB74" s="120"/>
      <c r="SC74" s="120"/>
      <c r="SD74" s="120"/>
      <c r="SE74" s="120"/>
      <c r="SF74" s="120"/>
      <c r="SG74" s="120"/>
      <c r="SH74" s="120"/>
      <c r="SI74" s="120"/>
      <c r="SJ74" s="120"/>
      <c r="SK74" s="120"/>
      <c r="SL74" s="120"/>
      <c r="SM74" s="120"/>
      <c r="SN74" s="120"/>
      <c r="SO74" s="120"/>
      <c r="SP74" s="120"/>
      <c r="SQ74" s="120"/>
      <c r="SR74" s="120"/>
      <c r="SS74" s="120"/>
      <c r="ST74" s="120"/>
      <c r="SU74" s="120"/>
      <c r="SV74" s="120"/>
      <c r="SW74" s="120"/>
      <c r="SX74" s="120"/>
      <c r="SY74" s="120"/>
      <c r="SZ74" s="120"/>
      <c r="TA74" s="120"/>
      <c r="TB74" s="120"/>
      <c r="TC74" s="120"/>
      <c r="TD74" s="120"/>
      <c r="TE74" s="120"/>
      <c r="TF74" s="120"/>
      <c r="TG74" s="120"/>
      <c r="TH74" s="120"/>
      <c r="TI74" s="120"/>
      <c r="TJ74" s="120"/>
      <c r="TK74" s="120"/>
      <c r="TL74" s="120"/>
      <c r="TM74" s="120"/>
      <c r="TN74" s="120"/>
      <c r="TO74" s="120"/>
      <c r="TP74" s="120"/>
      <c r="TQ74" s="120"/>
      <c r="TR74" s="120"/>
      <c r="TS74" s="120"/>
      <c r="TT74" s="120"/>
      <c r="TU74" s="120"/>
      <c r="TV74" s="120"/>
      <c r="TW74" s="120"/>
      <c r="TX74" s="120"/>
      <c r="TY74" s="120"/>
      <c r="TZ74" s="120"/>
      <c r="UA74" s="120"/>
      <c r="UB74" s="120"/>
      <c r="UC74" s="120"/>
      <c r="UD74" s="120"/>
      <c r="UE74" s="120"/>
      <c r="UF74" s="120"/>
      <c r="UG74" s="120"/>
      <c r="UH74" s="120"/>
      <c r="UI74" s="120"/>
      <c r="UJ74" s="120"/>
      <c r="UK74" s="120"/>
      <c r="UL74" s="120"/>
      <c r="UM74" s="120"/>
      <c r="UN74" s="120"/>
      <c r="UO74" s="120"/>
      <c r="UP74" s="120"/>
      <c r="UQ74" s="120"/>
      <c r="UR74" s="120"/>
      <c r="US74" s="120"/>
      <c r="UT74" s="120"/>
      <c r="UU74" s="120"/>
      <c r="UV74" s="120"/>
      <c r="UW74" s="120"/>
      <c r="UX74" s="120"/>
      <c r="UY74" s="120"/>
      <c r="UZ74" s="120"/>
      <c r="VA74" s="120"/>
      <c r="VB74" s="120"/>
      <c r="VC74" s="120"/>
      <c r="VD74" s="120"/>
      <c r="VE74" s="120"/>
      <c r="VF74" s="120"/>
      <c r="VG74" s="120"/>
      <c r="VH74" s="120"/>
      <c r="VI74" s="120"/>
      <c r="VJ74" s="120"/>
      <c r="VK74" s="120"/>
      <c r="VL74" s="120"/>
      <c r="VM74" s="120"/>
      <c r="VN74" s="120"/>
      <c r="VO74" s="120"/>
      <c r="VP74" s="120"/>
      <c r="VQ74" s="120"/>
      <c r="VR74" s="120"/>
      <c r="VS74" s="120"/>
      <c r="VT74" s="120"/>
      <c r="VU74" s="120"/>
      <c r="VV74" s="120"/>
      <c r="VW74" s="120"/>
      <c r="VX74" s="120"/>
      <c r="VY74" s="120"/>
      <c r="VZ74" s="120"/>
      <c r="WA74" s="120"/>
      <c r="WB74" s="120"/>
      <c r="WC74" s="120"/>
      <c r="WD74" s="120"/>
      <c r="WE74" s="120"/>
      <c r="WF74" s="120"/>
      <c r="WG74" s="120"/>
      <c r="WH74" s="120"/>
      <c r="WI74" s="120"/>
      <c r="WJ74" s="120"/>
      <c r="WK74" s="120"/>
      <c r="WL74" s="120"/>
      <c r="WM74" s="120"/>
      <c r="WN74" s="120"/>
      <c r="WO74" s="120"/>
      <c r="WP74" s="120"/>
      <c r="WQ74" s="120"/>
      <c r="WR74" s="120"/>
      <c r="WS74" s="120"/>
      <c r="WT74" s="120"/>
      <c r="WU74" s="120"/>
      <c r="WV74" s="120"/>
      <c r="WW74" s="120"/>
      <c r="WX74" s="120"/>
      <c r="WY74" s="120"/>
      <c r="WZ74" s="120"/>
      <c r="XA74" s="120"/>
      <c r="XB74" s="120"/>
      <c r="XC74" s="120"/>
      <c r="XD74" s="120"/>
      <c r="XE74" s="120"/>
      <c r="XF74" s="120"/>
      <c r="XG74" s="120"/>
      <c r="XH74" s="120"/>
      <c r="XI74" s="120"/>
      <c r="XJ74" s="120"/>
      <c r="XK74" s="120"/>
      <c r="XL74" s="120"/>
      <c r="XM74" s="120"/>
      <c r="XN74" s="120"/>
      <c r="XO74" s="120"/>
      <c r="XP74" s="120"/>
      <c r="XQ74" s="120"/>
      <c r="XR74" s="120"/>
      <c r="XS74" s="120"/>
      <c r="XT74" s="120"/>
      <c r="XU74" s="120"/>
      <c r="XV74" s="120"/>
      <c r="XW74" s="120"/>
      <c r="XX74" s="120"/>
      <c r="XY74" s="120"/>
      <c r="XZ74" s="120"/>
      <c r="YA74" s="120"/>
      <c r="YB74" s="120"/>
      <c r="YC74" s="120"/>
      <c r="YD74" s="120"/>
      <c r="YE74" s="120"/>
      <c r="YF74" s="120"/>
      <c r="YG74" s="120"/>
      <c r="YH74" s="120"/>
      <c r="YI74" s="120"/>
      <c r="YJ74" s="120"/>
      <c r="YK74" s="120"/>
      <c r="YL74" s="120"/>
      <c r="YM74" s="120"/>
      <c r="YN74" s="120"/>
      <c r="YO74" s="120"/>
      <c r="YP74" s="120"/>
      <c r="YQ74" s="120"/>
      <c r="YR74" s="120"/>
      <c r="YS74" s="120"/>
      <c r="YT74" s="120"/>
      <c r="YU74" s="120"/>
      <c r="YV74" s="120"/>
      <c r="YW74" s="120"/>
      <c r="YX74" s="120"/>
      <c r="YY74" s="120"/>
      <c r="YZ74" s="120"/>
      <c r="ZA74" s="120"/>
      <c r="ZB74" s="120"/>
      <c r="ZC74" s="120"/>
      <c r="ZD74" s="120"/>
      <c r="ZE74" s="120"/>
      <c r="ZF74" s="120"/>
      <c r="ZG74" s="120"/>
      <c r="ZH74" s="120"/>
      <c r="ZI74" s="120"/>
      <c r="ZJ74" s="120"/>
      <c r="ZK74" s="120"/>
      <c r="ZL74" s="120"/>
      <c r="ZM74" s="120"/>
      <c r="ZN74" s="120"/>
      <c r="ZO74" s="120"/>
      <c r="ZP74" s="120"/>
      <c r="ZQ74" s="120"/>
      <c r="ZR74" s="120"/>
      <c r="ZS74" s="120"/>
      <c r="ZT74" s="120"/>
      <c r="ZU74" s="120"/>
      <c r="ZV74" s="120"/>
      <c r="ZW74" s="120"/>
      <c r="ZX74" s="120"/>
      <c r="ZY74" s="120"/>
      <c r="ZZ74" s="120"/>
      <c r="AAA74" s="120"/>
    </row>
    <row r="75" spans="1:703" hidden="1" outlineLevel="1">
      <c r="A75" s="62">
        <v>42491</v>
      </c>
      <c r="B75" s="120">
        <v>2488.6119595199998</v>
      </c>
      <c r="C75" s="120">
        <v>827.90401699999995</v>
      </c>
      <c r="D75" s="120">
        <v>0.84541655999999998</v>
      </c>
      <c r="E75" s="120">
        <v>715.27891155999998</v>
      </c>
      <c r="F75" s="120">
        <v>3.0714475299999999</v>
      </c>
      <c r="G75" s="120">
        <v>0.32741047000000001</v>
      </c>
      <c r="H75" s="120">
        <v>49.913049379999997</v>
      </c>
      <c r="I75" s="120">
        <v>797.57260265000002</v>
      </c>
      <c r="J75" s="120">
        <v>49.370253769999998</v>
      </c>
      <c r="K75" s="120">
        <v>7.8371570000000002E-2</v>
      </c>
      <c r="L75" s="120">
        <v>1.9976714900000001</v>
      </c>
      <c r="M75" s="176" t="s">
        <v>191</v>
      </c>
      <c r="N75" s="120">
        <v>36.461026820000001</v>
      </c>
      <c r="O75" s="120">
        <v>1.1814502</v>
      </c>
      <c r="P75" s="120">
        <v>1.0675560900000001</v>
      </c>
      <c r="Q75" s="120">
        <v>0.27544553999999999</v>
      </c>
      <c r="R75" s="120">
        <v>2.9701430100000001</v>
      </c>
      <c r="S75" s="120">
        <v>8.7379999999999993E-5</v>
      </c>
      <c r="T75" s="120">
        <v>0.29709849999999999</v>
      </c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  <c r="HG75" s="120"/>
      <c r="HH75" s="120"/>
      <c r="HI75" s="120"/>
      <c r="HJ75" s="120"/>
      <c r="HK75" s="120"/>
      <c r="HL75" s="120"/>
      <c r="HM75" s="120"/>
      <c r="HN75" s="120"/>
      <c r="HO75" s="120"/>
      <c r="HP75" s="120"/>
      <c r="HQ75" s="120"/>
      <c r="HR75" s="120"/>
      <c r="HS75" s="120"/>
      <c r="HT75" s="120"/>
      <c r="HU75" s="120"/>
      <c r="HV75" s="120"/>
      <c r="HW75" s="120"/>
      <c r="HX75" s="120"/>
      <c r="HY75" s="120"/>
      <c r="HZ75" s="120"/>
      <c r="IA75" s="120"/>
      <c r="IB75" s="120"/>
      <c r="IC75" s="120"/>
      <c r="ID75" s="120"/>
      <c r="IE75" s="120"/>
      <c r="IF75" s="120"/>
      <c r="IG75" s="120"/>
      <c r="IH75" s="120"/>
      <c r="II75" s="120"/>
      <c r="IJ75" s="120"/>
      <c r="IK75" s="120"/>
      <c r="IL75" s="120"/>
      <c r="IM75" s="120"/>
      <c r="IN75" s="120"/>
      <c r="IO75" s="120"/>
      <c r="IP75" s="120"/>
      <c r="IQ75" s="120"/>
      <c r="IR75" s="120"/>
      <c r="IS75" s="120"/>
      <c r="IT75" s="120"/>
      <c r="IU75" s="120"/>
      <c r="IV75" s="120"/>
      <c r="IW75" s="120"/>
      <c r="IX75" s="120"/>
      <c r="IY75" s="120"/>
      <c r="IZ75" s="120"/>
      <c r="JA75" s="120"/>
      <c r="JB75" s="120"/>
      <c r="JC75" s="120"/>
      <c r="JD75" s="120"/>
      <c r="JE75" s="120"/>
      <c r="JF75" s="120"/>
      <c r="JG75" s="120"/>
      <c r="JH75" s="120"/>
      <c r="JI75" s="120"/>
      <c r="JJ75" s="120"/>
      <c r="JK75" s="120"/>
      <c r="JL75" s="120"/>
      <c r="JM75" s="120"/>
      <c r="JN75" s="120"/>
      <c r="JO75" s="120"/>
      <c r="JP75" s="120"/>
      <c r="JQ75" s="120"/>
      <c r="JR75" s="120"/>
      <c r="JS75" s="120"/>
      <c r="JT75" s="120"/>
      <c r="JU75" s="120"/>
      <c r="JV75" s="120"/>
      <c r="JW75" s="120"/>
      <c r="JX75" s="120"/>
      <c r="JY75" s="120"/>
      <c r="JZ75" s="120"/>
      <c r="KA75" s="120"/>
      <c r="KB75" s="120"/>
      <c r="KC75" s="120"/>
      <c r="KD75" s="120"/>
      <c r="KE75" s="120"/>
      <c r="KF75" s="120"/>
      <c r="KG75" s="120"/>
      <c r="KH75" s="120"/>
      <c r="KI75" s="120"/>
      <c r="KJ75" s="120"/>
      <c r="KK75" s="120"/>
      <c r="KL75" s="120"/>
      <c r="KM75" s="120"/>
      <c r="KN75" s="120"/>
      <c r="KO75" s="120"/>
      <c r="KP75" s="120"/>
      <c r="KQ75" s="120"/>
      <c r="KR75" s="120"/>
      <c r="KS75" s="120"/>
      <c r="KT75" s="120"/>
      <c r="KU75" s="120"/>
      <c r="KV75" s="120"/>
      <c r="KW75" s="120"/>
      <c r="KX75" s="120"/>
      <c r="KY75" s="120"/>
      <c r="KZ75" s="120"/>
      <c r="LA75" s="120"/>
      <c r="LB75" s="120"/>
      <c r="LC75" s="120"/>
      <c r="LD75" s="120"/>
      <c r="LE75" s="120"/>
      <c r="LF75" s="120"/>
      <c r="LG75" s="120"/>
      <c r="LH75" s="120"/>
      <c r="LI75" s="120"/>
      <c r="LJ75" s="120"/>
      <c r="LK75" s="120"/>
      <c r="LL75" s="120"/>
      <c r="LM75" s="120"/>
      <c r="LN75" s="120"/>
      <c r="LO75" s="120"/>
      <c r="LP75" s="120"/>
      <c r="LQ75" s="120"/>
      <c r="LR75" s="120"/>
      <c r="LS75" s="120"/>
      <c r="LT75" s="120"/>
      <c r="LU75" s="120"/>
      <c r="LV75" s="120"/>
      <c r="LW75" s="120"/>
      <c r="LX75" s="120"/>
      <c r="LY75" s="120"/>
      <c r="LZ75" s="120"/>
      <c r="MA75" s="120"/>
      <c r="MB75" s="120"/>
      <c r="MC75" s="120"/>
      <c r="MD75" s="120"/>
      <c r="ME75" s="120"/>
      <c r="MF75" s="120"/>
      <c r="MG75" s="120"/>
      <c r="MH75" s="120"/>
      <c r="MI75" s="120"/>
      <c r="MJ75" s="120"/>
      <c r="MK75" s="120"/>
      <c r="ML75" s="120"/>
      <c r="MM75" s="120"/>
      <c r="MN75" s="120"/>
      <c r="MO75" s="120"/>
      <c r="MP75" s="120"/>
      <c r="MQ75" s="120"/>
      <c r="MR75" s="120"/>
      <c r="MS75" s="120"/>
      <c r="MT75" s="120"/>
      <c r="MU75" s="120"/>
      <c r="MV75" s="120"/>
      <c r="MW75" s="120"/>
      <c r="MX75" s="120"/>
      <c r="MY75" s="120"/>
      <c r="MZ75" s="120"/>
      <c r="NA75" s="120"/>
      <c r="NB75" s="120"/>
      <c r="NC75" s="120"/>
      <c r="ND75" s="120"/>
      <c r="NE75" s="120"/>
      <c r="NF75" s="120"/>
      <c r="NG75" s="120"/>
      <c r="NH75" s="120"/>
      <c r="NI75" s="120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0"/>
      <c r="NX75" s="120"/>
      <c r="NY75" s="120"/>
      <c r="NZ75" s="120"/>
      <c r="OA75" s="120"/>
      <c r="OB75" s="120"/>
      <c r="OC75" s="120"/>
      <c r="OD75" s="120"/>
      <c r="OE75" s="120"/>
      <c r="OF75" s="120"/>
      <c r="OG75" s="120"/>
      <c r="OH75" s="120"/>
      <c r="OI75" s="120"/>
      <c r="OJ75" s="120"/>
      <c r="OK75" s="120"/>
      <c r="OL75" s="120"/>
      <c r="OM75" s="120"/>
      <c r="ON75" s="120"/>
      <c r="OO75" s="120"/>
      <c r="OP75" s="120"/>
      <c r="OQ75" s="120"/>
      <c r="OR75" s="120"/>
      <c r="OS75" s="120"/>
      <c r="OT75" s="120"/>
      <c r="OU75" s="120"/>
      <c r="OV75" s="120"/>
      <c r="OW75" s="120"/>
      <c r="OX75" s="120"/>
      <c r="OY75" s="120"/>
      <c r="OZ75" s="120"/>
      <c r="PA75" s="120"/>
      <c r="PB75" s="120"/>
      <c r="PC75" s="120"/>
      <c r="PD75" s="120"/>
      <c r="PE75" s="120"/>
      <c r="PF75" s="120"/>
      <c r="PG75" s="120"/>
      <c r="PH75" s="120"/>
      <c r="PI75" s="120"/>
      <c r="PJ75" s="120"/>
      <c r="PK75" s="120"/>
      <c r="PL75" s="120"/>
      <c r="PM75" s="120"/>
      <c r="PN75" s="120"/>
      <c r="PO75" s="120"/>
      <c r="PP75" s="120"/>
      <c r="PQ75" s="120"/>
      <c r="PR75" s="120"/>
      <c r="PS75" s="120"/>
      <c r="PT75" s="120"/>
      <c r="PU75" s="120"/>
      <c r="PV75" s="120"/>
      <c r="PW75" s="120"/>
      <c r="PX75" s="120"/>
      <c r="PY75" s="120"/>
      <c r="PZ75" s="120"/>
      <c r="QA75" s="120"/>
      <c r="QB75" s="120"/>
      <c r="QC75" s="120"/>
      <c r="QD75" s="120"/>
      <c r="QE75" s="120"/>
      <c r="QF75" s="120"/>
      <c r="QG75" s="120"/>
      <c r="QH75" s="120"/>
      <c r="QI75" s="120"/>
      <c r="QJ75" s="120"/>
      <c r="QK75" s="120"/>
      <c r="QL75" s="120"/>
      <c r="QM75" s="120"/>
      <c r="QN75" s="120"/>
      <c r="QO75" s="120"/>
      <c r="QP75" s="120"/>
      <c r="QQ75" s="120"/>
      <c r="QR75" s="120"/>
      <c r="QS75" s="120"/>
      <c r="QT75" s="120"/>
      <c r="QU75" s="120"/>
      <c r="QV75" s="120"/>
      <c r="QW75" s="120"/>
      <c r="QX75" s="120"/>
      <c r="QY75" s="120"/>
      <c r="QZ75" s="120"/>
      <c r="RA75" s="120"/>
      <c r="RB75" s="120"/>
      <c r="RC75" s="120"/>
      <c r="RD75" s="120"/>
      <c r="RE75" s="120"/>
      <c r="RF75" s="120"/>
      <c r="RG75" s="120"/>
      <c r="RH75" s="120"/>
      <c r="RI75" s="120"/>
      <c r="RJ75" s="120"/>
      <c r="RK75" s="120"/>
      <c r="RL75" s="120"/>
      <c r="RM75" s="120"/>
      <c r="RN75" s="120"/>
      <c r="RO75" s="120"/>
      <c r="RP75" s="120"/>
      <c r="RQ75" s="120"/>
      <c r="RR75" s="120"/>
      <c r="RS75" s="120"/>
      <c r="RT75" s="120"/>
      <c r="RU75" s="120"/>
      <c r="RV75" s="120"/>
      <c r="RW75" s="120"/>
      <c r="RX75" s="120"/>
      <c r="RY75" s="120"/>
      <c r="RZ75" s="120"/>
      <c r="SA75" s="120"/>
      <c r="SB75" s="120"/>
      <c r="SC75" s="120"/>
      <c r="SD75" s="120"/>
      <c r="SE75" s="120"/>
      <c r="SF75" s="120"/>
      <c r="SG75" s="120"/>
      <c r="SH75" s="120"/>
      <c r="SI75" s="120"/>
      <c r="SJ75" s="120"/>
      <c r="SK75" s="120"/>
      <c r="SL75" s="120"/>
      <c r="SM75" s="120"/>
      <c r="SN75" s="120"/>
      <c r="SO75" s="120"/>
      <c r="SP75" s="120"/>
      <c r="SQ75" s="120"/>
      <c r="SR75" s="120"/>
      <c r="SS75" s="120"/>
      <c r="ST75" s="120"/>
      <c r="SU75" s="120"/>
      <c r="SV75" s="120"/>
      <c r="SW75" s="120"/>
      <c r="SX75" s="120"/>
      <c r="SY75" s="120"/>
      <c r="SZ75" s="120"/>
      <c r="TA75" s="120"/>
      <c r="TB75" s="120"/>
      <c r="TC75" s="120"/>
      <c r="TD75" s="120"/>
      <c r="TE75" s="120"/>
      <c r="TF75" s="120"/>
      <c r="TG75" s="120"/>
      <c r="TH75" s="120"/>
      <c r="TI75" s="120"/>
      <c r="TJ75" s="120"/>
      <c r="TK75" s="120"/>
      <c r="TL75" s="120"/>
      <c r="TM75" s="120"/>
      <c r="TN75" s="120"/>
      <c r="TO75" s="120"/>
      <c r="TP75" s="120"/>
      <c r="TQ75" s="120"/>
      <c r="TR75" s="120"/>
      <c r="TS75" s="120"/>
      <c r="TT75" s="120"/>
      <c r="TU75" s="120"/>
      <c r="TV75" s="120"/>
      <c r="TW75" s="120"/>
      <c r="TX75" s="120"/>
      <c r="TY75" s="120"/>
      <c r="TZ75" s="120"/>
      <c r="UA75" s="120"/>
      <c r="UB75" s="120"/>
      <c r="UC75" s="120"/>
      <c r="UD75" s="120"/>
      <c r="UE75" s="120"/>
      <c r="UF75" s="120"/>
      <c r="UG75" s="120"/>
      <c r="UH75" s="120"/>
      <c r="UI75" s="120"/>
      <c r="UJ75" s="120"/>
      <c r="UK75" s="120"/>
      <c r="UL75" s="120"/>
      <c r="UM75" s="120"/>
      <c r="UN75" s="120"/>
      <c r="UO75" s="120"/>
      <c r="UP75" s="120"/>
      <c r="UQ75" s="120"/>
      <c r="UR75" s="120"/>
      <c r="US75" s="120"/>
      <c r="UT75" s="120"/>
      <c r="UU75" s="120"/>
      <c r="UV75" s="120"/>
      <c r="UW75" s="120"/>
      <c r="UX75" s="120"/>
      <c r="UY75" s="120"/>
      <c r="UZ75" s="120"/>
      <c r="VA75" s="120"/>
      <c r="VB75" s="120"/>
      <c r="VC75" s="120"/>
      <c r="VD75" s="120"/>
      <c r="VE75" s="120"/>
      <c r="VF75" s="120"/>
      <c r="VG75" s="120"/>
      <c r="VH75" s="120"/>
      <c r="VI75" s="120"/>
      <c r="VJ75" s="120"/>
      <c r="VK75" s="120"/>
      <c r="VL75" s="120"/>
      <c r="VM75" s="120"/>
      <c r="VN75" s="120"/>
      <c r="VO75" s="120"/>
      <c r="VP75" s="120"/>
      <c r="VQ75" s="120"/>
      <c r="VR75" s="120"/>
      <c r="VS75" s="120"/>
      <c r="VT75" s="120"/>
      <c r="VU75" s="120"/>
      <c r="VV75" s="120"/>
      <c r="VW75" s="120"/>
      <c r="VX75" s="120"/>
      <c r="VY75" s="120"/>
      <c r="VZ75" s="120"/>
      <c r="WA75" s="120"/>
      <c r="WB75" s="120"/>
      <c r="WC75" s="120"/>
      <c r="WD75" s="120"/>
      <c r="WE75" s="120"/>
      <c r="WF75" s="120"/>
      <c r="WG75" s="120"/>
      <c r="WH75" s="120"/>
      <c r="WI75" s="120"/>
      <c r="WJ75" s="120"/>
      <c r="WK75" s="120"/>
      <c r="WL75" s="120"/>
      <c r="WM75" s="120"/>
      <c r="WN75" s="120"/>
      <c r="WO75" s="120"/>
      <c r="WP75" s="120"/>
      <c r="WQ75" s="120"/>
      <c r="WR75" s="120"/>
      <c r="WS75" s="120"/>
      <c r="WT75" s="120"/>
      <c r="WU75" s="120"/>
      <c r="WV75" s="120"/>
      <c r="WW75" s="120"/>
      <c r="WX75" s="120"/>
      <c r="WY75" s="120"/>
      <c r="WZ75" s="120"/>
      <c r="XA75" s="120"/>
      <c r="XB75" s="120"/>
      <c r="XC75" s="120"/>
      <c r="XD75" s="120"/>
      <c r="XE75" s="120"/>
      <c r="XF75" s="120"/>
      <c r="XG75" s="120"/>
      <c r="XH75" s="120"/>
      <c r="XI75" s="120"/>
      <c r="XJ75" s="120"/>
      <c r="XK75" s="120"/>
      <c r="XL75" s="120"/>
      <c r="XM75" s="120"/>
      <c r="XN75" s="120"/>
      <c r="XO75" s="120"/>
      <c r="XP75" s="120"/>
      <c r="XQ75" s="120"/>
      <c r="XR75" s="120"/>
      <c r="XS75" s="120"/>
      <c r="XT75" s="120"/>
      <c r="XU75" s="120"/>
      <c r="XV75" s="120"/>
      <c r="XW75" s="120"/>
      <c r="XX75" s="120"/>
      <c r="XY75" s="120"/>
      <c r="XZ75" s="120"/>
      <c r="YA75" s="120"/>
      <c r="YB75" s="120"/>
      <c r="YC75" s="120"/>
      <c r="YD75" s="120"/>
      <c r="YE75" s="120"/>
      <c r="YF75" s="120"/>
      <c r="YG75" s="120"/>
      <c r="YH75" s="120"/>
      <c r="YI75" s="120"/>
      <c r="YJ75" s="120"/>
      <c r="YK75" s="120"/>
      <c r="YL75" s="120"/>
      <c r="YM75" s="120"/>
      <c r="YN75" s="120"/>
      <c r="YO75" s="120"/>
      <c r="YP75" s="120"/>
      <c r="YQ75" s="120"/>
      <c r="YR75" s="120"/>
      <c r="YS75" s="120"/>
      <c r="YT75" s="120"/>
      <c r="YU75" s="120"/>
      <c r="YV75" s="120"/>
      <c r="YW75" s="120"/>
      <c r="YX75" s="120"/>
      <c r="YY75" s="120"/>
      <c r="YZ75" s="120"/>
      <c r="ZA75" s="120"/>
      <c r="ZB75" s="120"/>
      <c r="ZC75" s="120"/>
      <c r="ZD75" s="120"/>
      <c r="ZE75" s="120"/>
      <c r="ZF75" s="120"/>
      <c r="ZG75" s="120"/>
      <c r="ZH75" s="120"/>
      <c r="ZI75" s="120"/>
      <c r="ZJ75" s="120"/>
      <c r="ZK75" s="120"/>
      <c r="ZL75" s="120"/>
      <c r="ZM75" s="120"/>
      <c r="ZN75" s="120"/>
      <c r="ZO75" s="120"/>
      <c r="ZP75" s="120"/>
      <c r="ZQ75" s="120"/>
      <c r="ZR75" s="120"/>
      <c r="ZS75" s="120"/>
      <c r="ZT75" s="120"/>
      <c r="ZU75" s="120"/>
      <c r="ZV75" s="120"/>
      <c r="ZW75" s="120"/>
      <c r="ZX75" s="120"/>
      <c r="ZY75" s="120"/>
      <c r="ZZ75" s="120"/>
      <c r="AAA75" s="120"/>
    </row>
    <row r="76" spans="1:703" hidden="1" outlineLevel="1">
      <c r="A76" s="62">
        <v>42522</v>
      </c>
      <c r="B76" s="120">
        <v>2350.91118495</v>
      </c>
      <c r="C76" s="120">
        <v>886.18206982000004</v>
      </c>
      <c r="D76" s="120">
        <v>0.69041169999999996</v>
      </c>
      <c r="E76" s="120">
        <v>722.40402857000004</v>
      </c>
      <c r="F76" s="120">
        <v>5.5729712500000002</v>
      </c>
      <c r="G76" s="120">
        <v>0.73687100000000005</v>
      </c>
      <c r="H76" s="120">
        <v>51.007572070000002</v>
      </c>
      <c r="I76" s="120">
        <v>590.10851810999998</v>
      </c>
      <c r="J76" s="120">
        <v>49.633005269999998</v>
      </c>
      <c r="K76" s="120">
        <v>7.1710869999999996E-2</v>
      </c>
      <c r="L76" s="120">
        <v>3.64885423</v>
      </c>
      <c r="M76" s="176" t="s">
        <v>191</v>
      </c>
      <c r="N76" s="120">
        <v>35.289682059999997</v>
      </c>
      <c r="O76" s="120">
        <v>1.3141926900000001</v>
      </c>
      <c r="P76" s="120">
        <v>0.99006530000000004</v>
      </c>
      <c r="Q76" s="120">
        <v>0.22379985999999999</v>
      </c>
      <c r="R76" s="120">
        <v>2.8681751499999999</v>
      </c>
      <c r="S76" s="120">
        <v>8.8040000000000004E-5</v>
      </c>
      <c r="T76" s="120">
        <v>0.16916896000000001</v>
      </c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  <c r="IV76" s="120"/>
      <c r="IW76" s="120"/>
      <c r="IX76" s="120"/>
      <c r="IY76" s="120"/>
      <c r="IZ76" s="120"/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  <c r="LX76" s="120"/>
      <c r="LY76" s="120"/>
      <c r="LZ76" s="120"/>
      <c r="MA76" s="120"/>
      <c r="MB76" s="120"/>
      <c r="MC76" s="120"/>
      <c r="MD76" s="120"/>
      <c r="ME76" s="120"/>
      <c r="MF76" s="120"/>
      <c r="MG76" s="120"/>
      <c r="MH76" s="120"/>
      <c r="MI76" s="120"/>
      <c r="MJ76" s="120"/>
      <c r="MK76" s="120"/>
      <c r="ML76" s="120"/>
      <c r="MM76" s="120"/>
      <c r="MN76" s="120"/>
      <c r="MO76" s="120"/>
      <c r="MP76" s="120"/>
      <c r="MQ76" s="120"/>
      <c r="MR76" s="120"/>
      <c r="MS76" s="120"/>
      <c r="MT76" s="120"/>
      <c r="MU76" s="120"/>
      <c r="MV76" s="120"/>
      <c r="MW76" s="120"/>
      <c r="MX76" s="120"/>
      <c r="MY76" s="120"/>
      <c r="MZ76" s="120"/>
      <c r="NA76" s="120"/>
      <c r="NB76" s="120"/>
      <c r="NC76" s="120"/>
      <c r="ND76" s="120"/>
      <c r="NE76" s="120"/>
      <c r="NF76" s="120"/>
      <c r="NG76" s="120"/>
      <c r="NH76" s="120"/>
      <c r="NI76" s="120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0"/>
      <c r="NY76" s="120"/>
      <c r="NZ76" s="120"/>
      <c r="OA76" s="120"/>
      <c r="OB76" s="120"/>
      <c r="OC76" s="120"/>
      <c r="OD76" s="120"/>
      <c r="OE76" s="120"/>
      <c r="OF76" s="120"/>
      <c r="OG76" s="120"/>
      <c r="OH76" s="120"/>
      <c r="OI76" s="120"/>
      <c r="OJ76" s="120"/>
      <c r="OK76" s="120"/>
      <c r="OL76" s="120"/>
      <c r="OM76" s="120"/>
      <c r="ON76" s="120"/>
      <c r="OO76" s="120"/>
      <c r="OP76" s="120"/>
      <c r="OQ76" s="120"/>
      <c r="OR76" s="120"/>
      <c r="OS76" s="120"/>
      <c r="OT76" s="120"/>
      <c r="OU76" s="120"/>
      <c r="OV76" s="120"/>
      <c r="OW76" s="120"/>
      <c r="OX76" s="120"/>
      <c r="OY76" s="120"/>
      <c r="OZ76" s="120"/>
      <c r="PA76" s="120"/>
      <c r="PB76" s="120"/>
      <c r="PC76" s="120"/>
      <c r="PD76" s="120"/>
      <c r="PE76" s="120"/>
      <c r="PF76" s="120"/>
      <c r="PG76" s="120"/>
      <c r="PH76" s="120"/>
      <c r="PI76" s="120"/>
      <c r="PJ76" s="120"/>
      <c r="PK76" s="120"/>
      <c r="PL76" s="120"/>
      <c r="PM76" s="120"/>
      <c r="PN76" s="120"/>
      <c r="PO76" s="120"/>
      <c r="PP76" s="120"/>
      <c r="PQ76" s="120"/>
      <c r="PR76" s="120"/>
      <c r="PS76" s="120"/>
      <c r="PT76" s="120"/>
      <c r="PU76" s="120"/>
      <c r="PV76" s="120"/>
      <c r="PW76" s="120"/>
      <c r="PX76" s="120"/>
      <c r="PY76" s="120"/>
      <c r="PZ76" s="120"/>
      <c r="QA76" s="120"/>
      <c r="QB76" s="120"/>
      <c r="QC76" s="120"/>
      <c r="QD76" s="120"/>
      <c r="QE76" s="120"/>
      <c r="QF76" s="120"/>
      <c r="QG76" s="120"/>
      <c r="QH76" s="120"/>
      <c r="QI76" s="120"/>
      <c r="QJ76" s="120"/>
      <c r="QK76" s="120"/>
      <c r="QL76" s="120"/>
      <c r="QM76" s="120"/>
      <c r="QN76" s="120"/>
      <c r="QO76" s="120"/>
      <c r="QP76" s="120"/>
      <c r="QQ76" s="120"/>
      <c r="QR76" s="120"/>
      <c r="QS76" s="120"/>
      <c r="QT76" s="120"/>
      <c r="QU76" s="120"/>
      <c r="QV76" s="120"/>
      <c r="QW76" s="120"/>
      <c r="QX76" s="120"/>
      <c r="QY76" s="120"/>
      <c r="QZ76" s="120"/>
      <c r="RA76" s="120"/>
      <c r="RB76" s="120"/>
      <c r="RC76" s="120"/>
      <c r="RD76" s="120"/>
      <c r="RE76" s="120"/>
      <c r="RF76" s="120"/>
      <c r="RG76" s="120"/>
      <c r="RH76" s="120"/>
      <c r="RI76" s="120"/>
      <c r="RJ76" s="120"/>
      <c r="RK76" s="120"/>
      <c r="RL76" s="120"/>
      <c r="RM76" s="120"/>
      <c r="RN76" s="120"/>
      <c r="RO76" s="120"/>
      <c r="RP76" s="120"/>
      <c r="RQ76" s="120"/>
      <c r="RR76" s="120"/>
      <c r="RS76" s="120"/>
      <c r="RT76" s="120"/>
      <c r="RU76" s="120"/>
      <c r="RV76" s="120"/>
      <c r="RW76" s="120"/>
      <c r="RX76" s="120"/>
      <c r="RY76" s="120"/>
      <c r="RZ76" s="120"/>
      <c r="SA76" s="120"/>
      <c r="SB76" s="120"/>
      <c r="SC76" s="120"/>
      <c r="SD76" s="120"/>
      <c r="SE76" s="120"/>
      <c r="SF76" s="120"/>
      <c r="SG76" s="120"/>
      <c r="SH76" s="120"/>
      <c r="SI76" s="120"/>
      <c r="SJ76" s="120"/>
      <c r="SK76" s="120"/>
      <c r="SL76" s="120"/>
      <c r="SM76" s="120"/>
      <c r="SN76" s="120"/>
      <c r="SO76" s="120"/>
      <c r="SP76" s="120"/>
      <c r="SQ76" s="120"/>
      <c r="SR76" s="120"/>
      <c r="SS76" s="120"/>
      <c r="ST76" s="120"/>
      <c r="SU76" s="120"/>
      <c r="SV76" s="120"/>
      <c r="SW76" s="120"/>
      <c r="SX76" s="120"/>
      <c r="SY76" s="120"/>
      <c r="SZ76" s="120"/>
      <c r="TA76" s="120"/>
      <c r="TB76" s="120"/>
      <c r="TC76" s="120"/>
      <c r="TD76" s="120"/>
      <c r="TE76" s="120"/>
      <c r="TF76" s="120"/>
      <c r="TG76" s="120"/>
      <c r="TH76" s="120"/>
      <c r="TI76" s="120"/>
      <c r="TJ76" s="120"/>
      <c r="TK76" s="120"/>
      <c r="TL76" s="120"/>
      <c r="TM76" s="120"/>
      <c r="TN76" s="120"/>
      <c r="TO76" s="120"/>
      <c r="TP76" s="120"/>
      <c r="TQ76" s="120"/>
      <c r="TR76" s="120"/>
      <c r="TS76" s="120"/>
      <c r="TT76" s="120"/>
      <c r="TU76" s="120"/>
      <c r="TV76" s="120"/>
      <c r="TW76" s="120"/>
      <c r="TX76" s="120"/>
      <c r="TY76" s="120"/>
      <c r="TZ76" s="120"/>
      <c r="UA76" s="120"/>
      <c r="UB76" s="120"/>
      <c r="UC76" s="120"/>
      <c r="UD76" s="120"/>
      <c r="UE76" s="120"/>
      <c r="UF76" s="120"/>
      <c r="UG76" s="120"/>
      <c r="UH76" s="120"/>
      <c r="UI76" s="120"/>
      <c r="UJ76" s="120"/>
      <c r="UK76" s="120"/>
      <c r="UL76" s="120"/>
      <c r="UM76" s="120"/>
      <c r="UN76" s="120"/>
      <c r="UO76" s="120"/>
      <c r="UP76" s="120"/>
      <c r="UQ76" s="120"/>
      <c r="UR76" s="120"/>
      <c r="US76" s="120"/>
      <c r="UT76" s="120"/>
      <c r="UU76" s="120"/>
      <c r="UV76" s="120"/>
      <c r="UW76" s="120"/>
      <c r="UX76" s="120"/>
      <c r="UY76" s="120"/>
      <c r="UZ76" s="120"/>
      <c r="VA76" s="120"/>
      <c r="VB76" s="120"/>
      <c r="VC76" s="120"/>
      <c r="VD76" s="120"/>
      <c r="VE76" s="120"/>
      <c r="VF76" s="120"/>
      <c r="VG76" s="120"/>
      <c r="VH76" s="120"/>
      <c r="VI76" s="120"/>
      <c r="VJ76" s="120"/>
      <c r="VK76" s="120"/>
      <c r="VL76" s="120"/>
      <c r="VM76" s="120"/>
      <c r="VN76" s="120"/>
      <c r="VO76" s="120"/>
      <c r="VP76" s="120"/>
      <c r="VQ76" s="120"/>
      <c r="VR76" s="120"/>
      <c r="VS76" s="120"/>
      <c r="VT76" s="120"/>
      <c r="VU76" s="120"/>
      <c r="VV76" s="120"/>
      <c r="VW76" s="120"/>
      <c r="VX76" s="120"/>
      <c r="VY76" s="120"/>
      <c r="VZ76" s="120"/>
      <c r="WA76" s="120"/>
      <c r="WB76" s="120"/>
      <c r="WC76" s="120"/>
      <c r="WD76" s="120"/>
      <c r="WE76" s="120"/>
      <c r="WF76" s="120"/>
      <c r="WG76" s="120"/>
      <c r="WH76" s="120"/>
      <c r="WI76" s="120"/>
      <c r="WJ76" s="120"/>
      <c r="WK76" s="120"/>
      <c r="WL76" s="120"/>
      <c r="WM76" s="120"/>
      <c r="WN76" s="120"/>
      <c r="WO76" s="120"/>
      <c r="WP76" s="120"/>
      <c r="WQ76" s="120"/>
      <c r="WR76" s="120"/>
      <c r="WS76" s="120"/>
      <c r="WT76" s="120"/>
      <c r="WU76" s="120"/>
      <c r="WV76" s="120"/>
      <c r="WW76" s="120"/>
      <c r="WX76" s="120"/>
      <c r="WY76" s="120"/>
      <c r="WZ76" s="120"/>
      <c r="XA76" s="120"/>
      <c r="XB76" s="120"/>
      <c r="XC76" s="120"/>
      <c r="XD76" s="120"/>
      <c r="XE76" s="120"/>
      <c r="XF76" s="120"/>
      <c r="XG76" s="120"/>
      <c r="XH76" s="120"/>
      <c r="XI76" s="120"/>
      <c r="XJ76" s="120"/>
      <c r="XK76" s="120"/>
      <c r="XL76" s="120"/>
      <c r="XM76" s="120"/>
      <c r="XN76" s="120"/>
      <c r="XO76" s="120"/>
      <c r="XP76" s="120"/>
      <c r="XQ76" s="120"/>
      <c r="XR76" s="120"/>
      <c r="XS76" s="120"/>
      <c r="XT76" s="120"/>
      <c r="XU76" s="120"/>
      <c r="XV76" s="120"/>
      <c r="XW76" s="120"/>
      <c r="XX76" s="120"/>
      <c r="XY76" s="120"/>
      <c r="XZ76" s="120"/>
      <c r="YA76" s="120"/>
      <c r="YB76" s="120"/>
      <c r="YC76" s="120"/>
      <c r="YD76" s="120"/>
      <c r="YE76" s="120"/>
      <c r="YF76" s="120"/>
      <c r="YG76" s="120"/>
      <c r="YH76" s="120"/>
      <c r="YI76" s="120"/>
      <c r="YJ76" s="120"/>
      <c r="YK76" s="120"/>
      <c r="YL76" s="120"/>
      <c r="YM76" s="120"/>
      <c r="YN76" s="120"/>
      <c r="YO76" s="120"/>
      <c r="YP76" s="120"/>
      <c r="YQ76" s="120"/>
      <c r="YR76" s="120"/>
      <c r="YS76" s="120"/>
      <c r="YT76" s="120"/>
      <c r="YU76" s="120"/>
      <c r="YV76" s="120"/>
      <c r="YW76" s="120"/>
      <c r="YX76" s="120"/>
      <c r="YY76" s="120"/>
      <c r="YZ76" s="120"/>
      <c r="ZA76" s="120"/>
      <c r="ZB76" s="120"/>
      <c r="ZC76" s="120"/>
      <c r="ZD76" s="120"/>
      <c r="ZE76" s="120"/>
      <c r="ZF76" s="120"/>
      <c r="ZG76" s="120"/>
      <c r="ZH76" s="120"/>
      <c r="ZI76" s="120"/>
      <c r="ZJ76" s="120"/>
      <c r="ZK76" s="120"/>
      <c r="ZL76" s="120"/>
      <c r="ZM76" s="120"/>
      <c r="ZN76" s="120"/>
      <c r="ZO76" s="120"/>
      <c r="ZP76" s="120"/>
      <c r="ZQ76" s="120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</row>
    <row r="77" spans="1:703" hidden="1" outlineLevel="1">
      <c r="A77" s="62">
        <v>42552</v>
      </c>
      <c r="B77" s="120">
        <v>2334.9567198300001</v>
      </c>
      <c r="C77" s="120">
        <v>879.29274899999996</v>
      </c>
      <c r="D77" s="120">
        <v>0.67027305000000004</v>
      </c>
      <c r="E77" s="120">
        <v>702.47961210999995</v>
      </c>
      <c r="F77" s="120">
        <v>5.1091610699999999</v>
      </c>
      <c r="G77" s="120">
        <v>0.10696807</v>
      </c>
      <c r="H77" s="120">
        <v>50.79667207</v>
      </c>
      <c r="I77" s="120">
        <v>589.15054480000003</v>
      </c>
      <c r="J77" s="120">
        <v>60.965153440000002</v>
      </c>
      <c r="K77" s="120">
        <v>7.6178239999999994E-2</v>
      </c>
      <c r="L77" s="120">
        <v>5.5051930599999999</v>
      </c>
      <c r="M77" s="176" t="s">
        <v>191</v>
      </c>
      <c r="N77" s="120">
        <v>35.357224930000001</v>
      </c>
      <c r="O77" s="120">
        <v>1.24072363</v>
      </c>
      <c r="P77" s="120">
        <v>0.94581219000000005</v>
      </c>
      <c r="Q77" s="120">
        <v>0.21905515</v>
      </c>
      <c r="R77" s="120">
        <v>2.86034414</v>
      </c>
      <c r="S77" s="120">
        <v>0</v>
      </c>
      <c r="T77" s="120">
        <v>0.18105488</v>
      </c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0"/>
      <c r="FX77" s="120"/>
      <c r="FY77" s="120"/>
      <c r="FZ77" s="120"/>
      <c r="GA77" s="120"/>
      <c r="GB77" s="120"/>
      <c r="GC77" s="120"/>
      <c r="GD77" s="120"/>
      <c r="GE77" s="120"/>
      <c r="GF77" s="120"/>
      <c r="GG77" s="120"/>
      <c r="GH77" s="120"/>
      <c r="GI77" s="120"/>
      <c r="GJ77" s="120"/>
      <c r="GK77" s="120"/>
      <c r="GL77" s="120"/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0"/>
      <c r="HA77" s="120"/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0"/>
      <c r="HP77" s="120"/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0"/>
      <c r="IE77" s="120"/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0"/>
      <c r="IT77" s="120"/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0"/>
      <c r="JI77" s="120"/>
      <c r="JJ77" s="120"/>
      <c r="JK77" s="120"/>
      <c r="JL77" s="120"/>
      <c r="JM77" s="120"/>
      <c r="JN77" s="120"/>
      <c r="JO77" s="120"/>
      <c r="JP77" s="120"/>
      <c r="JQ77" s="120"/>
      <c r="JR77" s="120"/>
      <c r="JS77" s="120"/>
      <c r="JT77" s="120"/>
      <c r="JU77" s="120"/>
      <c r="JV77" s="120"/>
      <c r="JW77" s="120"/>
      <c r="JX77" s="120"/>
      <c r="JY77" s="120"/>
      <c r="JZ77" s="120"/>
      <c r="KA77" s="120"/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120"/>
      <c r="NA77" s="120"/>
      <c r="NB77" s="120"/>
      <c r="NC77" s="120"/>
      <c r="ND77" s="120"/>
      <c r="NE77" s="120"/>
      <c r="NF77" s="120"/>
      <c r="NG77" s="120"/>
      <c r="NH77" s="120"/>
      <c r="NI77" s="120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0"/>
      <c r="NX77" s="120"/>
      <c r="NY77" s="120"/>
      <c r="NZ77" s="120"/>
      <c r="OA77" s="120"/>
      <c r="OB77" s="120"/>
      <c r="OC77" s="120"/>
      <c r="OD77" s="120"/>
      <c r="OE77" s="120"/>
      <c r="OF77" s="120"/>
      <c r="OG77" s="120"/>
      <c r="OH77" s="120"/>
      <c r="OI77" s="120"/>
      <c r="OJ77" s="120"/>
      <c r="OK77" s="120"/>
      <c r="OL77" s="120"/>
      <c r="OM77" s="120"/>
      <c r="ON77" s="120"/>
      <c r="OO77" s="120"/>
      <c r="OP77" s="120"/>
      <c r="OQ77" s="120"/>
      <c r="OR77" s="120"/>
      <c r="OS77" s="120"/>
      <c r="OT77" s="120"/>
      <c r="OU77" s="120"/>
      <c r="OV77" s="120"/>
      <c r="OW77" s="120"/>
      <c r="OX77" s="120"/>
      <c r="OY77" s="120"/>
      <c r="OZ77" s="120"/>
      <c r="PA77" s="120"/>
      <c r="PB77" s="120"/>
      <c r="PC77" s="120"/>
      <c r="PD77" s="120"/>
      <c r="PE77" s="120"/>
      <c r="PF77" s="120"/>
      <c r="PG77" s="120"/>
      <c r="PH77" s="120"/>
      <c r="PI77" s="120"/>
      <c r="PJ77" s="120"/>
      <c r="PK77" s="120"/>
      <c r="PL77" s="120"/>
      <c r="PM77" s="120"/>
      <c r="PN77" s="120"/>
      <c r="PO77" s="120"/>
      <c r="PP77" s="120"/>
      <c r="PQ77" s="120"/>
      <c r="PR77" s="120"/>
      <c r="PS77" s="120"/>
      <c r="PT77" s="120"/>
      <c r="PU77" s="120"/>
      <c r="PV77" s="120"/>
      <c r="PW77" s="120"/>
      <c r="PX77" s="120"/>
      <c r="PY77" s="120"/>
      <c r="PZ77" s="120"/>
      <c r="QA77" s="120"/>
      <c r="QB77" s="120"/>
      <c r="QC77" s="120"/>
      <c r="QD77" s="120"/>
      <c r="QE77" s="120"/>
      <c r="QF77" s="120"/>
      <c r="QG77" s="120"/>
      <c r="QH77" s="120"/>
      <c r="QI77" s="120"/>
      <c r="QJ77" s="120"/>
      <c r="QK77" s="120"/>
      <c r="QL77" s="120"/>
      <c r="QM77" s="120"/>
      <c r="QN77" s="120"/>
      <c r="QO77" s="120"/>
      <c r="QP77" s="120"/>
      <c r="QQ77" s="120"/>
      <c r="QR77" s="120"/>
      <c r="QS77" s="120"/>
      <c r="QT77" s="120"/>
      <c r="QU77" s="120"/>
      <c r="QV77" s="120"/>
      <c r="QW77" s="120"/>
      <c r="QX77" s="120"/>
      <c r="QY77" s="120"/>
      <c r="QZ77" s="120"/>
      <c r="RA77" s="120"/>
      <c r="RB77" s="120"/>
      <c r="RC77" s="120"/>
      <c r="RD77" s="120"/>
      <c r="RE77" s="120"/>
      <c r="RF77" s="120"/>
      <c r="RG77" s="120"/>
      <c r="RH77" s="120"/>
      <c r="RI77" s="120"/>
      <c r="RJ77" s="120"/>
      <c r="RK77" s="120"/>
      <c r="RL77" s="120"/>
      <c r="RM77" s="120"/>
      <c r="RN77" s="120"/>
      <c r="RO77" s="120"/>
      <c r="RP77" s="120"/>
      <c r="RQ77" s="120"/>
      <c r="RR77" s="120"/>
      <c r="RS77" s="120"/>
      <c r="RT77" s="120"/>
      <c r="RU77" s="120"/>
      <c r="RV77" s="120"/>
      <c r="RW77" s="120"/>
      <c r="RX77" s="120"/>
      <c r="RY77" s="120"/>
      <c r="RZ77" s="120"/>
      <c r="SA77" s="120"/>
      <c r="SB77" s="120"/>
      <c r="SC77" s="120"/>
      <c r="SD77" s="120"/>
      <c r="SE77" s="120"/>
      <c r="SF77" s="120"/>
      <c r="SG77" s="120"/>
      <c r="SH77" s="120"/>
      <c r="SI77" s="120"/>
      <c r="SJ77" s="120"/>
      <c r="SK77" s="120"/>
      <c r="SL77" s="120"/>
      <c r="SM77" s="120"/>
      <c r="SN77" s="120"/>
      <c r="SO77" s="120"/>
      <c r="SP77" s="120"/>
      <c r="SQ77" s="120"/>
      <c r="SR77" s="120"/>
      <c r="SS77" s="120"/>
      <c r="ST77" s="120"/>
      <c r="SU77" s="120"/>
      <c r="SV77" s="120"/>
      <c r="SW77" s="120"/>
      <c r="SX77" s="120"/>
      <c r="SY77" s="120"/>
      <c r="SZ77" s="120"/>
      <c r="TA77" s="120"/>
      <c r="TB77" s="120"/>
      <c r="TC77" s="120"/>
      <c r="TD77" s="120"/>
      <c r="TE77" s="120"/>
      <c r="TF77" s="120"/>
      <c r="TG77" s="120"/>
      <c r="TH77" s="120"/>
      <c r="TI77" s="120"/>
      <c r="TJ77" s="120"/>
      <c r="TK77" s="120"/>
      <c r="TL77" s="120"/>
      <c r="TM77" s="120"/>
      <c r="TN77" s="120"/>
      <c r="TO77" s="120"/>
      <c r="TP77" s="120"/>
      <c r="TQ77" s="120"/>
      <c r="TR77" s="120"/>
      <c r="TS77" s="120"/>
      <c r="TT77" s="120"/>
      <c r="TU77" s="120"/>
      <c r="TV77" s="120"/>
      <c r="TW77" s="120"/>
      <c r="TX77" s="120"/>
      <c r="TY77" s="120"/>
      <c r="TZ77" s="120"/>
      <c r="UA77" s="120"/>
      <c r="UB77" s="120"/>
      <c r="UC77" s="120"/>
      <c r="UD77" s="120"/>
      <c r="UE77" s="120"/>
      <c r="UF77" s="120"/>
      <c r="UG77" s="120"/>
      <c r="UH77" s="120"/>
      <c r="UI77" s="120"/>
      <c r="UJ77" s="120"/>
      <c r="UK77" s="120"/>
      <c r="UL77" s="120"/>
      <c r="UM77" s="120"/>
      <c r="UN77" s="120"/>
      <c r="UO77" s="120"/>
      <c r="UP77" s="120"/>
      <c r="UQ77" s="120"/>
      <c r="UR77" s="120"/>
      <c r="US77" s="120"/>
      <c r="UT77" s="120"/>
      <c r="UU77" s="120"/>
      <c r="UV77" s="120"/>
      <c r="UW77" s="120"/>
      <c r="UX77" s="120"/>
      <c r="UY77" s="120"/>
      <c r="UZ77" s="120"/>
      <c r="VA77" s="120"/>
      <c r="VB77" s="120"/>
      <c r="VC77" s="120"/>
      <c r="VD77" s="120"/>
      <c r="VE77" s="120"/>
      <c r="VF77" s="120"/>
      <c r="VG77" s="120"/>
      <c r="VH77" s="120"/>
      <c r="VI77" s="120"/>
      <c r="VJ77" s="120"/>
      <c r="VK77" s="120"/>
      <c r="VL77" s="120"/>
      <c r="VM77" s="120"/>
      <c r="VN77" s="120"/>
      <c r="VO77" s="120"/>
      <c r="VP77" s="120"/>
      <c r="VQ77" s="120"/>
      <c r="VR77" s="120"/>
      <c r="VS77" s="120"/>
      <c r="VT77" s="120"/>
      <c r="VU77" s="120"/>
      <c r="VV77" s="120"/>
      <c r="VW77" s="120"/>
      <c r="VX77" s="120"/>
      <c r="VY77" s="120"/>
      <c r="VZ77" s="120"/>
      <c r="WA77" s="120"/>
      <c r="WB77" s="120"/>
      <c r="WC77" s="120"/>
      <c r="WD77" s="120"/>
      <c r="WE77" s="120"/>
      <c r="WF77" s="120"/>
      <c r="WG77" s="120"/>
      <c r="WH77" s="120"/>
      <c r="WI77" s="120"/>
      <c r="WJ77" s="120"/>
      <c r="WK77" s="120"/>
      <c r="WL77" s="120"/>
      <c r="WM77" s="120"/>
      <c r="WN77" s="120"/>
      <c r="WO77" s="120"/>
      <c r="WP77" s="120"/>
      <c r="WQ77" s="120"/>
      <c r="WR77" s="120"/>
      <c r="WS77" s="120"/>
      <c r="WT77" s="120"/>
      <c r="WU77" s="120"/>
      <c r="WV77" s="120"/>
      <c r="WW77" s="120"/>
      <c r="WX77" s="120"/>
      <c r="WY77" s="120"/>
      <c r="WZ77" s="120"/>
      <c r="XA77" s="120"/>
      <c r="XB77" s="120"/>
      <c r="XC77" s="120"/>
      <c r="XD77" s="120"/>
      <c r="XE77" s="120"/>
      <c r="XF77" s="120"/>
      <c r="XG77" s="120"/>
      <c r="XH77" s="120"/>
      <c r="XI77" s="120"/>
      <c r="XJ77" s="120"/>
      <c r="XK77" s="120"/>
      <c r="XL77" s="120"/>
      <c r="XM77" s="120"/>
      <c r="XN77" s="120"/>
      <c r="XO77" s="120"/>
      <c r="XP77" s="120"/>
      <c r="XQ77" s="120"/>
      <c r="XR77" s="120"/>
      <c r="XS77" s="120"/>
      <c r="XT77" s="120"/>
      <c r="XU77" s="120"/>
      <c r="XV77" s="120"/>
      <c r="XW77" s="120"/>
      <c r="XX77" s="120"/>
      <c r="XY77" s="120"/>
      <c r="XZ77" s="120"/>
      <c r="YA77" s="120"/>
      <c r="YB77" s="120"/>
      <c r="YC77" s="120"/>
      <c r="YD77" s="120"/>
      <c r="YE77" s="120"/>
      <c r="YF77" s="120"/>
      <c r="YG77" s="120"/>
      <c r="YH77" s="120"/>
      <c r="YI77" s="120"/>
      <c r="YJ77" s="120"/>
      <c r="YK77" s="120"/>
      <c r="YL77" s="120"/>
      <c r="YM77" s="120"/>
      <c r="YN77" s="120"/>
      <c r="YO77" s="120"/>
      <c r="YP77" s="120"/>
      <c r="YQ77" s="120"/>
      <c r="YR77" s="120"/>
      <c r="YS77" s="120"/>
      <c r="YT77" s="120"/>
      <c r="YU77" s="120"/>
      <c r="YV77" s="120"/>
      <c r="YW77" s="120"/>
      <c r="YX77" s="120"/>
      <c r="YY77" s="120"/>
      <c r="YZ77" s="120"/>
      <c r="ZA77" s="120"/>
      <c r="ZB77" s="120"/>
      <c r="ZC77" s="120"/>
      <c r="ZD77" s="120"/>
      <c r="ZE77" s="120"/>
      <c r="ZF77" s="120"/>
      <c r="ZG77" s="120"/>
      <c r="ZH77" s="120"/>
      <c r="ZI77" s="120"/>
      <c r="ZJ77" s="120"/>
      <c r="ZK77" s="120"/>
      <c r="ZL77" s="120"/>
      <c r="ZM77" s="120"/>
      <c r="ZN77" s="120"/>
      <c r="ZO77" s="120"/>
      <c r="ZP77" s="120"/>
      <c r="ZQ77" s="120"/>
      <c r="ZR77" s="120"/>
      <c r="ZS77" s="120"/>
      <c r="ZT77" s="120"/>
      <c r="ZU77" s="120"/>
      <c r="ZV77" s="120"/>
      <c r="ZW77" s="120"/>
      <c r="ZX77" s="120"/>
      <c r="ZY77" s="120"/>
      <c r="ZZ77" s="120"/>
      <c r="AAA77" s="120"/>
    </row>
    <row r="78" spans="1:703" hidden="1" outlineLevel="1">
      <c r="A78" s="62">
        <v>42583</v>
      </c>
      <c r="B78" s="120">
        <v>2395.4369298699999</v>
      </c>
      <c r="C78" s="120">
        <v>889.27137490999996</v>
      </c>
      <c r="D78" s="120">
        <v>0.63092859999999995</v>
      </c>
      <c r="E78" s="120">
        <v>708.22972397000001</v>
      </c>
      <c r="F78" s="120">
        <v>7.8794881200000004</v>
      </c>
      <c r="G78" s="120">
        <v>0.38266456999999998</v>
      </c>
      <c r="H78" s="120">
        <v>50.771503170000003</v>
      </c>
      <c r="I78" s="120">
        <v>616.02282826999999</v>
      </c>
      <c r="J78" s="120">
        <v>71.858565200000001</v>
      </c>
      <c r="K78" s="120">
        <v>0.13931278</v>
      </c>
      <c r="L78" s="120">
        <v>10.09499218</v>
      </c>
      <c r="M78" s="176" t="s">
        <v>191</v>
      </c>
      <c r="N78" s="120">
        <v>34.470289469999997</v>
      </c>
      <c r="O78" s="120">
        <v>1.53596679</v>
      </c>
      <c r="P78" s="120">
        <v>0.92848174999999999</v>
      </c>
      <c r="Q78" s="120">
        <v>0.24926038</v>
      </c>
      <c r="R78" s="120">
        <v>2.8561571400000001</v>
      </c>
      <c r="S78" s="120">
        <v>0</v>
      </c>
      <c r="T78" s="120">
        <v>0.11539257</v>
      </c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0"/>
      <c r="FX78" s="120"/>
      <c r="FY78" s="120"/>
      <c r="FZ78" s="120"/>
      <c r="GA78" s="120"/>
      <c r="GB78" s="120"/>
      <c r="GC78" s="120"/>
      <c r="GD78" s="120"/>
      <c r="GE78" s="120"/>
      <c r="GF78" s="120"/>
      <c r="GG78" s="120"/>
      <c r="GH78" s="120"/>
      <c r="GI78" s="120"/>
      <c r="GJ78" s="120"/>
      <c r="GK78" s="120"/>
      <c r="GL78" s="120"/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0"/>
      <c r="HA78" s="120"/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0"/>
      <c r="HP78" s="120"/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0"/>
      <c r="IE78" s="120"/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0"/>
      <c r="IT78" s="120"/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0"/>
      <c r="JI78" s="120"/>
      <c r="JJ78" s="120"/>
      <c r="JK78" s="120"/>
      <c r="JL78" s="120"/>
      <c r="JM78" s="120"/>
      <c r="JN78" s="120"/>
      <c r="JO78" s="120"/>
      <c r="JP78" s="120"/>
      <c r="JQ78" s="120"/>
      <c r="JR78" s="120"/>
      <c r="JS78" s="120"/>
      <c r="JT78" s="120"/>
      <c r="JU78" s="120"/>
      <c r="JV78" s="120"/>
      <c r="JW78" s="120"/>
      <c r="JX78" s="120"/>
      <c r="JY78" s="120"/>
      <c r="JZ78" s="120"/>
      <c r="KA78" s="120"/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120"/>
      <c r="NA78" s="120"/>
      <c r="NB78" s="120"/>
      <c r="NC78" s="120"/>
      <c r="ND78" s="120"/>
      <c r="NE78" s="120"/>
      <c r="NF78" s="120"/>
      <c r="NG78" s="120"/>
      <c r="NH78" s="120"/>
      <c r="NI78" s="120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0"/>
      <c r="NX78" s="120"/>
      <c r="NY78" s="120"/>
      <c r="NZ78" s="120"/>
      <c r="OA78" s="120"/>
      <c r="OB78" s="120"/>
      <c r="OC78" s="120"/>
      <c r="OD78" s="120"/>
      <c r="OE78" s="120"/>
      <c r="OF78" s="120"/>
      <c r="OG78" s="120"/>
      <c r="OH78" s="120"/>
      <c r="OI78" s="120"/>
      <c r="OJ78" s="120"/>
      <c r="OK78" s="120"/>
      <c r="OL78" s="120"/>
      <c r="OM78" s="120"/>
      <c r="ON78" s="120"/>
      <c r="OO78" s="120"/>
      <c r="OP78" s="120"/>
      <c r="OQ78" s="120"/>
      <c r="OR78" s="120"/>
      <c r="OS78" s="120"/>
      <c r="OT78" s="120"/>
      <c r="OU78" s="120"/>
      <c r="OV78" s="120"/>
      <c r="OW78" s="120"/>
      <c r="OX78" s="120"/>
      <c r="OY78" s="120"/>
      <c r="OZ78" s="120"/>
      <c r="PA78" s="120"/>
      <c r="PB78" s="120"/>
      <c r="PC78" s="120"/>
      <c r="PD78" s="120"/>
      <c r="PE78" s="120"/>
      <c r="PF78" s="120"/>
      <c r="PG78" s="120"/>
      <c r="PH78" s="120"/>
      <c r="PI78" s="120"/>
      <c r="PJ78" s="120"/>
      <c r="PK78" s="120"/>
      <c r="PL78" s="120"/>
      <c r="PM78" s="120"/>
      <c r="PN78" s="120"/>
      <c r="PO78" s="120"/>
      <c r="PP78" s="120"/>
      <c r="PQ78" s="120"/>
      <c r="PR78" s="120"/>
      <c r="PS78" s="120"/>
      <c r="PT78" s="120"/>
      <c r="PU78" s="120"/>
      <c r="PV78" s="120"/>
      <c r="PW78" s="120"/>
      <c r="PX78" s="120"/>
      <c r="PY78" s="120"/>
      <c r="PZ78" s="120"/>
      <c r="QA78" s="120"/>
      <c r="QB78" s="120"/>
      <c r="QC78" s="120"/>
      <c r="QD78" s="120"/>
      <c r="QE78" s="120"/>
      <c r="QF78" s="120"/>
      <c r="QG78" s="120"/>
      <c r="QH78" s="120"/>
      <c r="QI78" s="120"/>
      <c r="QJ78" s="120"/>
      <c r="QK78" s="120"/>
      <c r="QL78" s="120"/>
      <c r="QM78" s="120"/>
      <c r="QN78" s="120"/>
      <c r="QO78" s="120"/>
      <c r="QP78" s="120"/>
      <c r="QQ78" s="120"/>
      <c r="QR78" s="120"/>
      <c r="QS78" s="120"/>
      <c r="QT78" s="120"/>
      <c r="QU78" s="120"/>
      <c r="QV78" s="120"/>
      <c r="QW78" s="120"/>
      <c r="QX78" s="120"/>
      <c r="QY78" s="120"/>
      <c r="QZ78" s="120"/>
      <c r="RA78" s="120"/>
      <c r="RB78" s="120"/>
      <c r="RC78" s="120"/>
      <c r="RD78" s="120"/>
      <c r="RE78" s="120"/>
      <c r="RF78" s="120"/>
      <c r="RG78" s="120"/>
      <c r="RH78" s="120"/>
      <c r="RI78" s="120"/>
      <c r="RJ78" s="120"/>
      <c r="RK78" s="120"/>
      <c r="RL78" s="120"/>
      <c r="RM78" s="120"/>
      <c r="RN78" s="120"/>
      <c r="RO78" s="120"/>
      <c r="RP78" s="120"/>
      <c r="RQ78" s="120"/>
      <c r="RR78" s="120"/>
      <c r="RS78" s="120"/>
      <c r="RT78" s="120"/>
      <c r="RU78" s="120"/>
      <c r="RV78" s="120"/>
      <c r="RW78" s="120"/>
      <c r="RX78" s="120"/>
      <c r="RY78" s="120"/>
      <c r="RZ78" s="120"/>
      <c r="SA78" s="120"/>
      <c r="SB78" s="120"/>
      <c r="SC78" s="120"/>
      <c r="SD78" s="120"/>
      <c r="SE78" s="120"/>
      <c r="SF78" s="120"/>
      <c r="SG78" s="120"/>
      <c r="SH78" s="120"/>
      <c r="SI78" s="120"/>
      <c r="SJ78" s="120"/>
      <c r="SK78" s="120"/>
      <c r="SL78" s="120"/>
      <c r="SM78" s="120"/>
      <c r="SN78" s="120"/>
      <c r="SO78" s="120"/>
      <c r="SP78" s="120"/>
      <c r="SQ78" s="120"/>
      <c r="SR78" s="120"/>
      <c r="SS78" s="120"/>
      <c r="ST78" s="120"/>
      <c r="SU78" s="120"/>
      <c r="SV78" s="120"/>
      <c r="SW78" s="120"/>
      <c r="SX78" s="120"/>
      <c r="SY78" s="120"/>
      <c r="SZ78" s="120"/>
      <c r="TA78" s="120"/>
      <c r="TB78" s="120"/>
      <c r="TC78" s="120"/>
      <c r="TD78" s="120"/>
      <c r="TE78" s="120"/>
      <c r="TF78" s="120"/>
      <c r="TG78" s="120"/>
      <c r="TH78" s="120"/>
      <c r="TI78" s="120"/>
      <c r="TJ78" s="120"/>
      <c r="TK78" s="120"/>
      <c r="TL78" s="120"/>
      <c r="TM78" s="120"/>
      <c r="TN78" s="120"/>
      <c r="TO78" s="120"/>
      <c r="TP78" s="120"/>
      <c r="TQ78" s="120"/>
      <c r="TR78" s="120"/>
      <c r="TS78" s="120"/>
      <c r="TT78" s="120"/>
      <c r="TU78" s="120"/>
      <c r="TV78" s="120"/>
      <c r="TW78" s="120"/>
      <c r="TX78" s="120"/>
      <c r="TY78" s="120"/>
      <c r="TZ78" s="120"/>
      <c r="UA78" s="120"/>
      <c r="UB78" s="120"/>
      <c r="UC78" s="120"/>
      <c r="UD78" s="120"/>
      <c r="UE78" s="120"/>
      <c r="UF78" s="120"/>
      <c r="UG78" s="120"/>
      <c r="UH78" s="120"/>
      <c r="UI78" s="120"/>
      <c r="UJ78" s="120"/>
      <c r="UK78" s="120"/>
      <c r="UL78" s="120"/>
      <c r="UM78" s="120"/>
      <c r="UN78" s="120"/>
      <c r="UO78" s="120"/>
      <c r="UP78" s="120"/>
      <c r="UQ78" s="120"/>
      <c r="UR78" s="120"/>
      <c r="US78" s="120"/>
      <c r="UT78" s="120"/>
      <c r="UU78" s="120"/>
      <c r="UV78" s="120"/>
      <c r="UW78" s="120"/>
      <c r="UX78" s="120"/>
      <c r="UY78" s="120"/>
      <c r="UZ78" s="120"/>
      <c r="VA78" s="120"/>
      <c r="VB78" s="120"/>
      <c r="VC78" s="120"/>
      <c r="VD78" s="120"/>
      <c r="VE78" s="120"/>
      <c r="VF78" s="120"/>
      <c r="VG78" s="120"/>
      <c r="VH78" s="120"/>
      <c r="VI78" s="120"/>
      <c r="VJ78" s="120"/>
      <c r="VK78" s="120"/>
      <c r="VL78" s="120"/>
      <c r="VM78" s="120"/>
      <c r="VN78" s="120"/>
      <c r="VO78" s="120"/>
      <c r="VP78" s="120"/>
      <c r="VQ78" s="120"/>
      <c r="VR78" s="120"/>
      <c r="VS78" s="120"/>
      <c r="VT78" s="120"/>
      <c r="VU78" s="120"/>
      <c r="VV78" s="120"/>
      <c r="VW78" s="120"/>
      <c r="VX78" s="120"/>
      <c r="VY78" s="120"/>
      <c r="VZ78" s="120"/>
      <c r="WA78" s="120"/>
      <c r="WB78" s="120"/>
      <c r="WC78" s="120"/>
      <c r="WD78" s="120"/>
      <c r="WE78" s="120"/>
      <c r="WF78" s="120"/>
      <c r="WG78" s="120"/>
      <c r="WH78" s="120"/>
      <c r="WI78" s="120"/>
      <c r="WJ78" s="120"/>
      <c r="WK78" s="120"/>
      <c r="WL78" s="120"/>
      <c r="WM78" s="120"/>
      <c r="WN78" s="120"/>
      <c r="WO78" s="120"/>
      <c r="WP78" s="120"/>
      <c r="WQ78" s="120"/>
      <c r="WR78" s="120"/>
      <c r="WS78" s="120"/>
      <c r="WT78" s="120"/>
      <c r="WU78" s="120"/>
      <c r="WV78" s="120"/>
      <c r="WW78" s="120"/>
      <c r="WX78" s="120"/>
      <c r="WY78" s="120"/>
      <c r="WZ78" s="120"/>
      <c r="XA78" s="120"/>
      <c r="XB78" s="120"/>
      <c r="XC78" s="120"/>
      <c r="XD78" s="120"/>
      <c r="XE78" s="120"/>
      <c r="XF78" s="120"/>
      <c r="XG78" s="120"/>
      <c r="XH78" s="120"/>
      <c r="XI78" s="120"/>
      <c r="XJ78" s="120"/>
      <c r="XK78" s="120"/>
      <c r="XL78" s="120"/>
      <c r="XM78" s="120"/>
      <c r="XN78" s="120"/>
      <c r="XO78" s="120"/>
      <c r="XP78" s="120"/>
      <c r="XQ78" s="120"/>
      <c r="XR78" s="120"/>
      <c r="XS78" s="120"/>
      <c r="XT78" s="120"/>
      <c r="XU78" s="120"/>
      <c r="XV78" s="120"/>
      <c r="XW78" s="120"/>
      <c r="XX78" s="120"/>
      <c r="XY78" s="120"/>
      <c r="XZ78" s="120"/>
      <c r="YA78" s="120"/>
      <c r="YB78" s="120"/>
      <c r="YC78" s="120"/>
      <c r="YD78" s="120"/>
      <c r="YE78" s="120"/>
      <c r="YF78" s="120"/>
      <c r="YG78" s="120"/>
      <c r="YH78" s="120"/>
      <c r="YI78" s="120"/>
      <c r="YJ78" s="120"/>
      <c r="YK78" s="120"/>
      <c r="YL78" s="120"/>
      <c r="YM78" s="120"/>
      <c r="YN78" s="120"/>
      <c r="YO78" s="120"/>
      <c r="YP78" s="120"/>
      <c r="YQ78" s="120"/>
      <c r="YR78" s="120"/>
      <c r="YS78" s="120"/>
      <c r="YT78" s="120"/>
      <c r="YU78" s="120"/>
      <c r="YV78" s="120"/>
      <c r="YW78" s="120"/>
      <c r="YX78" s="120"/>
      <c r="YY78" s="120"/>
      <c r="YZ78" s="120"/>
      <c r="ZA78" s="120"/>
      <c r="ZB78" s="120"/>
      <c r="ZC78" s="120"/>
      <c r="ZD78" s="120"/>
      <c r="ZE78" s="120"/>
      <c r="ZF78" s="120"/>
      <c r="ZG78" s="120"/>
      <c r="ZH78" s="120"/>
      <c r="ZI78" s="120"/>
      <c r="ZJ78" s="120"/>
      <c r="ZK78" s="120"/>
      <c r="ZL78" s="120"/>
      <c r="ZM78" s="120"/>
      <c r="ZN78" s="120"/>
      <c r="ZO78" s="120"/>
      <c r="ZP78" s="120"/>
      <c r="ZQ78" s="120"/>
      <c r="ZR78" s="120"/>
      <c r="ZS78" s="120"/>
      <c r="ZT78" s="120"/>
      <c r="ZU78" s="120"/>
      <c r="ZV78" s="120"/>
      <c r="ZW78" s="120"/>
      <c r="ZX78" s="120"/>
      <c r="ZY78" s="120"/>
      <c r="ZZ78" s="120"/>
      <c r="AAA78" s="120"/>
    </row>
    <row r="79" spans="1:703" hidden="1" outlineLevel="1">
      <c r="A79" s="62">
        <v>42614</v>
      </c>
      <c r="B79" s="120">
        <v>2299.45138989</v>
      </c>
      <c r="C79" s="120">
        <v>865.08301933999996</v>
      </c>
      <c r="D79" s="120">
        <v>0.99057720000000005</v>
      </c>
      <c r="E79" s="120">
        <v>645.01511992999997</v>
      </c>
      <c r="F79" s="120">
        <v>3.5704822300000001</v>
      </c>
      <c r="G79" s="120">
        <v>0.18736183000000001</v>
      </c>
      <c r="H79" s="120">
        <v>51.261405480000001</v>
      </c>
      <c r="I79" s="120">
        <v>636.47056124000005</v>
      </c>
      <c r="J79" s="120">
        <v>58.148806059999998</v>
      </c>
      <c r="K79" s="120">
        <v>1.0054357</v>
      </c>
      <c r="L79" s="120">
        <v>11.97134116</v>
      </c>
      <c r="M79" s="176" t="s">
        <v>191</v>
      </c>
      <c r="N79" s="120">
        <v>20.19951631</v>
      </c>
      <c r="O79" s="120">
        <v>1.29776556</v>
      </c>
      <c r="P79" s="120">
        <v>1.0525004899999999</v>
      </c>
      <c r="Q79" s="120">
        <v>0.23601083</v>
      </c>
      <c r="R79" s="120">
        <v>2.8654335799999999</v>
      </c>
      <c r="S79" s="120">
        <v>0</v>
      </c>
      <c r="T79" s="120">
        <v>9.6052949999999998E-2</v>
      </c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20"/>
      <c r="FC79" s="120"/>
      <c r="FD79" s="120"/>
      <c r="FE79" s="120"/>
      <c r="FF79" s="120"/>
      <c r="FG79" s="120"/>
      <c r="FH79" s="120"/>
      <c r="FI79" s="120"/>
      <c r="FJ79" s="120"/>
      <c r="FK79" s="120"/>
      <c r="FL79" s="120"/>
      <c r="FM79" s="120"/>
      <c r="FN79" s="120"/>
      <c r="FO79" s="120"/>
      <c r="FP79" s="120"/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20"/>
      <c r="GC79" s="120"/>
      <c r="GD79" s="120"/>
      <c r="GE79" s="120"/>
      <c r="GF79" s="120"/>
      <c r="GG79" s="120"/>
      <c r="GH79" s="120"/>
      <c r="GI79" s="120"/>
      <c r="GJ79" s="120"/>
      <c r="GK79" s="120"/>
      <c r="GL79" s="120"/>
      <c r="GM79" s="120"/>
      <c r="GN79" s="120"/>
      <c r="GO79" s="120"/>
      <c r="GP79" s="120"/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20"/>
      <c r="HC79" s="120"/>
      <c r="HD79" s="120"/>
      <c r="HE79" s="120"/>
      <c r="HF79" s="120"/>
      <c r="HG79" s="120"/>
      <c r="HH79" s="120"/>
      <c r="HI79" s="120"/>
      <c r="HJ79" s="120"/>
      <c r="HK79" s="120"/>
      <c r="HL79" s="120"/>
      <c r="HM79" s="120"/>
      <c r="HN79" s="120"/>
      <c r="HO79" s="120"/>
      <c r="HP79" s="120"/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20"/>
      <c r="IC79" s="120"/>
      <c r="ID79" s="120"/>
      <c r="IE79" s="120"/>
      <c r="IF79" s="120"/>
      <c r="IG79" s="120"/>
      <c r="IH79" s="120"/>
      <c r="II79" s="120"/>
      <c r="IJ79" s="120"/>
      <c r="IK79" s="120"/>
      <c r="IL79" s="120"/>
      <c r="IM79" s="120"/>
      <c r="IN79" s="120"/>
      <c r="IO79" s="120"/>
      <c r="IP79" s="120"/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20"/>
      <c r="JC79" s="120"/>
      <c r="JD79" s="120"/>
      <c r="JE79" s="120"/>
      <c r="JF79" s="120"/>
      <c r="JG79" s="120"/>
      <c r="JH79" s="120"/>
      <c r="JI79" s="120"/>
      <c r="JJ79" s="120"/>
      <c r="JK79" s="120"/>
      <c r="JL79" s="120"/>
      <c r="JM79" s="120"/>
      <c r="JN79" s="120"/>
      <c r="JO79" s="120"/>
      <c r="JP79" s="120"/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20"/>
      <c r="KC79" s="120"/>
      <c r="KD79" s="120"/>
      <c r="KE79" s="120"/>
      <c r="KF79" s="120"/>
      <c r="KG79" s="120"/>
      <c r="KH79" s="120"/>
      <c r="KI79" s="120"/>
      <c r="KJ79" s="120"/>
      <c r="KK79" s="120"/>
      <c r="KL79" s="120"/>
      <c r="KM79" s="120"/>
      <c r="KN79" s="120"/>
      <c r="KO79" s="120"/>
      <c r="KP79" s="120"/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20"/>
      <c r="LC79" s="120"/>
      <c r="LD79" s="120"/>
      <c r="LE79" s="120"/>
      <c r="LF79" s="120"/>
      <c r="LG79" s="120"/>
      <c r="LH79" s="120"/>
      <c r="LI79" s="120"/>
      <c r="LJ79" s="120"/>
      <c r="LK79" s="120"/>
      <c r="LL79" s="120"/>
      <c r="LM79" s="120"/>
      <c r="LN79" s="120"/>
      <c r="LO79" s="120"/>
      <c r="LP79" s="120"/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20"/>
      <c r="MD79" s="120"/>
      <c r="ME79" s="120"/>
      <c r="MF79" s="120"/>
      <c r="MG79" s="120"/>
      <c r="MH79" s="120"/>
      <c r="MI79" s="120"/>
      <c r="MJ79" s="120"/>
      <c r="MK79" s="120"/>
      <c r="ML79" s="120"/>
      <c r="MM79" s="120"/>
      <c r="MN79" s="120"/>
      <c r="MO79" s="120"/>
      <c r="MP79" s="120"/>
      <c r="MQ79" s="120"/>
      <c r="MR79" s="120"/>
      <c r="MS79" s="120"/>
      <c r="MT79" s="120"/>
      <c r="MU79" s="120"/>
      <c r="MV79" s="120"/>
      <c r="MW79" s="120"/>
      <c r="MX79" s="120"/>
      <c r="MY79" s="120"/>
      <c r="MZ79" s="120"/>
      <c r="NA79" s="120"/>
      <c r="NB79" s="120"/>
      <c r="NC79" s="120"/>
      <c r="ND79" s="120"/>
      <c r="NE79" s="120"/>
      <c r="NF79" s="120"/>
      <c r="NG79" s="120"/>
      <c r="NH79" s="120"/>
      <c r="NI79" s="120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0"/>
      <c r="NX79" s="120"/>
      <c r="NY79" s="120"/>
      <c r="NZ79" s="120"/>
      <c r="OA79" s="120"/>
      <c r="OB79" s="120"/>
      <c r="OC79" s="120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  <c r="OX79" s="120"/>
      <c r="OY79" s="120"/>
      <c r="OZ79" s="120"/>
      <c r="PA79" s="120"/>
      <c r="PB79" s="120"/>
      <c r="PC79" s="120"/>
      <c r="PD79" s="120"/>
      <c r="PE79" s="120"/>
      <c r="PF79" s="120"/>
      <c r="PG79" s="120"/>
      <c r="PH79" s="120"/>
      <c r="PI79" s="120"/>
      <c r="PJ79" s="120"/>
      <c r="PK79" s="120"/>
      <c r="PL79" s="120"/>
      <c r="PM79" s="120"/>
      <c r="PN79" s="120"/>
      <c r="PO79" s="120"/>
      <c r="PP79" s="120"/>
      <c r="PQ79" s="120"/>
      <c r="PR79" s="120"/>
      <c r="PS79" s="120"/>
      <c r="PT79" s="120"/>
      <c r="PU79" s="120"/>
      <c r="PV79" s="120"/>
      <c r="PW79" s="120"/>
      <c r="PX79" s="120"/>
      <c r="PY79" s="120"/>
      <c r="PZ79" s="120"/>
      <c r="QA79" s="120"/>
      <c r="QB79" s="120"/>
      <c r="QC79" s="120"/>
      <c r="QD79" s="120"/>
      <c r="QE79" s="120"/>
      <c r="QF79" s="120"/>
      <c r="QG79" s="120"/>
      <c r="QH79" s="120"/>
      <c r="QI79" s="120"/>
      <c r="QJ79" s="120"/>
      <c r="QK79" s="120"/>
      <c r="QL79" s="120"/>
      <c r="QM79" s="120"/>
      <c r="QN79" s="120"/>
      <c r="QO79" s="120"/>
      <c r="QP79" s="120"/>
      <c r="QQ79" s="120"/>
      <c r="QR79" s="120"/>
      <c r="QS79" s="120"/>
      <c r="QT79" s="120"/>
      <c r="QU79" s="120"/>
      <c r="QV79" s="120"/>
      <c r="QW79" s="120"/>
      <c r="QX79" s="120"/>
      <c r="QY79" s="120"/>
      <c r="QZ79" s="120"/>
      <c r="RA79" s="120"/>
      <c r="RB79" s="120"/>
      <c r="RC79" s="120"/>
      <c r="RD79" s="120"/>
      <c r="RE79" s="120"/>
      <c r="RF79" s="120"/>
      <c r="RG79" s="120"/>
      <c r="RH79" s="120"/>
      <c r="RI79" s="120"/>
      <c r="RJ79" s="120"/>
      <c r="RK79" s="120"/>
      <c r="RL79" s="120"/>
      <c r="RM79" s="120"/>
      <c r="RN79" s="120"/>
      <c r="RO79" s="120"/>
      <c r="RP79" s="120"/>
      <c r="RQ79" s="120"/>
      <c r="RR79" s="120"/>
      <c r="RS79" s="120"/>
      <c r="RT79" s="120"/>
      <c r="RU79" s="120"/>
      <c r="RV79" s="120"/>
      <c r="RW79" s="120"/>
      <c r="RX79" s="120"/>
      <c r="RY79" s="120"/>
      <c r="RZ79" s="120"/>
      <c r="SA79" s="120"/>
      <c r="SB79" s="120"/>
      <c r="SC79" s="120"/>
      <c r="SD79" s="120"/>
      <c r="SE79" s="120"/>
      <c r="SF79" s="120"/>
      <c r="SG79" s="120"/>
      <c r="SH79" s="120"/>
      <c r="SI79" s="120"/>
      <c r="SJ79" s="120"/>
      <c r="SK79" s="120"/>
      <c r="SL79" s="120"/>
      <c r="SM79" s="120"/>
      <c r="SN79" s="120"/>
      <c r="SO79" s="120"/>
      <c r="SP79" s="120"/>
      <c r="SQ79" s="120"/>
      <c r="SR79" s="120"/>
      <c r="SS79" s="120"/>
      <c r="ST79" s="120"/>
      <c r="SU79" s="120"/>
      <c r="SV79" s="120"/>
      <c r="SW79" s="120"/>
      <c r="SX79" s="120"/>
      <c r="SY79" s="120"/>
      <c r="SZ79" s="120"/>
      <c r="TA79" s="120"/>
      <c r="TB79" s="120"/>
      <c r="TC79" s="120"/>
      <c r="TD79" s="120"/>
      <c r="TE79" s="120"/>
      <c r="TF79" s="120"/>
      <c r="TG79" s="120"/>
      <c r="TH79" s="120"/>
      <c r="TI79" s="120"/>
      <c r="TJ79" s="120"/>
      <c r="TK79" s="120"/>
      <c r="TL79" s="120"/>
      <c r="TM79" s="120"/>
      <c r="TN79" s="120"/>
      <c r="TO79" s="120"/>
      <c r="TP79" s="120"/>
      <c r="TQ79" s="120"/>
      <c r="TR79" s="120"/>
      <c r="TS79" s="120"/>
      <c r="TT79" s="120"/>
      <c r="TU79" s="120"/>
      <c r="TV79" s="120"/>
      <c r="TW79" s="120"/>
      <c r="TX79" s="120"/>
      <c r="TY79" s="120"/>
      <c r="TZ79" s="120"/>
      <c r="UA79" s="120"/>
      <c r="UB79" s="120"/>
      <c r="UC79" s="120"/>
      <c r="UD79" s="120"/>
      <c r="UE79" s="120"/>
      <c r="UF79" s="120"/>
      <c r="UG79" s="120"/>
      <c r="UH79" s="120"/>
      <c r="UI79" s="120"/>
      <c r="UJ79" s="120"/>
      <c r="UK79" s="120"/>
      <c r="UL79" s="120"/>
      <c r="UM79" s="120"/>
      <c r="UN79" s="120"/>
      <c r="UO79" s="120"/>
      <c r="UP79" s="120"/>
      <c r="UQ79" s="120"/>
      <c r="UR79" s="120"/>
      <c r="US79" s="120"/>
      <c r="UT79" s="120"/>
      <c r="UU79" s="120"/>
      <c r="UV79" s="120"/>
      <c r="UW79" s="120"/>
      <c r="UX79" s="120"/>
      <c r="UY79" s="120"/>
      <c r="UZ79" s="120"/>
      <c r="VA79" s="120"/>
      <c r="VB79" s="120"/>
      <c r="VC79" s="120"/>
      <c r="VD79" s="120"/>
      <c r="VE79" s="120"/>
      <c r="VF79" s="120"/>
      <c r="VG79" s="120"/>
      <c r="VH79" s="120"/>
      <c r="VI79" s="120"/>
      <c r="VJ79" s="120"/>
      <c r="VK79" s="120"/>
      <c r="VL79" s="120"/>
      <c r="VM79" s="120"/>
      <c r="VN79" s="120"/>
      <c r="VO79" s="120"/>
      <c r="VP79" s="120"/>
      <c r="VQ79" s="120"/>
      <c r="VR79" s="120"/>
      <c r="VS79" s="120"/>
      <c r="VT79" s="120"/>
      <c r="VU79" s="120"/>
      <c r="VV79" s="120"/>
      <c r="VW79" s="120"/>
      <c r="VX79" s="120"/>
      <c r="VY79" s="120"/>
      <c r="VZ79" s="120"/>
      <c r="WA79" s="120"/>
      <c r="WB79" s="120"/>
      <c r="WC79" s="120"/>
      <c r="WD79" s="120"/>
      <c r="WE79" s="120"/>
      <c r="WF79" s="120"/>
      <c r="WG79" s="120"/>
      <c r="WH79" s="120"/>
      <c r="WI79" s="120"/>
      <c r="WJ79" s="120"/>
      <c r="WK79" s="120"/>
      <c r="WL79" s="120"/>
      <c r="WM79" s="120"/>
      <c r="WN79" s="120"/>
      <c r="WO79" s="120"/>
      <c r="WP79" s="120"/>
      <c r="WQ79" s="120"/>
      <c r="WR79" s="120"/>
      <c r="WS79" s="120"/>
      <c r="WT79" s="120"/>
      <c r="WU79" s="120"/>
      <c r="WV79" s="120"/>
      <c r="WW79" s="120"/>
      <c r="WX79" s="120"/>
      <c r="WY79" s="120"/>
      <c r="WZ79" s="120"/>
      <c r="XA79" s="120"/>
      <c r="XB79" s="120"/>
      <c r="XC79" s="120"/>
      <c r="XD79" s="120"/>
      <c r="XE79" s="120"/>
      <c r="XF79" s="120"/>
      <c r="XG79" s="120"/>
      <c r="XH79" s="120"/>
      <c r="XI79" s="120"/>
      <c r="XJ79" s="120"/>
      <c r="XK79" s="120"/>
      <c r="XL79" s="120"/>
      <c r="XM79" s="120"/>
      <c r="XN79" s="120"/>
      <c r="XO79" s="120"/>
      <c r="XP79" s="120"/>
      <c r="XQ79" s="120"/>
      <c r="XR79" s="120"/>
      <c r="XS79" s="120"/>
      <c r="XT79" s="120"/>
      <c r="XU79" s="120"/>
      <c r="XV79" s="120"/>
      <c r="XW79" s="120"/>
      <c r="XX79" s="120"/>
      <c r="XY79" s="120"/>
      <c r="XZ79" s="120"/>
      <c r="YA79" s="120"/>
      <c r="YB79" s="120"/>
      <c r="YC79" s="120"/>
      <c r="YD79" s="120"/>
      <c r="YE79" s="120"/>
      <c r="YF79" s="120"/>
      <c r="YG79" s="120"/>
      <c r="YH79" s="120"/>
      <c r="YI79" s="120"/>
      <c r="YJ79" s="120"/>
      <c r="YK79" s="120"/>
      <c r="YL79" s="120"/>
      <c r="YM79" s="120"/>
      <c r="YN79" s="120"/>
      <c r="YO79" s="120"/>
      <c r="YP79" s="120"/>
      <c r="YQ79" s="120"/>
      <c r="YR79" s="120"/>
      <c r="YS79" s="120"/>
      <c r="YT79" s="120"/>
      <c r="YU79" s="120"/>
      <c r="YV79" s="120"/>
      <c r="YW79" s="120"/>
      <c r="YX79" s="120"/>
      <c r="YY79" s="120"/>
      <c r="YZ79" s="120"/>
      <c r="ZA79" s="120"/>
      <c r="ZB79" s="120"/>
      <c r="ZC79" s="120"/>
      <c r="ZD79" s="120"/>
      <c r="ZE79" s="120"/>
      <c r="ZF79" s="120"/>
      <c r="ZG79" s="120"/>
      <c r="ZH79" s="120"/>
      <c r="ZI79" s="120"/>
      <c r="ZJ79" s="120"/>
      <c r="ZK79" s="120"/>
      <c r="ZL79" s="120"/>
      <c r="ZM79" s="120"/>
      <c r="ZN79" s="120"/>
      <c r="ZO79" s="120"/>
      <c r="ZP79" s="120"/>
      <c r="ZQ79" s="120"/>
      <c r="ZR79" s="120"/>
      <c r="ZS79" s="120"/>
      <c r="ZT79" s="120"/>
      <c r="ZU79" s="120"/>
      <c r="ZV79" s="120"/>
      <c r="ZW79" s="120"/>
      <c r="ZX79" s="120"/>
      <c r="ZY79" s="120"/>
      <c r="ZZ79" s="120"/>
      <c r="AAA79" s="120"/>
    </row>
    <row r="80" spans="1:703" hidden="1" outlineLevel="1">
      <c r="A80" s="62">
        <v>42644</v>
      </c>
      <c r="B80" s="120">
        <v>2275.8137904199998</v>
      </c>
      <c r="C80" s="120">
        <v>818.55572483000003</v>
      </c>
      <c r="D80" s="120">
        <v>0.78027855999999995</v>
      </c>
      <c r="E80" s="120">
        <v>655.92568965999999</v>
      </c>
      <c r="F80" s="120">
        <v>6.9059682100000002</v>
      </c>
      <c r="G80" s="120">
        <v>0.32308046000000001</v>
      </c>
      <c r="H80" s="120">
        <v>50.233452489999998</v>
      </c>
      <c r="I80" s="120">
        <v>635.39983108000001</v>
      </c>
      <c r="J80" s="120">
        <v>67.382874639999997</v>
      </c>
      <c r="K80" s="120">
        <v>0.95868341999999995</v>
      </c>
      <c r="L80" s="120">
        <v>11.37802952</v>
      </c>
      <c r="M80" s="176" t="s">
        <v>191</v>
      </c>
      <c r="N80" s="120">
        <v>18.730719820000001</v>
      </c>
      <c r="O80" s="120">
        <v>1.0824232899999999</v>
      </c>
      <c r="P80" s="120">
        <v>2.4080641100000002</v>
      </c>
      <c r="Q80" s="120">
        <v>0.23564347999999999</v>
      </c>
      <c r="R80" s="120">
        <v>2.8651246100000001</v>
      </c>
      <c r="S80" s="120">
        <v>2.5193031800000001</v>
      </c>
      <c r="T80" s="120">
        <v>0.12889906000000001</v>
      </c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  <c r="HG80" s="120"/>
      <c r="HH80" s="120"/>
      <c r="HI80" s="120"/>
      <c r="HJ80" s="120"/>
      <c r="HK80" s="120"/>
      <c r="HL80" s="120"/>
      <c r="HM80" s="120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20"/>
      <c r="IK80" s="120"/>
      <c r="IL80" s="120"/>
      <c r="IM80" s="120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20"/>
      <c r="JK80" s="120"/>
      <c r="JL80" s="120"/>
      <c r="JM80" s="120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20"/>
      <c r="MH80" s="120"/>
      <c r="MI80" s="120"/>
      <c r="MJ80" s="120"/>
      <c r="MK80" s="120"/>
      <c r="ML80" s="120"/>
      <c r="MM80" s="120"/>
      <c r="MN80" s="120"/>
      <c r="MO80" s="120"/>
      <c r="MP80" s="120"/>
      <c r="MQ80" s="120"/>
      <c r="MR80" s="120"/>
      <c r="MS80" s="120"/>
      <c r="MT80" s="120"/>
      <c r="MU80" s="120"/>
      <c r="MV80" s="120"/>
      <c r="MW80" s="120"/>
      <c r="MX80" s="120"/>
      <c r="MY80" s="120"/>
      <c r="MZ80" s="120"/>
      <c r="NA80" s="120"/>
      <c r="NB80" s="120"/>
      <c r="NC80" s="120"/>
      <c r="ND80" s="120"/>
      <c r="NE80" s="120"/>
      <c r="NF80" s="120"/>
      <c r="NG80" s="120"/>
      <c r="NH80" s="120"/>
      <c r="NI80" s="120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0"/>
      <c r="NX80" s="120"/>
      <c r="NY80" s="120"/>
      <c r="NZ80" s="120"/>
      <c r="OA80" s="120"/>
      <c r="OB80" s="120"/>
      <c r="OC80" s="120"/>
      <c r="OD80" s="120"/>
      <c r="OE80" s="120"/>
      <c r="OF80" s="120"/>
      <c r="OG80" s="120"/>
      <c r="OH80" s="120"/>
      <c r="OI80" s="120"/>
      <c r="OJ80" s="120"/>
      <c r="OK80" s="120"/>
      <c r="OL80" s="120"/>
      <c r="OM80" s="120"/>
      <c r="ON80" s="120"/>
      <c r="OO80" s="120"/>
      <c r="OP80" s="120"/>
      <c r="OQ80" s="120"/>
      <c r="OR80" s="120"/>
      <c r="OS80" s="120"/>
      <c r="OT80" s="120"/>
      <c r="OU80" s="120"/>
      <c r="OV80" s="120"/>
      <c r="OW80" s="120"/>
      <c r="OX80" s="120"/>
      <c r="OY80" s="120"/>
      <c r="OZ80" s="120"/>
      <c r="PA80" s="120"/>
      <c r="PB80" s="120"/>
      <c r="PC80" s="120"/>
      <c r="PD80" s="120"/>
      <c r="PE80" s="120"/>
      <c r="PF80" s="120"/>
      <c r="PG80" s="120"/>
      <c r="PH80" s="120"/>
      <c r="PI80" s="120"/>
      <c r="PJ80" s="120"/>
      <c r="PK80" s="120"/>
      <c r="PL80" s="120"/>
      <c r="PM80" s="120"/>
      <c r="PN80" s="120"/>
      <c r="PO80" s="120"/>
      <c r="PP80" s="120"/>
      <c r="PQ80" s="120"/>
      <c r="PR80" s="120"/>
      <c r="PS80" s="120"/>
      <c r="PT80" s="120"/>
      <c r="PU80" s="120"/>
      <c r="PV80" s="120"/>
      <c r="PW80" s="120"/>
      <c r="PX80" s="120"/>
      <c r="PY80" s="120"/>
      <c r="PZ80" s="120"/>
      <c r="QA80" s="120"/>
      <c r="QB80" s="120"/>
      <c r="QC80" s="120"/>
      <c r="QD80" s="120"/>
      <c r="QE80" s="120"/>
      <c r="QF80" s="120"/>
      <c r="QG80" s="120"/>
      <c r="QH80" s="120"/>
      <c r="QI80" s="120"/>
      <c r="QJ80" s="120"/>
      <c r="QK80" s="120"/>
      <c r="QL80" s="120"/>
      <c r="QM80" s="120"/>
      <c r="QN80" s="120"/>
      <c r="QO80" s="120"/>
      <c r="QP80" s="120"/>
      <c r="QQ80" s="120"/>
      <c r="QR80" s="120"/>
      <c r="QS80" s="120"/>
      <c r="QT80" s="120"/>
      <c r="QU80" s="120"/>
      <c r="QV80" s="120"/>
      <c r="QW80" s="120"/>
      <c r="QX80" s="120"/>
      <c r="QY80" s="120"/>
      <c r="QZ80" s="120"/>
      <c r="RA80" s="120"/>
      <c r="RB80" s="120"/>
      <c r="RC80" s="120"/>
      <c r="RD80" s="120"/>
      <c r="RE80" s="120"/>
      <c r="RF80" s="120"/>
      <c r="RG80" s="120"/>
      <c r="RH80" s="120"/>
      <c r="RI80" s="120"/>
      <c r="RJ80" s="120"/>
      <c r="RK80" s="120"/>
      <c r="RL80" s="120"/>
      <c r="RM80" s="120"/>
      <c r="RN80" s="120"/>
      <c r="RO80" s="120"/>
      <c r="RP80" s="120"/>
      <c r="RQ80" s="120"/>
      <c r="RR80" s="120"/>
      <c r="RS80" s="120"/>
      <c r="RT80" s="120"/>
      <c r="RU80" s="120"/>
      <c r="RV80" s="120"/>
      <c r="RW80" s="120"/>
      <c r="RX80" s="120"/>
      <c r="RY80" s="120"/>
      <c r="RZ80" s="120"/>
      <c r="SA80" s="120"/>
      <c r="SB80" s="120"/>
      <c r="SC80" s="120"/>
      <c r="SD80" s="120"/>
      <c r="SE80" s="120"/>
      <c r="SF80" s="120"/>
      <c r="SG80" s="120"/>
      <c r="SH80" s="120"/>
      <c r="SI80" s="120"/>
      <c r="SJ80" s="120"/>
      <c r="SK80" s="120"/>
      <c r="SL80" s="120"/>
      <c r="SM80" s="120"/>
      <c r="SN80" s="120"/>
      <c r="SO80" s="120"/>
      <c r="SP80" s="120"/>
      <c r="SQ80" s="120"/>
      <c r="SR80" s="120"/>
      <c r="SS80" s="120"/>
      <c r="ST80" s="120"/>
      <c r="SU80" s="120"/>
      <c r="SV80" s="120"/>
      <c r="SW80" s="120"/>
      <c r="SX80" s="120"/>
      <c r="SY80" s="120"/>
      <c r="SZ80" s="120"/>
      <c r="TA80" s="120"/>
      <c r="TB80" s="120"/>
      <c r="TC80" s="120"/>
      <c r="TD80" s="120"/>
      <c r="TE80" s="120"/>
      <c r="TF80" s="120"/>
      <c r="TG80" s="120"/>
      <c r="TH80" s="120"/>
      <c r="TI80" s="120"/>
      <c r="TJ80" s="120"/>
      <c r="TK80" s="120"/>
      <c r="TL80" s="120"/>
      <c r="TM80" s="120"/>
      <c r="TN80" s="120"/>
      <c r="TO80" s="120"/>
      <c r="TP80" s="120"/>
      <c r="TQ80" s="120"/>
      <c r="TR80" s="120"/>
      <c r="TS80" s="120"/>
      <c r="TT80" s="120"/>
      <c r="TU80" s="120"/>
      <c r="TV80" s="120"/>
      <c r="TW80" s="120"/>
      <c r="TX80" s="120"/>
      <c r="TY80" s="120"/>
      <c r="TZ80" s="120"/>
      <c r="UA80" s="120"/>
      <c r="UB80" s="120"/>
      <c r="UC80" s="120"/>
      <c r="UD80" s="120"/>
      <c r="UE80" s="120"/>
      <c r="UF80" s="120"/>
      <c r="UG80" s="120"/>
      <c r="UH80" s="120"/>
      <c r="UI80" s="120"/>
      <c r="UJ80" s="120"/>
      <c r="UK80" s="120"/>
      <c r="UL80" s="120"/>
      <c r="UM80" s="120"/>
      <c r="UN80" s="120"/>
      <c r="UO80" s="120"/>
      <c r="UP80" s="120"/>
      <c r="UQ80" s="120"/>
      <c r="UR80" s="120"/>
      <c r="US80" s="120"/>
      <c r="UT80" s="120"/>
      <c r="UU80" s="120"/>
      <c r="UV80" s="120"/>
      <c r="UW80" s="120"/>
      <c r="UX80" s="120"/>
      <c r="UY80" s="120"/>
      <c r="UZ80" s="120"/>
      <c r="VA80" s="120"/>
      <c r="VB80" s="120"/>
      <c r="VC80" s="120"/>
      <c r="VD80" s="120"/>
      <c r="VE80" s="120"/>
      <c r="VF80" s="120"/>
      <c r="VG80" s="120"/>
      <c r="VH80" s="120"/>
      <c r="VI80" s="120"/>
      <c r="VJ80" s="120"/>
      <c r="VK80" s="120"/>
      <c r="VL80" s="120"/>
      <c r="VM80" s="120"/>
      <c r="VN80" s="120"/>
      <c r="VO80" s="120"/>
      <c r="VP80" s="120"/>
      <c r="VQ80" s="120"/>
      <c r="VR80" s="120"/>
      <c r="VS80" s="120"/>
      <c r="VT80" s="120"/>
      <c r="VU80" s="120"/>
      <c r="VV80" s="120"/>
      <c r="VW80" s="120"/>
      <c r="VX80" s="120"/>
      <c r="VY80" s="120"/>
      <c r="VZ80" s="120"/>
      <c r="WA80" s="120"/>
      <c r="WB80" s="120"/>
      <c r="WC80" s="120"/>
      <c r="WD80" s="120"/>
      <c r="WE80" s="120"/>
      <c r="WF80" s="120"/>
      <c r="WG80" s="120"/>
      <c r="WH80" s="120"/>
      <c r="WI80" s="120"/>
      <c r="WJ80" s="120"/>
      <c r="WK80" s="120"/>
      <c r="WL80" s="120"/>
      <c r="WM80" s="120"/>
      <c r="WN80" s="120"/>
      <c r="WO80" s="120"/>
      <c r="WP80" s="120"/>
      <c r="WQ80" s="120"/>
      <c r="WR80" s="120"/>
      <c r="WS80" s="120"/>
      <c r="WT80" s="120"/>
      <c r="WU80" s="120"/>
      <c r="WV80" s="120"/>
      <c r="WW80" s="120"/>
      <c r="WX80" s="120"/>
      <c r="WY80" s="120"/>
      <c r="WZ80" s="120"/>
      <c r="XA80" s="120"/>
      <c r="XB80" s="120"/>
      <c r="XC80" s="120"/>
      <c r="XD80" s="120"/>
      <c r="XE80" s="120"/>
      <c r="XF80" s="120"/>
      <c r="XG80" s="120"/>
      <c r="XH80" s="120"/>
      <c r="XI80" s="120"/>
      <c r="XJ80" s="120"/>
      <c r="XK80" s="120"/>
      <c r="XL80" s="120"/>
      <c r="XM80" s="120"/>
      <c r="XN80" s="120"/>
      <c r="XO80" s="120"/>
      <c r="XP80" s="120"/>
      <c r="XQ80" s="120"/>
      <c r="XR80" s="120"/>
      <c r="XS80" s="120"/>
      <c r="XT80" s="120"/>
      <c r="XU80" s="120"/>
      <c r="XV80" s="120"/>
      <c r="XW80" s="120"/>
      <c r="XX80" s="120"/>
      <c r="XY80" s="120"/>
      <c r="XZ80" s="120"/>
      <c r="YA80" s="120"/>
      <c r="YB80" s="120"/>
      <c r="YC80" s="120"/>
      <c r="YD80" s="120"/>
      <c r="YE80" s="120"/>
      <c r="YF80" s="120"/>
      <c r="YG80" s="120"/>
      <c r="YH80" s="120"/>
      <c r="YI80" s="120"/>
      <c r="YJ80" s="120"/>
      <c r="YK80" s="120"/>
      <c r="YL80" s="120"/>
      <c r="YM80" s="120"/>
      <c r="YN80" s="120"/>
      <c r="YO80" s="120"/>
      <c r="YP80" s="120"/>
      <c r="YQ80" s="120"/>
      <c r="YR80" s="120"/>
      <c r="YS80" s="120"/>
      <c r="YT80" s="120"/>
      <c r="YU80" s="120"/>
      <c r="YV80" s="120"/>
      <c r="YW80" s="120"/>
      <c r="YX80" s="120"/>
      <c r="YY80" s="120"/>
      <c r="YZ80" s="120"/>
      <c r="ZA80" s="120"/>
      <c r="ZB80" s="120"/>
      <c r="ZC80" s="120"/>
      <c r="ZD80" s="120"/>
      <c r="ZE80" s="120"/>
      <c r="ZF80" s="120"/>
      <c r="ZG80" s="120"/>
      <c r="ZH80" s="120"/>
      <c r="ZI80" s="120"/>
      <c r="ZJ80" s="120"/>
      <c r="ZK80" s="120"/>
      <c r="ZL80" s="120"/>
      <c r="ZM80" s="120"/>
      <c r="ZN80" s="120"/>
      <c r="ZO80" s="120"/>
      <c r="ZP80" s="120"/>
      <c r="ZQ80" s="120"/>
      <c r="ZR80" s="120"/>
      <c r="ZS80" s="120"/>
      <c r="ZT80" s="120"/>
      <c r="ZU80" s="120"/>
      <c r="ZV80" s="120"/>
      <c r="ZW80" s="120"/>
      <c r="ZX80" s="120"/>
      <c r="ZY80" s="120"/>
      <c r="ZZ80" s="120"/>
      <c r="AAA80" s="120"/>
    </row>
    <row r="81" spans="1:703" hidden="1" outlineLevel="1">
      <c r="A81" s="62">
        <v>42675</v>
      </c>
      <c r="B81" s="120">
        <v>2141.66735027</v>
      </c>
      <c r="C81" s="120">
        <v>760.70092005000004</v>
      </c>
      <c r="D81" s="120">
        <v>0.86151732000000003</v>
      </c>
      <c r="E81" s="120">
        <v>623.26709578999998</v>
      </c>
      <c r="F81" s="120">
        <v>25.314720340000001</v>
      </c>
      <c r="G81" s="120">
        <v>0.20976053</v>
      </c>
      <c r="H81" s="120">
        <v>51.290802769999999</v>
      </c>
      <c r="I81" s="120">
        <v>590.37707649000004</v>
      </c>
      <c r="J81" s="120">
        <v>51.899532909999998</v>
      </c>
      <c r="K81" s="120">
        <v>0.98110459000000005</v>
      </c>
      <c r="L81" s="120">
        <v>11.345899660000001</v>
      </c>
      <c r="M81" s="176" t="s">
        <v>191</v>
      </c>
      <c r="N81" s="120">
        <v>16.168318150000001</v>
      </c>
      <c r="O81" s="120">
        <v>1.1120916000000001</v>
      </c>
      <c r="P81" s="120">
        <v>2.4276217600000001</v>
      </c>
      <c r="Q81" s="120">
        <v>0.23379396999999999</v>
      </c>
      <c r="R81" s="120">
        <v>2.8938306699999998</v>
      </c>
      <c r="S81" s="120">
        <v>2.5082119999999999</v>
      </c>
      <c r="T81" s="120">
        <v>7.5051670000000001E-2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0"/>
      <c r="HL81" s="120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120"/>
      <c r="ND81" s="120"/>
      <c r="NE81" s="120"/>
      <c r="NF81" s="120"/>
      <c r="NG81" s="120"/>
      <c r="NH81" s="120"/>
      <c r="NI81" s="120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0"/>
      <c r="NY81" s="120"/>
      <c r="NZ81" s="120"/>
      <c r="OA81" s="120"/>
      <c r="OB81" s="120"/>
      <c r="OC81" s="120"/>
      <c r="OD81" s="120"/>
      <c r="OE81" s="120"/>
      <c r="OF81" s="120"/>
      <c r="OG81" s="120"/>
      <c r="OH81" s="120"/>
      <c r="OI81" s="120"/>
      <c r="OJ81" s="120"/>
      <c r="OK81" s="120"/>
      <c r="OL81" s="120"/>
      <c r="OM81" s="120"/>
      <c r="ON81" s="120"/>
      <c r="OO81" s="120"/>
      <c r="OP81" s="120"/>
      <c r="OQ81" s="120"/>
      <c r="OR81" s="120"/>
      <c r="OS81" s="120"/>
      <c r="OT81" s="120"/>
      <c r="OU81" s="120"/>
      <c r="OV81" s="120"/>
      <c r="OW81" s="120"/>
      <c r="OX81" s="120"/>
      <c r="OY81" s="120"/>
      <c r="OZ81" s="120"/>
      <c r="PA81" s="120"/>
      <c r="PB81" s="120"/>
      <c r="PC81" s="120"/>
      <c r="PD81" s="120"/>
      <c r="PE81" s="120"/>
      <c r="PF81" s="120"/>
      <c r="PG81" s="120"/>
      <c r="PH81" s="120"/>
      <c r="PI81" s="120"/>
      <c r="PJ81" s="120"/>
      <c r="PK81" s="120"/>
      <c r="PL81" s="120"/>
      <c r="PM81" s="120"/>
      <c r="PN81" s="120"/>
      <c r="PO81" s="120"/>
      <c r="PP81" s="120"/>
      <c r="PQ81" s="120"/>
      <c r="PR81" s="120"/>
      <c r="PS81" s="120"/>
      <c r="PT81" s="120"/>
      <c r="PU81" s="120"/>
      <c r="PV81" s="120"/>
      <c r="PW81" s="120"/>
      <c r="PX81" s="120"/>
      <c r="PY81" s="120"/>
      <c r="PZ81" s="120"/>
      <c r="QA81" s="120"/>
      <c r="QB81" s="120"/>
      <c r="QC81" s="120"/>
      <c r="QD81" s="120"/>
      <c r="QE81" s="120"/>
      <c r="QF81" s="120"/>
      <c r="QG81" s="120"/>
      <c r="QH81" s="120"/>
      <c r="QI81" s="120"/>
      <c r="QJ81" s="120"/>
      <c r="QK81" s="120"/>
      <c r="QL81" s="120"/>
      <c r="QM81" s="120"/>
      <c r="QN81" s="120"/>
      <c r="QO81" s="120"/>
      <c r="QP81" s="120"/>
      <c r="QQ81" s="120"/>
      <c r="QR81" s="120"/>
      <c r="QS81" s="120"/>
      <c r="QT81" s="120"/>
      <c r="QU81" s="120"/>
      <c r="QV81" s="120"/>
      <c r="QW81" s="120"/>
      <c r="QX81" s="120"/>
      <c r="QY81" s="120"/>
      <c r="QZ81" s="120"/>
      <c r="RA81" s="120"/>
      <c r="RB81" s="120"/>
      <c r="RC81" s="120"/>
      <c r="RD81" s="120"/>
      <c r="RE81" s="120"/>
      <c r="RF81" s="120"/>
      <c r="RG81" s="120"/>
      <c r="RH81" s="120"/>
      <c r="RI81" s="120"/>
      <c r="RJ81" s="120"/>
      <c r="RK81" s="120"/>
      <c r="RL81" s="120"/>
      <c r="RM81" s="120"/>
      <c r="RN81" s="120"/>
      <c r="RO81" s="120"/>
      <c r="RP81" s="120"/>
      <c r="RQ81" s="120"/>
      <c r="RR81" s="120"/>
      <c r="RS81" s="120"/>
      <c r="RT81" s="120"/>
      <c r="RU81" s="120"/>
      <c r="RV81" s="120"/>
      <c r="RW81" s="120"/>
      <c r="RX81" s="120"/>
      <c r="RY81" s="120"/>
      <c r="RZ81" s="120"/>
      <c r="SA81" s="120"/>
      <c r="SB81" s="120"/>
      <c r="SC81" s="120"/>
      <c r="SD81" s="120"/>
      <c r="SE81" s="120"/>
      <c r="SF81" s="120"/>
      <c r="SG81" s="120"/>
      <c r="SH81" s="120"/>
      <c r="SI81" s="120"/>
      <c r="SJ81" s="120"/>
      <c r="SK81" s="120"/>
      <c r="SL81" s="120"/>
      <c r="SM81" s="120"/>
      <c r="SN81" s="120"/>
      <c r="SO81" s="120"/>
      <c r="SP81" s="120"/>
      <c r="SQ81" s="120"/>
      <c r="SR81" s="120"/>
      <c r="SS81" s="120"/>
      <c r="ST81" s="120"/>
      <c r="SU81" s="120"/>
      <c r="SV81" s="120"/>
      <c r="SW81" s="120"/>
      <c r="SX81" s="120"/>
      <c r="SY81" s="120"/>
      <c r="SZ81" s="120"/>
      <c r="TA81" s="120"/>
      <c r="TB81" s="120"/>
      <c r="TC81" s="120"/>
      <c r="TD81" s="120"/>
      <c r="TE81" s="120"/>
      <c r="TF81" s="120"/>
      <c r="TG81" s="120"/>
      <c r="TH81" s="120"/>
      <c r="TI81" s="120"/>
      <c r="TJ81" s="120"/>
      <c r="TK81" s="120"/>
      <c r="TL81" s="120"/>
      <c r="TM81" s="120"/>
      <c r="TN81" s="120"/>
      <c r="TO81" s="120"/>
      <c r="TP81" s="120"/>
      <c r="TQ81" s="120"/>
      <c r="TR81" s="120"/>
      <c r="TS81" s="120"/>
      <c r="TT81" s="120"/>
      <c r="TU81" s="120"/>
      <c r="TV81" s="120"/>
      <c r="TW81" s="120"/>
      <c r="TX81" s="120"/>
      <c r="TY81" s="120"/>
      <c r="TZ81" s="120"/>
      <c r="UA81" s="120"/>
      <c r="UB81" s="120"/>
      <c r="UC81" s="120"/>
      <c r="UD81" s="120"/>
      <c r="UE81" s="120"/>
      <c r="UF81" s="120"/>
      <c r="UG81" s="120"/>
      <c r="UH81" s="120"/>
      <c r="UI81" s="120"/>
      <c r="UJ81" s="120"/>
      <c r="UK81" s="120"/>
      <c r="UL81" s="120"/>
      <c r="UM81" s="120"/>
      <c r="UN81" s="120"/>
      <c r="UO81" s="120"/>
      <c r="UP81" s="120"/>
      <c r="UQ81" s="120"/>
      <c r="UR81" s="120"/>
      <c r="US81" s="120"/>
      <c r="UT81" s="120"/>
      <c r="UU81" s="120"/>
      <c r="UV81" s="120"/>
      <c r="UW81" s="120"/>
      <c r="UX81" s="120"/>
      <c r="UY81" s="120"/>
      <c r="UZ81" s="120"/>
      <c r="VA81" s="120"/>
      <c r="VB81" s="120"/>
      <c r="VC81" s="120"/>
      <c r="VD81" s="120"/>
      <c r="VE81" s="120"/>
      <c r="VF81" s="120"/>
      <c r="VG81" s="120"/>
      <c r="VH81" s="120"/>
      <c r="VI81" s="120"/>
      <c r="VJ81" s="120"/>
      <c r="VK81" s="120"/>
      <c r="VL81" s="120"/>
      <c r="VM81" s="120"/>
      <c r="VN81" s="120"/>
      <c r="VO81" s="120"/>
      <c r="VP81" s="120"/>
      <c r="VQ81" s="120"/>
      <c r="VR81" s="120"/>
      <c r="VS81" s="120"/>
      <c r="VT81" s="120"/>
      <c r="VU81" s="120"/>
      <c r="VV81" s="120"/>
      <c r="VW81" s="120"/>
      <c r="VX81" s="120"/>
      <c r="VY81" s="120"/>
      <c r="VZ81" s="120"/>
      <c r="WA81" s="120"/>
      <c r="WB81" s="120"/>
      <c r="WC81" s="120"/>
      <c r="WD81" s="120"/>
      <c r="WE81" s="120"/>
      <c r="WF81" s="120"/>
      <c r="WG81" s="120"/>
      <c r="WH81" s="120"/>
      <c r="WI81" s="120"/>
      <c r="WJ81" s="120"/>
      <c r="WK81" s="120"/>
      <c r="WL81" s="120"/>
      <c r="WM81" s="120"/>
      <c r="WN81" s="120"/>
      <c r="WO81" s="120"/>
      <c r="WP81" s="120"/>
      <c r="WQ81" s="120"/>
      <c r="WR81" s="120"/>
      <c r="WS81" s="120"/>
      <c r="WT81" s="120"/>
      <c r="WU81" s="120"/>
      <c r="WV81" s="120"/>
      <c r="WW81" s="120"/>
      <c r="WX81" s="120"/>
      <c r="WY81" s="120"/>
      <c r="WZ81" s="120"/>
      <c r="XA81" s="120"/>
      <c r="XB81" s="120"/>
      <c r="XC81" s="120"/>
      <c r="XD81" s="120"/>
      <c r="XE81" s="120"/>
      <c r="XF81" s="120"/>
      <c r="XG81" s="120"/>
      <c r="XH81" s="120"/>
      <c r="XI81" s="120"/>
      <c r="XJ81" s="120"/>
      <c r="XK81" s="120"/>
      <c r="XL81" s="120"/>
      <c r="XM81" s="120"/>
      <c r="XN81" s="120"/>
      <c r="XO81" s="120"/>
      <c r="XP81" s="120"/>
      <c r="XQ81" s="120"/>
      <c r="XR81" s="120"/>
      <c r="XS81" s="120"/>
      <c r="XT81" s="120"/>
      <c r="XU81" s="120"/>
      <c r="XV81" s="120"/>
      <c r="XW81" s="120"/>
      <c r="XX81" s="120"/>
      <c r="XY81" s="120"/>
      <c r="XZ81" s="120"/>
      <c r="YA81" s="120"/>
      <c r="YB81" s="120"/>
      <c r="YC81" s="120"/>
      <c r="YD81" s="120"/>
      <c r="YE81" s="120"/>
      <c r="YF81" s="120"/>
      <c r="YG81" s="120"/>
      <c r="YH81" s="120"/>
      <c r="YI81" s="120"/>
      <c r="YJ81" s="120"/>
      <c r="YK81" s="120"/>
      <c r="YL81" s="120"/>
      <c r="YM81" s="120"/>
      <c r="YN81" s="120"/>
      <c r="YO81" s="120"/>
      <c r="YP81" s="120"/>
      <c r="YQ81" s="120"/>
      <c r="YR81" s="120"/>
      <c r="YS81" s="120"/>
      <c r="YT81" s="120"/>
      <c r="YU81" s="120"/>
      <c r="YV81" s="120"/>
      <c r="YW81" s="120"/>
      <c r="YX81" s="120"/>
      <c r="YY81" s="120"/>
      <c r="YZ81" s="120"/>
      <c r="ZA81" s="120"/>
      <c r="ZB81" s="120"/>
      <c r="ZC81" s="120"/>
      <c r="ZD81" s="120"/>
      <c r="ZE81" s="120"/>
      <c r="ZF81" s="120"/>
      <c r="ZG81" s="120"/>
      <c r="ZH81" s="120"/>
      <c r="ZI81" s="120"/>
      <c r="ZJ81" s="120"/>
      <c r="ZK81" s="120"/>
      <c r="ZL81" s="120"/>
      <c r="ZM81" s="120"/>
      <c r="ZN81" s="120"/>
      <c r="ZO81" s="120"/>
      <c r="ZP81" s="120"/>
      <c r="ZQ81" s="120"/>
      <c r="ZR81" s="120"/>
      <c r="ZS81" s="120"/>
      <c r="ZT81" s="120"/>
      <c r="ZU81" s="120"/>
      <c r="ZV81" s="120"/>
      <c r="ZW81" s="120"/>
      <c r="ZX81" s="120"/>
      <c r="ZY81" s="120"/>
      <c r="ZZ81" s="120"/>
      <c r="AAA81" s="120"/>
    </row>
    <row r="82" spans="1:703" hidden="1" outlineLevel="1">
      <c r="A82" s="62">
        <v>42705</v>
      </c>
      <c r="B82" s="120">
        <v>2124.1181624199999</v>
      </c>
      <c r="C82" s="120">
        <v>718.64064513999995</v>
      </c>
      <c r="D82" s="120">
        <v>0.26511815</v>
      </c>
      <c r="E82" s="120">
        <v>681.66461226000001</v>
      </c>
      <c r="F82" s="120">
        <v>3.0268098999999999</v>
      </c>
      <c r="G82" s="120">
        <v>7.3598529999999995E-2</v>
      </c>
      <c r="H82" s="120">
        <v>55.243892639999999</v>
      </c>
      <c r="I82" s="120">
        <v>574.08857852000006</v>
      </c>
      <c r="J82" s="120">
        <v>54.028040449999999</v>
      </c>
      <c r="K82" s="120">
        <v>0.99212507999999999</v>
      </c>
      <c r="L82" s="120">
        <v>12.286907830000001</v>
      </c>
      <c r="M82" s="176" t="s">
        <v>191</v>
      </c>
      <c r="N82" s="120">
        <v>14.916803570000001</v>
      </c>
      <c r="O82" s="120">
        <v>0.79843927999999997</v>
      </c>
      <c r="P82" s="120">
        <v>2.3786867900000002</v>
      </c>
      <c r="Q82" s="120">
        <v>0.13352669</v>
      </c>
      <c r="R82" s="120">
        <v>2.8782671299999998</v>
      </c>
      <c r="S82" s="120">
        <v>2.50820921</v>
      </c>
      <c r="T82" s="120">
        <v>0.19390125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0"/>
      <c r="GH82" s="120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20"/>
      <c r="HD82" s="120"/>
      <c r="HE82" s="120"/>
      <c r="HF82" s="120"/>
      <c r="HG82" s="120"/>
      <c r="HH82" s="120"/>
      <c r="HI82" s="120"/>
      <c r="HJ82" s="120"/>
      <c r="HK82" s="120"/>
      <c r="HL82" s="120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20"/>
      <c r="IR82" s="120"/>
      <c r="IS82" s="120"/>
      <c r="IT82" s="120"/>
      <c r="IU82" s="120"/>
      <c r="IV82" s="120"/>
      <c r="IW82" s="120"/>
      <c r="IX82" s="120"/>
      <c r="IY82" s="120"/>
      <c r="IZ82" s="120"/>
      <c r="JA82" s="120"/>
      <c r="JB82" s="120"/>
      <c r="JC82" s="120"/>
      <c r="JD82" s="120"/>
      <c r="JE82" s="120"/>
      <c r="JF82" s="120"/>
      <c r="JG82" s="120"/>
      <c r="JH82" s="120"/>
      <c r="JI82" s="120"/>
      <c r="JJ82" s="120"/>
      <c r="JK82" s="120"/>
      <c r="JL82" s="120"/>
      <c r="JM82" s="120"/>
      <c r="JN82" s="120"/>
      <c r="JO82" s="120"/>
      <c r="JP82" s="120"/>
      <c r="JQ82" s="120"/>
      <c r="JR82" s="120"/>
      <c r="JS82" s="120"/>
      <c r="JT82" s="120"/>
      <c r="JU82" s="120"/>
      <c r="JV82" s="120"/>
      <c r="JW82" s="120"/>
      <c r="JX82" s="120"/>
      <c r="JY82" s="120"/>
      <c r="JZ82" s="120"/>
      <c r="KA82" s="120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0"/>
      <c r="KZ82" s="120"/>
      <c r="LA82" s="120"/>
      <c r="LB82" s="120"/>
      <c r="LC82" s="120"/>
      <c r="LD82" s="120"/>
      <c r="LE82" s="120"/>
      <c r="LF82" s="120"/>
      <c r="LG82" s="120"/>
      <c r="LH82" s="120"/>
      <c r="LI82" s="120"/>
      <c r="LJ82" s="120"/>
      <c r="LK82" s="120"/>
      <c r="LL82" s="120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  <c r="LX82" s="120"/>
      <c r="LY82" s="120"/>
      <c r="LZ82" s="120"/>
      <c r="MA82" s="120"/>
      <c r="MB82" s="120"/>
      <c r="MC82" s="120"/>
      <c r="MD82" s="120"/>
      <c r="ME82" s="120"/>
      <c r="MF82" s="120"/>
      <c r="MG82" s="120"/>
      <c r="MH82" s="120"/>
      <c r="MI82" s="120"/>
      <c r="MJ82" s="120"/>
      <c r="MK82" s="120"/>
      <c r="ML82" s="120"/>
      <c r="MM82" s="120"/>
      <c r="MN82" s="120"/>
      <c r="MO82" s="120"/>
      <c r="MP82" s="120"/>
      <c r="MQ82" s="120"/>
      <c r="MR82" s="120"/>
      <c r="MS82" s="120"/>
      <c r="MT82" s="120"/>
      <c r="MU82" s="120"/>
      <c r="MV82" s="120"/>
      <c r="MW82" s="120"/>
      <c r="MX82" s="120"/>
      <c r="MY82" s="120"/>
      <c r="MZ82" s="120"/>
      <c r="NA82" s="120"/>
      <c r="NB82" s="120"/>
      <c r="NC82" s="120"/>
      <c r="ND82" s="120"/>
      <c r="NE82" s="120"/>
      <c r="NF82" s="120"/>
      <c r="NG82" s="120"/>
      <c r="NH82" s="120"/>
      <c r="NI82" s="120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0"/>
      <c r="NY82" s="120"/>
      <c r="NZ82" s="120"/>
      <c r="OA82" s="120"/>
      <c r="OB82" s="120"/>
      <c r="OC82" s="120"/>
      <c r="OD82" s="120"/>
      <c r="OE82" s="120"/>
      <c r="OF82" s="120"/>
      <c r="OG82" s="120"/>
      <c r="OH82" s="120"/>
      <c r="OI82" s="120"/>
      <c r="OJ82" s="120"/>
      <c r="OK82" s="120"/>
      <c r="OL82" s="120"/>
      <c r="OM82" s="120"/>
      <c r="ON82" s="120"/>
      <c r="OO82" s="120"/>
      <c r="OP82" s="120"/>
      <c r="OQ82" s="120"/>
      <c r="OR82" s="120"/>
      <c r="OS82" s="120"/>
      <c r="OT82" s="120"/>
      <c r="OU82" s="120"/>
      <c r="OV82" s="120"/>
      <c r="OW82" s="120"/>
      <c r="OX82" s="120"/>
      <c r="OY82" s="120"/>
      <c r="OZ82" s="120"/>
      <c r="PA82" s="120"/>
      <c r="PB82" s="120"/>
      <c r="PC82" s="120"/>
      <c r="PD82" s="120"/>
      <c r="PE82" s="120"/>
      <c r="PF82" s="120"/>
      <c r="PG82" s="120"/>
      <c r="PH82" s="120"/>
      <c r="PI82" s="120"/>
      <c r="PJ82" s="120"/>
      <c r="PK82" s="120"/>
      <c r="PL82" s="120"/>
      <c r="PM82" s="120"/>
      <c r="PN82" s="120"/>
      <c r="PO82" s="120"/>
      <c r="PP82" s="120"/>
      <c r="PQ82" s="120"/>
      <c r="PR82" s="120"/>
      <c r="PS82" s="120"/>
      <c r="PT82" s="120"/>
      <c r="PU82" s="120"/>
      <c r="PV82" s="120"/>
      <c r="PW82" s="120"/>
      <c r="PX82" s="120"/>
      <c r="PY82" s="120"/>
      <c r="PZ82" s="120"/>
      <c r="QA82" s="120"/>
      <c r="QB82" s="120"/>
      <c r="QC82" s="120"/>
      <c r="QD82" s="120"/>
      <c r="QE82" s="120"/>
      <c r="QF82" s="120"/>
      <c r="QG82" s="120"/>
      <c r="QH82" s="120"/>
      <c r="QI82" s="120"/>
      <c r="QJ82" s="120"/>
      <c r="QK82" s="120"/>
      <c r="QL82" s="120"/>
      <c r="QM82" s="120"/>
      <c r="QN82" s="120"/>
      <c r="QO82" s="120"/>
      <c r="QP82" s="120"/>
      <c r="QQ82" s="120"/>
      <c r="QR82" s="120"/>
      <c r="QS82" s="120"/>
      <c r="QT82" s="120"/>
      <c r="QU82" s="120"/>
      <c r="QV82" s="120"/>
      <c r="QW82" s="120"/>
      <c r="QX82" s="120"/>
      <c r="QY82" s="120"/>
      <c r="QZ82" s="120"/>
      <c r="RA82" s="120"/>
      <c r="RB82" s="120"/>
      <c r="RC82" s="120"/>
      <c r="RD82" s="120"/>
      <c r="RE82" s="120"/>
      <c r="RF82" s="120"/>
      <c r="RG82" s="120"/>
      <c r="RH82" s="120"/>
      <c r="RI82" s="120"/>
      <c r="RJ82" s="120"/>
      <c r="RK82" s="120"/>
      <c r="RL82" s="120"/>
      <c r="RM82" s="120"/>
      <c r="RN82" s="120"/>
      <c r="RO82" s="120"/>
      <c r="RP82" s="120"/>
      <c r="RQ82" s="120"/>
      <c r="RR82" s="120"/>
      <c r="RS82" s="120"/>
      <c r="RT82" s="120"/>
      <c r="RU82" s="120"/>
      <c r="RV82" s="120"/>
      <c r="RW82" s="120"/>
      <c r="RX82" s="120"/>
      <c r="RY82" s="120"/>
      <c r="RZ82" s="120"/>
      <c r="SA82" s="120"/>
      <c r="SB82" s="120"/>
      <c r="SC82" s="120"/>
      <c r="SD82" s="120"/>
      <c r="SE82" s="120"/>
      <c r="SF82" s="120"/>
      <c r="SG82" s="120"/>
      <c r="SH82" s="120"/>
      <c r="SI82" s="120"/>
      <c r="SJ82" s="120"/>
      <c r="SK82" s="120"/>
      <c r="SL82" s="120"/>
      <c r="SM82" s="120"/>
      <c r="SN82" s="120"/>
      <c r="SO82" s="120"/>
      <c r="SP82" s="120"/>
      <c r="SQ82" s="120"/>
      <c r="SR82" s="120"/>
      <c r="SS82" s="120"/>
      <c r="ST82" s="120"/>
      <c r="SU82" s="120"/>
      <c r="SV82" s="120"/>
      <c r="SW82" s="120"/>
      <c r="SX82" s="120"/>
      <c r="SY82" s="120"/>
      <c r="SZ82" s="120"/>
      <c r="TA82" s="120"/>
      <c r="TB82" s="120"/>
      <c r="TC82" s="120"/>
      <c r="TD82" s="120"/>
      <c r="TE82" s="120"/>
      <c r="TF82" s="120"/>
      <c r="TG82" s="120"/>
      <c r="TH82" s="120"/>
      <c r="TI82" s="120"/>
      <c r="TJ82" s="120"/>
      <c r="TK82" s="120"/>
      <c r="TL82" s="120"/>
      <c r="TM82" s="120"/>
      <c r="TN82" s="120"/>
      <c r="TO82" s="120"/>
      <c r="TP82" s="120"/>
      <c r="TQ82" s="120"/>
      <c r="TR82" s="120"/>
      <c r="TS82" s="120"/>
      <c r="TT82" s="120"/>
      <c r="TU82" s="120"/>
      <c r="TV82" s="120"/>
      <c r="TW82" s="120"/>
      <c r="TX82" s="120"/>
      <c r="TY82" s="120"/>
      <c r="TZ82" s="120"/>
      <c r="UA82" s="120"/>
      <c r="UB82" s="120"/>
      <c r="UC82" s="120"/>
      <c r="UD82" s="120"/>
      <c r="UE82" s="120"/>
      <c r="UF82" s="120"/>
      <c r="UG82" s="120"/>
      <c r="UH82" s="120"/>
      <c r="UI82" s="120"/>
      <c r="UJ82" s="120"/>
      <c r="UK82" s="120"/>
      <c r="UL82" s="120"/>
      <c r="UM82" s="120"/>
      <c r="UN82" s="120"/>
      <c r="UO82" s="120"/>
      <c r="UP82" s="120"/>
      <c r="UQ82" s="120"/>
      <c r="UR82" s="120"/>
      <c r="US82" s="120"/>
      <c r="UT82" s="120"/>
      <c r="UU82" s="120"/>
      <c r="UV82" s="120"/>
      <c r="UW82" s="120"/>
      <c r="UX82" s="120"/>
      <c r="UY82" s="120"/>
      <c r="UZ82" s="120"/>
      <c r="VA82" s="120"/>
      <c r="VB82" s="120"/>
      <c r="VC82" s="120"/>
      <c r="VD82" s="120"/>
      <c r="VE82" s="120"/>
      <c r="VF82" s="120"/>
      <c r="VG82" s="120"/>
      <c r="VH82" s="120"/>
      <c r="VI82" s="120"/>
      <c r="VJ82" s="120"/>
      <c r="VK82" s="120"/>
      <c r="VL82" s="120"/>
      <c r="VM82" s="120"/>
      <c r="VN82" s="120"/>
      <c r="VO82" s="120"/>
      <c r="VP82" s="120"/>
      <c r="VQ82" s="120"/>
      <c r="VR82" s="120"/>
      <c r="VS82" s="120"/>
      <c r="VT82" s="120"/>
      <c r="VU82" s="120"/>
      <c r="VV82" s="120"/>
      <c r="VW82" s="120"/>
      <c r="VX82" s="120"/>
      <c r="VY82" s="120"/>
      <c r="VZ82" s="120"/>
      <c r="WA82" s="120"/>
      <c r="WB82" s="120"/>
      <c r="WC82" s="120"/>
      <c r="WD82" s="120"/>
      <c r="WE82" s="120"/>
      <c r="WF82" s="120"/>
      <c r="WG82" s="120"/>
      <c r="WH82" s="120"/>
      <c r="WI82" s="120"/>
      <c r="WJ82" s="120"/>
      <c r="WK82" s="120"/>
      <c r="WL82" s="120"/>
      <c r="WM82" s="120"/>
      <c r="WN82" s="120"/>
      <c r="WO82" s="120"/>
      <c r="WP82" s="120"/>
      <c r="WQ82" s="120"/>
      <c r="WR82" s="120"/>
      <c r="WS82" s="120"/>
      <c r="WT82" s="120"/>
      <c r="WU82" s="120"/>
      <c r="WV82" s="120"/>
      <c r="WW82" s="120"/>
      <c r="WX82" s="120"/>
      <c r="WY82" s="120"/>
      <c r="WZ82" s="120"/>
      <c r="XA82" s="120"/>
      <c r="XB82" s="120"/>
      <c r="XC82" s="120"/>
      <c r="XD82" s="120"/>
      <c r="XE82" s="120"/>
      <c r="XF82" s="120"/>
      <c r="XG82" s="120"/>
      <c r="XH82" s="120"/>
      <c r="XI82" s="120"/>
      <c r="XJ82" s="120"/>
      <c r="XK82" s="120"/>
      <c r="XL82" s="120"/>
      <c r="XM82" s="120"/>
      <c r="XN82" s="120"/>
      <c r="XO82" s="120"/>
      <c r="XP82" s="120"/>
      <c r="XQ82" s="120"/>
      <c r="XR82" s="120"/>
      <c r="XS82" s="120"/>
      <c r="XT82" s="120"/>
      <c r="XU82" s="120"/>
      <c r="XV82" s="120"/>
      <c r="XW82" s="120"/>
      <c r="XX82" s="120"/>
      <c r="XY82" s="120"/>
      <c r="XZ82" s="120"/>
      <c r="YA82" s="120"/>
      <c r="YB82" s="120"/>
      <c r="YC82" s="120"/>
      <c r="YD82" s="120"/>
      <c r="YE82" s="120"/>
      <c r="YF82" s="120"/>
      <c r="YG82" s="120"/>
      <c r="YH82" s="120"/>
      <c r="YI82" s="120"/>
      <c r="YJ82" s="120"/>
      <c r="YK82" s="120"/>
      <c r="YL82" s="120"/>
      <c r="YM82" s="120"/>
      <c r="YN82" s="120"/>
      <c r="YO82" s="120"/>
      <c r="YP82" s="120"/>
      <c r="YQ82" s="120"/>
      <c r="YR82" s="120"/>
      <c r="YS82" s="120"/>
      <c r="YT82" s="120"/>
      <c r="YU82" s="120"/>
      <c r="YV82" s="120"/>
      <c r="YW82" s="120"/>
      <c r="YX82" s="120"/>
      <c r="YY82" s="120"/>
      <c r="YZ82" s="120"/>
      <c r="ZA82" s="120"/>
      <c r="ZB82" s="120"/>
      <c r="ZC82" s="120"/>
      <c r="ZD82" s="120"/>
      <c r="ZE82" s="120"/>
      <c r="ZF82" s="120"/>
      <c r="ZG82" s="120"/>
      <c r="ZH82" s="120"/>
      <c r="ZI82" s="120"/>
      <c r="ZJ82" s="120"/>
      <c r="ZK82" s="120"/>
      <c r="ZL82" s="120"/>
      <c r="ZM82" s="120"/>
      <c r="ZN82" s="120"/>
      <c r="ZO82" s="120"/>
      <c r="ZP82" s="120"/>
      <c r="ZQ82" s="120"/>
      <c r="ZR82" s="120"/>
      <c r="ZS82" s="120"/>
      <c r="ZT82" s="120"/>
      <c r="ZU82" s="120"/>
      <c r="ZV82" s="120"/>
      <c r="ZW82" s="120"/>
      <c r="ZX82" s="120"/>
      <c r="ZY82" s="120"/>
      <c r="ZZ82" s="120"/>
      <c r="AAA82" s="120"/>
    </row>
    <row r="83" spans="1:703" hidden="1" outlineLevel="1">
      <c r="A83" s="62">
        <v>42736</v>
      </c>
      <c r="B83" s="120">
        <v>2072.8157587300002</v>
      </c>
      <c r="C83" s="120">
        <v>714.65621724000005</v>
      </c>
      <c r="D83" s="120">
        <v>0.49687214000000002</v>
      </c>
      <c r="E83" s="120">
        <v>647.88407411000003</v>
      </c>
      <c r="F83" s="120">
        <v>6.8087789299999999</v>
      </c>
      <c r="G83" s="120">
        <v>9.4924380000000003E-2</v>
      </c>
      <c r="H83" s="120">
        <v>55.175596349999999</v>
      </c>
      <c r="I83" s="120">
        <v>563.09356932000003</v>
      </c>
      <c r="J83" s="120">
        <v>51.125955480000002</v>
      </c>
      <c r="K83" s="120">
        <v>0.12592241000000001</v>
      </c>
      <c r="L83" s="120">
        <v>10.30357072</v>
      </c>
      <c r="M83" s="176" t="s">
        <v>191</v>
      </c>
      <c r="N83" s="120">
        <v>13.95917974</v>
      </c>
      <c r="O83" s="120">
        <v>0.91811622999999998</v>
      </c>
      <c r="P83" s="120">
        <v>2.5307352500000002</v>
      </c>
      <c r="Q83" s="120">
        <v>0.19884541</v>
      </c>
      <c r="R83" s="120">
        <v>2.7856771</v>
      </c>
      <c r="S83" s="120">
        <v>2.5082052300000002</v>
      </c>
      <c r="T83" s="120">
        <v>0.14951869000000001</v>
      </c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</row>
    <row r="84" spans="1:703" hidden="1" outlineLevel="1">
      <c r="A84" s="62">
        <v>42767</v>
      </c>
      <c r="B84" s="120">
        <v>2004.09664937</v>
      </c>
      <c r="C84" s="120">
        <v>578.03904921000003</v>
      </c>
      <c r="D84" s="120">
        <v>1.4888899</v>
      </c>
      <c r="E84" s="120">
        <v>708.86835552000002</v>
      </c>
      <c r="F84" s="120">
        <v>4.4460202899999999</v>
      </c>
      <c r="G84" s="120">
        <v>0.17904930999999999</v>
      </c>
      <c r="H84" s="120">
        <v>58.38019852</v>
      </c>
      <c r="I84" s="120">
        <v>571.39014285999997</v>
      </c>
      <c r="J84" s="120">
        <v>48.751151139999997</v>
      </c>
      <c r="K84" s="120">
        <v>0.18920836999999999</v>
      </c>
      <c r="L84" s="120">
        <v>10.25086247</v>
      </c>
      <c r="M84" s="176" t="s">
        <v>191</v>
      </c>
      <c r="N84" s="120">
        <v>12.868393770000001</v>
      </c>
      <c r="O84" s="120">
        <v>0.90085470999999995</v>
      </c>
      <c r="P84" s="120">
        <v>2.7768062599999999</v>
      </c>
      <c r="Q84" s="120">
        <v>0.20705994999999999</v>
      </c>
      <c r="R84" s="120">
        <v>2.78218897</v>
      </c>
      <c r="S84" s="120">
        <v>2.5082019299999998</v>
      </c>
      <c r="T84" s="120">
        <v>7.0216189999999998E-2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</row>
    <row r="85" spans="1:703" hidden="1" outlineLevel="1">
      <c r="A85" s="62">
        <v>42795</v>
      </c>
      <c r="B85" s="120">
        <v>2072.1647043600001</v>
      </c>
      <c r="C85" s="120">
        <v>632.63071431000003</v>
      </c>
      <c r="D85" s="120">
        <v>4.6102998199999998</v>
      </c>
      <c r="E85" s="120">
        <v>711.95651521000002</v>
      </c>
      <c r="F85" s="120">
        <v>3.7193422100000002</v>
      </c>
      <c r="G85" s="120">
        <v>0.28489862999999999</v>
      </c>
      <c r="H85" s="120">
        <v>57.974571019999999</v>
      </c>
      <c r="I85" s="120">
        <v>580.51277011000002</v>
      </c>
      <c r="J85" s="120">
        <v>51.50255636</v>
      </c>
      <c r="K85" s="120">
        <v>0.10562862000000001</v>
      </c>
      <c r="L85" s="120">
        <v>8.9991955400000005</v>
      </c>
      <c r="M85" s="176" t="s">
        <v>191</v>
      </c>
      <c r="N85" s="120">
        <v>10.553304000000001</v>
      </c>
      <c r="O85" s="120">
        <v>0.62202882999999998</v>
      </c>
      <c r="P85" s="120">
        <v>2.9804388799999999</v>
      </c>
      <c r="Q85" s="120">
        <v>0.20401832</v>
      </c>
      <c r="R85" s="120">
        <v>2.7351455100000002</v>
      </c>
      <c r="S85" s="120">
        <v>2.5081989299999998</v>
      </c>
      <c r="T85" s="120">
        <v>0.26507806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</row>
    <row r="86" spans="1:703" hidden="1" outlineLevel="1">
      <c r="A86" s="62">
        <v>42826</v>
      </c>
      <c r="B86" s="120">
        <v>2052.5795481099999</v>
      </c>
      <c r="C86" s="120">
        <v>621.57265981</v>
      </c>
      <c r="D86" s="120">
        <v>4.2718402199999996</v>
      </c>
      <c r="E86" s="120">
        <v>676.53385785</v>
      </c>
      <c r="F86" s="120">
        <v>3.6383299999999999E-3</v>
      </c>
      <c r="G86" s="120">
        <v>0.40267533999999999</v>
      </c>
      <c r="H86" s="120">
        <v>58.255126179999998</v>
      </c>
      <c r="I86" s="120">
        <v>612.37387991000003</v>
      </c>
      <c r="J86" s="120">
        <v>47.780453319999999</v>
      </c>
      <c r="K86" s="120">
        <v>0.10865988</v>
      </c>
      <c r="L86" s="120">
        <v>8.5077783700000005</v>
      </c>
      <c r="M86" s="176" t="s">
        <v>191</v>
      </c>
      <c r="N86" s="120">
        <v>12.88440076</v>
      </c>
      <c r="O86" s="120">
        <v>0.63647867999999996</v>
      </c>
      <c r="P86" s="120">
        <v>3.5405922400000001</v>
      </c>
      <c r="Q86" s="120">
        <v>0.19983402</v>
      </c>
      <c r="R86" s="120">
        <v>2.7400084300000001</v>
      </c>
      <c r="S86" s="120">
        <v>2.5081964499999998</v>
      </c>
      <c r="T86" s="120">
        <v>0.25946831999999997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</row>
    <row r="87" spans="1:703" hidden="1" outlineLevel="1">
      <c r="A87" s="62">
        <v>42856</v>
      </c>
      <c r="B87" s="120">
        <v>2104.4473003100002</v>
      </c>
      <c r="C87" s="120">
        <v>697.20264846999999</v>
      </c>
      <c r="D87" s="120">
        <v>4.2006253899999999</v>
      </c>
      <c r="E87" s="120">
        <v>634.43604631000005</v>
      </c>
      <c r="F87" s="120">
        <v>4.1188990000000002E-2</v>
      </c>
      <c r="G87" s="120">
        <v>0.22700687999999999</v>
      </c>
      <c r="H87" s="120">
        <v>57.718021440000001</v>
      </c>
      <c r="I87" s="120">
        <v>628.85053298000003</v>
      </c>
      <c r="J87" s="120">
        <v>53.290904730000001</v>
      </c>
      <c r="K87" s="120">
        <v>0.1027656</v>
      </c>
      <c r="L87" s="120">
        <v>8.0650523100000004</v>
      </c>
      <c r="M87" s="176" t="s">
        <v>191</v>
      </c>
      <c r="N87" s="120">
        <v>13.073375690000001</v>
      </c>
      <c r="O87" s="120">
        <v>0.90833664000000003</v>
      </c>
      <c r="P87" s="120">
        <v>3.4397284699999999</v>
      </c>
      <c r="Q87" s="120">
        <v>0.10596397</v>
      </c>
      <c r="R87" s="120">
        <v>9.3014929999999996E-2</v>
      </c>
      <c r="S87" s="120">
        <v>2.5081937999999999</v>
      </c>
      <c r="T87" s="120">
        <v>0.18389370999999999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</row>
    <row r="88" spans="1:703" hidden="1" outlineLevel="1">
      <c r="A88" s="62">
        <v>42887</v>
      </c>
      <c r="B88" s="120">
        <v>2289.7233242299999</v>
      </c>
      <c r="C88" s="120">
        <v>739.12804458999994</v>
      </c>
      <c r="D88" s="120">
        <v>72.364759169999999</v>
      </c>
      <c r="E88" s="120">
        <v>634.68228280000005</v>
      </c>
      <c r="F88" s="120">
        <v>12.867820999999999</v>
      </c>
      <c r="G88" s="120">
        <v>0.1706886</v>
      </c>
      <c r="H88" s="120">
        <v>54.184840139999999</v>
      </c>
      <c r="I88" s="120">
        <v>688.28364878000002</v>
      </c>
      <c r="J88" s="120">
        <v>51.598180220000003</v>
      </c>
      <c r="K88" s="120">
        <v>8.9230619999999997E-2</v>
      </c>
      <c r="L88" s="120">
        <v>6.9308491200000004</v>
      </c>
      <c r="M88" s="176" t="s">
        <v>191</v>
      </c>
      <c r="N88" s="120">
        <v>22.05523968</v>
      </c>
      <c r="O88" s="120">
        <v>0.87680912</v>
      </c>
      <c r="P88" s="120">
        <v>3.6467205300000001</v>
      </c>
      <c r="Q88" s="120">
        <v>0.10141596999999999</v>
      </c>
      <c r="R88" s="120">
        <v>8.8344229999999996E-2</v>
      </c>
      <c r="S88" s="120">
        <v>2.5081913400000002</v>
      </c>
      <c r="T88" s="120">
        <v>0.14625832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</row>
    <row r="89" spans="1:703" hidden="1" outlineLevel="1">
      <c r="A89" s="62">
        <v>42917</v>
      </c>
      <c r="B89" s="120">
        <v>2314.0305675999998</v>
      </c>
      <c r="C89" s="120">
        <v>775.07069517000002</v>
      </c>
      <c r="D89" s="120">
        <v>66.254801020000002</v>
      </c>
      <c r="E89" s="120">
        <v>617.97697673000005</v>
      </c>
      <c r="F89" s="120">
        <v>10.080412150000001</v>
      </c>
      <c r="G89" s="120">
        <v>0.12080928</v>
      </c>
      <c r="H89" s="120">
        <v>55.659123039999997</v>
      </c>
      <c r="I89" s="120">
        <v>700.05884993999996</v>
      </c>
      <c r="J89" s="120">
        <v>55.477594519999997</v>
      </c>
      <c r="K89" s="120">
        <v>6.2709459999999995E-2</v>
      </c>
      <c r="L89" s="120">
        <v>4.2466676799999998</v>
      </c>
      <c r="M89" s="176" t="s">
        <v>191</v>
      </c>
      <c r="N89" s="120">
        <v>22.06753101</v>
      </c>
      <c r="O89" s="120">
        <v>0.63563080999999999</v>
      </c>
      <c r="P89" s="120">
        <v>3.4883932899999999</v>
      </c>
      <c r="Q89" s="120">
        <v>9.7157999999999994E-2</v>
      </c>
      <c r="R89" s="120">
        <v>6.8667290000000006E-2</v>
      </c>
      <c r="S89" s="120">
        <v>2.5081891500000002</v>
      </c>
      <c r="T89" s="120">
        <v>0.15635905999999999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</row>
    <row r="90" spans="1:703" hidden="1" outlineLevel="1">
      <c r="A90" s="62">
        <v>42948</v>
      </c>
      <c r="B90" s="120">
        <v>2326.85980969</v>
      </c>
      <c r="C90" s="120">
        <v>854.70624456999997</v>
      </c>
      <c r="D90" s="120">
        <v>5.3718515299999998</v>
      </c>
      <c r="E90" s="120">
        <v>602.35514103000003</v>
      </c>
      <c r="F90" s="120">
        <v>25.18016283</v>
      </c>
      <c r="G90" s="120">
        <v>0.16092028999999999</v>
      </c>
      <c r="H90" s="120">
        <v>53.97839518</v>
      </c>
      <c r="I90" s="120">
        <v>687.61691498000005</v>
      </c>
      <c r="J90" s="120">
        <v>60.489508639999997</v>
      </c>
      <c r="K90" s="120">
        <v>5.1242990000000002E-2</v>
      </c>
      <c r="L90" s="120">
        <v>3.4012697900000002</v>
      </c>
      <c r="M90" s="176" t="s">
        <v>191</v>
      </c>
      <c r="N90" s="120">
        <v>26.158810859999999</v>
      </c>
      <c r="O90" s="120">
        <v>0.62472837999999997</v>
      </c>
      <c r="P90" s="120">
        <v>3.99811198</v>
      </c>
      <c r="Q90" s="120">
        <v>9.284982E-2</v>
      </c>
      <c r="R90" s="120">
        <v>7.4751399999999996E-2</v>
      </c>
      <c r="S90" s="120">
        <v>2.50818721</v>
      </c>
      <c r="T90" s="120">
        <v>9.0718209999999994E-2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</row>
    <row r="91" spans="1:703" hidden="1" outlineLevel="1">
      <c r="A91" s="62">
        <v>42979</v>
      </c>
      <c r="B91" s="120">
        <v>2431.7272690200002</v>
      </c>
      <c r="C91" s="120">
        <v>901.90981558999999</v>
      </c>
      <c r="D91" s="120">
        <v>5.1996525099999999</v>
      </c>
      <c r="E91" s="120">
        <v>649.47512630000006</v>
      </c>
      <c r="F91" s="120">
        <v>7.1387910000000003</v>
      </c>
      <c r="G91" s="120">
        <v>0.17674482</v>
      </c>
      <c r="H91" s="120">
        <v>57.47953613</v>
      </c>
      <c r="I91" s="120">
        <v>708.16234423000003</v>
      </c>
      <c r="J91" s="120">
        <v>63.162003300000002</v>
      </c>
      <c r="K91" s="120">
        <v>6.2861009999999995E-2</v>
      </c>
      <c r="L91" s="120">
        <v>3.45310015</v>
      </c>
      <c r="M91" s="176" t="s">
        <v>191</v>
      </c>
      <c r="N91" s="120">
        <v>28.459250220000001</v>
      </c>
      <c r="O91" s="120">
        <v>0.66158576999999996</v>
      </c>
      <c r="P91" s="120">
        <v>3.5504193900000001</v>
      </c>
      <c r="Q91" s="120">
        <v>8.8481989999999996E-2</v>
      </c>
      <c r="R91" s="120">
        <v>6.2001460000000001E-2</v>
      </c>
      <c r="S91" s="120">
        <v>2.5081858299999999</v>
      </c>
      <c r="T91" s="120">
        <v>0.17736932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</row>
    <row r="92" spans="1:703" hidden="1" outlineLevel="1">
      <c r="A92" s="62">
        <v>43009</v>
      </c>
      <c r="B92" s="120">
        <v>2403.22947501</v>
      </c>
      <c r="C92" s="120">
        <v>888.13194836000002</v>
      </c>
      <c r="D92" s="120">
        <v>4.2449438800000001</v>
      </c>
      <c r="E92" s="120">
        <v>642.49941282999998</v>
      </c>
      <c r="F92" s="120">
        <v>24.511403609999999</v>
      </c>
      <c r="G92" s="120">
        <v>0.20796276</v>
      </c>
      <c r="H92" s="120">
        <v>60.767347659999999</v>
      </c>
      <c r="I92" s="120">
        <v>679.18461778999995</v>
      </c>
      <c r="J92" s="120">
        <v>64.582648550000002</v>
      </c>
      <c r="K92" s="120">
        <v>5.5408560000000003E-2</v>
      </c>
      <c r="L92" s="120">
        <v>3.5065134900000001</v>
      </c>
      <c r="M92" s="176" t="s">
        <v>191</v>
      </c>
      <c r="N92" s="120">
        <v>28.520435339999999</v>
      </c>
      <c r="O92" s="120">
        <v>0.59125638999999997</v>
      </c>
      <c r="P92" s="120">
        <v>3.6053348700000001</v>
      </c>
      <c r="Q92" s="120">
        <v>8.4004040000000002E-2</v>
      </c>
      <c r="R92" s="120">
        <v>5.8300110000000002E-2</v>
      </c>
      <c r="S92" s="120">
        <v>2.50818407</v>
      </c>
      <c r="T92" s="120">
        <v>0.16975270000000001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</row>
    <row r="93" spans="1:703" hidden="1" outlineLevel="1">
      <c r="A93" s="62">
        <v>43040</v>
      </c>
      <c r="B93" s="120">
        <v>2419.3938404700002</v>
      </c>
      <c r="C93" s="120">
        <v>892.06134440999995</v>
      </c>
      <c r="D93" s="120">
        <v>4.1165104799999996</v>
      </c>
      <c r="E93" s="120">
        <v>652.81286481999996</v>
      </c>
      <c r="F93" s="120">
        <v>28.800599760000001</v>
      </c>
      <c r="G93" s="120">
        <v>0.13570345</v>
      </c>
      <c r="H93" s="120">
        <v>62.417595390000002</v>
      </c>
      <c r="I93" s="120">
        <v>660.15166891000001</v>
      </c>
      <c r="J93" s="120">
        <v>79.183076389999997</v>
      </c>
      <c r="K93" s="120">
        <v>5.1158439999999999E-2</v>
      </c>
      <c r="L93" s="120">
        <v>3.82489634</v>
      </c>
      <c r="M93" s="176" t="s">
        <v>191</v>
      </c>
      <c r="N93" s="120">
        <v>28.822449989999999</v>
      </c>
      <c r="O93" s="120">
        <v>0.60538833000000003</v>
      </c>
      <c r="P93" s="120">
        <v>3.5551650600000002</v>
      </c>
      <c r="Q93" s="120">
        <v>7.9376970000000005E-2</v>
      </c>
      <c r="R93" s="120">
        <v>6.5946190000000002E-2</v>
      </c>
      <c r="S93" s="120">
        <v>2.55818272</v>
      </c>
      <c r="T93" s="120">
        <v>0.15191282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</row>
    <row r="94" spans="1:703" hidden="1" outlineLevel="1">
      <c r="A94" s="62">
        <v>43070</v>
      </c>
      <c r="B94" s="120">
        <v>2485.2095796200001</v>
      </c>
      <c r="C94" s="120">
        <v>902.86410810999996</v>
      </c>
      <c r="D94" s="120">
        <v>4.4607617299999998</v>
      </c>
      <c r="E94" s="120">
        <v>683.40397417999998</v>
      </c>
      <c r="F94" s="120">
        <v>16.549671069999999</v>
      </c>
      <c r="G94" s="120">
        <v>0.24977260000000001</v>
      </c>
      <c r="H94" s="120">
        <v>64.22163406</v>
      </c>
      <c r="I94" s="120">
        <v>712.41469983000002</v>
      </c>
      <c r="J94" s="120">
        <v>61.32210104</v>
      </c>
      <c r="K94" s="120">
        <v>0.10679586000000001</v>
      </c>
      <c r="L94" s="120">
        <v>3.74169149</v>
      </c>
      <c r="M94" s="176" t="s">
        <v>191</v>
      </c>
      <c r="N94" s="120">
        <v>28.605355800000002</v>
      </c>
      <c r="O94" s="120">
        <v>0.97874762000000004</v>
      </c>
      <c r="P94" s="120">
        <v>3.4400541900000001</v>
      </c>
      <c r="Q94" s="120">
        <v>0.12946790999999999</v>
      </c>
      <c r="R94" s="120">
        <v>8.7477949999999999E-2</v>
      </c>
      <c r="S94" s="120">
        <v>2.55401503</v>
      </c>
      <c r="T94" s="120">
        <v>7.9251150000000006E-2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</row>
    <row r="95" spans="1:703" hidden="1" outlineLevel="1">
      <c r="A95" s="62">
        <v>43101</v>
      </c>
      <c r="B95" s="120">
        <v>2534.3181444500001</v>
      </c>
      <c r="C95" s="120">
        <v>885.31716927000002</v>
      </c>
      <c r="D95" s="120">
        <v>4.5491008199999996</v>
      </c>
      <c r="E95" s="120">
        <v>711.21185694999997</v>
      </c>
      <c r="F95" s="120">
        <v>29.602219810000001</v>
      </c>
      <c r="G95" s="120">
        <v>0.17818993</v>
      </c>
      <c r="H95" s="120">
        <v>72.960993770000002</v>
      </c>
      <c r="I95" s="120">
        <v>734.73132956999996</v>
      </c>
      <c r="J95" s="120">
        <v>57.056834819999999</v>
      </c>
      <c r="K95" s="120">
        <v>0.11247385999999999</v>
      </c>
      <c r="L95" s="120">
        <v>3.2673154000000002</v>
      </c>
      <c r="M95" s="176" t="s">
        <v>191</v>
      </c>
      <c r="N95" s="120">
        <v>27.248113400000001</v>
      </c>
      <c r="O95" s="120">
        <v>1.07470602</v>
      </c>
      <c r="P95" s="120">
        <v>4.0388423199999997</v>
      </c>
      <c r="Q95" s="120">
        <v>0.12583333999999999</v>
      </c>
      <c r="R95" s="120">
        <v>5.258968E-2</v>
      </c>
      <c r="S95" s="120">
        <v>2.54180983</v>
      </c>
      <c r="T95" s="120">
        <v>0.24876566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</row>
    <row r="96" spans="1:703" hidden="1" outlineLevel="1">
      <c r="A96" s="62">
        <v>43132</v>
      </c>
      <c r="B96" s="120">
        <v>2459.303265</v>
      </c>
      <c r="C96" s="120">
        <v>855.43615953999995</v>
      </c>
      <c r="D96" s="120">
        <v>3.9775172699999999</v>
      </c>
      <c r="E96" s="120">
        <v>762.94815929000004</v>
      </c>
      <c r="F96" s="120">
        <v>39.0800713</v>
      </c>
      <c r="G96" s="120">
        <v>0.25678150999999999</v>
      </c>
      <c r="H96" s="120">
        <v>72.915629890000005</v>
      </c>
      <c r="I96" s="120">
        <v>646.71489446999999</v>
      </c>
      <c r="J96" s="120">
        <v>49.850382539999998</v>
      </c>
      <c r="K96" s="120">
        <v>0.11788862</v>
      </c>
      <c r="L96" s="120">
        <v>3.1020481000000002</v>
      </c>
      <c r="M96" s="176" t="s">
        <v>191</v>
      </c>
      <c r="N96" s="120">
        <v>17.19901836</v>
      </c>
      <c r="O96" s="120">
        <v>0.9262745</v>
      </c>
      <c r="P96" s="120">
        <v>3.8280449499999998</v>
      </c>
      <c r="Q96" s="120">
        <v>0.12206649</v>
      </c>
      <c r="R96" s="120">
        <v>4.8219360000000003E-2</v>
      </c>
      <c r="S96" s="120">
        <v>2.5418095699999999</v>
      </c>
      <c r="T96" s="120">
        <v>0.23829924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</row>
    <row r="97" spans="1:53" hidden="1" outlineLevel="1">
      <c r="A97" s="62">
        <v>43160</v>
      </c>
      <c r="B97" s="120">
        <v>2650.6030809099998</v>
      </c>
      <c r="C97" s="120">
        <v>989.50829530999999</v>
      </c>
      <c r="D97" s="120">
        <v>4.32183983</v>
      </c>
      <c r="E97" s="120">
        <v>755.49990529000002</v>
      </c>
      <c r="F97" s="120">
        <v>36.199655550000003</v>
      </c>
      <c r="G97" s="120">
        <v>0.18990613000000001</v>
      </c>
      <c r="H97" s="120">
        <v>94.409121880000001</v>
      </c>
      <c r="I97" s="120">
        <v>689.52665050999997</v>
      </c>
      <c r="J97" s="120">
        <v>50.617860589999999</v>
      </c>
      <c r="K97" s="120">
        <v>0.11973004</v>
      </c>
      <c r="L97" s="120">
        <v>2.9397264600000002</v>
      </c>
      <c r="M97" s="176" t="s">
        <v>191</v>
      </c>
      <c r="N97" s="120">
        <v>18.487621959999998</v>
      </c>
      <c r="O97" s="120">
        <v>1.42205326</v>
      </c>
      <c r="P97" s="120">
        <v>4.3275847499999998</v>
      </c>
      <c r="Q97" s="120">
        <v>0.11853036</v>
      </c>
      <c r="R97" s="120">
        <v>4.4206799999999997E-2</v>
      </c>
      <c r="S97" s="120">
        <v>2.6071813599999998</v>
      </c>
      <c r="T97" s="120">
        <v>0.26321083000000001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</row>
    <row r="98" spans="1:53" hidden="1" outlineLevel="1">
      <c r="A98" s="62">
        <v>43191</v>
      </c>
      <c r="B98" s="120">
        <v>2759.6457507099999</v>
      </c>
      <c r="C98" s="120">
        <v>1033.32726112</v>
      </c>
      <c r="D98" s="120">
        <v>2.3002032899999998</v>
      </c>
      <c r="E98" s="120">
        <v>767.45642687999998</v>
      </c>
      <c r="F98" s="120">
        <v>108.97534915</v>
      </c>
      <c r="G98" s="120">
        <v>0.13796465999999999</v>
      </c>
      <c r="H98" s="120">
        <v>112.37445221999999</v>
      </c>
      <c r="I98" s="120">
        <v>653.37904492999996</v>
      </c>
      <c r="J98" s="120">
        <v>51.849382339999998</v>
      </c>
      <c r="K98" s="120">
        <v>0.10386165999999999</v>
      </c>
      <c r="L98" s="120">
        <v>3.6541337399999998</v>
      </c>
      <c r="M98" s="176" t="s">
        <v>191</v>
      </c>
      <c r="N98" s="120">
        <v>17.375467440000001</v>
      </c>
      <c r="O98" s="120">
        <v>1.20323958</v>
      </c>
      <c r="P98" s="120">
        <v>4.4237086699999999</v>
      </c>
      <c r="Q98" s="120">
        <v>0.11462418000000001</v>
      </c>
      <c r="R98" s="120">
        <v>4.2500339999999998E-2</v>
      </c>
      <c r="S98" s="120">
        <v>2.6289722900000001</v>
      </c>
      <c r="T98" s="120">
        <v>0.29915821999999997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</row>
    <row r="99" spans="1:53" hidden="1" outlineLevel="1">
      <c r="A99" s="62">
        <v>43221</v>
      </c>
      <c r="B99" s="120">
        <v>2788.6428320199998</v>
      </c>
      <c r="C99" s="120">
        <v>1067.8035213799999</v>
      </c>
      <c r="D99" s="120">
        <v>1.71158425</v>
      </c>
      <c r="E99" s="120">
        <v>749.56854599999997</v>
      </c>
      <c r="F99" s="120">
        <v>122.31308937999999</v>
      </c>
      <c r="G99" s="120">
        <v>0.17860639</v>
      </c>
      <c r="H99" s="120">
        <v>107.18925219</v>
      </c>
      <c r="I99" s="120">
        <v>663.02177124000002</v>
      </c>
      <c r="J99" s="120">
        <v>49.987056670000001</v>
      </c>
      <c r="K99" s="120">
        <v>0.105778</v>
      </c>
      <c r="L99" s="120">
        <v>2.0876990599999998</v>
      </c>
      <c r="M99" s="176" t="s">
        <v>191</v>
      </c>
      <c r="N99" s="120">
        <v>16.278689910000001</v>
      </c>
      <c r="O99" s="120">
        <v>1.3037332399999999</v>
      </c>
      <c r="P99" s="120">
        <v>3.9948562500000002</v>
      </c>
      <c r="Q99" s="120">
        <v>0.11086826</v>
      </c>
      <c r="R99" s="120">
        <v>4.254086E-2</v>
      </c>
      <c r="S99" s="120">
        <v>2.6514892099999998</v>
      </c>
      <c r="T99" s="120">
        <v>0.29374972999999999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</row>
    <row r="100" spans="1:53" hidden="1" outlineLevel="1">
      <c r="A100" s="62">
        <v>43252</v>
      </c>
      <c r="B100" s="120">
        <v>2915.0567781899999</v>
      </c>
      <c r="C100" s="120">
        <v>1161.8324840800001</v>
      </c>
      <c r="D100" s="120">
        <v>1.2074916099999999</v>
      </c>
      <c r="E100" s="120">
        <v>729.07495924</v>
      </c>
      <c r="F100" s="120">
        <v>89.011833539999998</v>
      </c>
      <c r="G100" s="120">
        <v>0.3069096</v>
      </c>
      <c r="H100" s="120">
        <v>107.36021499</v>
      </c>
      <c r="I100" s="120">
        <v>763.03515822999998</v>
      </c>
      <c r="J100" s="120">
        <v>36.654838069999997</v>
      </c>
      <c r="K100" s="120">
        <v>0.11420557000000001</v>
      </c>
      <c r="L100" s="120">
        <v>1.9349143</v>
      </c>
      <c r="M100" s="176" t="s">
        <v>191</v>
      </c>
      <c r="N100" s="120">
        <v>15.72760467</v>
      </c>
      <c r="O100" s="120">
        <v>1.3676444699999999</v>
      </c>
      <c r="P100" s="120">
        <v>4.3529740400000003</v>
      </c>
      <c r="Q100" s="120">
        <v>0.10674532</v>
      </c>
      <c r="R100" s="120">
        <v>4.1395429999999997E-2</v>
      </c>
      <c r="S100" s="120">
        <v>2.6732910599999999</v>
      </c>
      <c r="T100" s="120">
        <v>0.25411397000000002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</row>
    <row r="101" spans="1:53" hidden="1" outlineLevel="1">
      <c r="A101" s="62">
        <v>43282</v>
      </c>
      <c r="B101" s="120">
        <v>2960.8041706700001</v>
      </c>
      <c r="C101" s="120">
        <v>1171.84493922</v>
      </c>
      <c r="D101" s="120">
        <v>0.71903731000000004</v>
      </c>
      <c r="E101" s="120">
        <v>768.29043477000005</v>
      </c>
      <c r="F101" s="120">
        <v>90.792397510000001</v>
      </c>
      <c r="G101" s="120">
        <v>0.30522155000000001</v>
      </c>
      <c r="H101" s="120">
        <v>108.71081701999999</v>
      </c>
      <c r="I101" s="120">
        <v>754.56014544000004</v>
      </c>
      <c r="J101" s="120">
        <v>38.22581821</v>
      </c>
      <c r="K101" s="120">
        <v>0.10760747</v>
      </c>
      <c r="L101" s="120">
        <v>1.8990168700000001</v>
      </c>
      <c r="M101" s="176" t="s">
        <v>191</v>
      </c>
      <c r="N101" s="120">
        <v>14.364526939999999</v>
      </c>
      <c r="O101" s="120">
        <v>3.1103588000000002</v>
      </c>
      <c r="P101" s="120">
        <v>4.7257695799999997</v>
      </c>
      <c r="Q101" s="120">
        <v>0.10279911999999999</v>
      </c>
      <c r="R101" s="120">
        <v>4.0362130000000003E-2</v>
      </c>
      <c r="S101" s="120">
        <v>2.69580069</v>
      </c>
      <c r="T101" s="120">
        <v>0.30911803999999998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</row>
    <row r="102" spans="1:53" hidden="1" outlineLevel="1">
      <c r="A102" s="62">
        <v>43313</v>
      </c>
      <c r="B102" s="120">
        <v>3046.8905595599999</v>
      </c>
      <c r="C102" s="120">
        <v>1178.56369376</v>
      </c>
      <c r="D102" s="120">
        <v>3.00835886</v>
      </c>
      <c r="E102" s="120">
        <v>823.10031461999995</v>
      </c>
      <c r="F102" s="120">
        <v>110.48291079000001</v>
      </c>
      <c r="G102" s="120">
        <v>0.33159115</v>
      </c>
      <c r="H102" s="120">
        <v>116.94112627</v>
      </c>
      <c r="I102" s="120">
        <v>741.22418949999997</v>
      </c>
      <c r="J102" s="120">
        <v>44.983981720000003</v>
      </c>
      <c r="K102" s="120">
        <v>0.10883518</v>
      </c>
      <c r="L102" s="120">
        <v>1.8941792799999999</v>
      </c>
      <c r="M102" s="176" t="s">
        <v>191</v>
      </c>
      <c r="N102" s="120">
        <v>15.233957269999999</v>
      </c>
      <c r="O102" s="120">
        <v>3.1315280200000002</v>
      </c>
      <c r="P102" s="120">
        <v>4.7933814300000002</v>
      </c>
      <c r="Q102" s="120">
        <v>9.8632399999999995E-2</v>
      </c>
      <c r="R102" s="120">
        <v>0.13840589</v>
      </c>
      <c r="S102" s="120">
        <v>2.7183135599999999</v>
      </c>
      <c r="T102" s="120">
        <v>0.13715985999999999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</row>
    <row r="103" spans="1:53" hidden="1" outlineLevel="1">
      <c r="A103" s="62">
        <v>43344</v>
      </c>
      <c r="B103" s="120">
        <v>3204.8817186800002</v>
      </c>
      <c r="C103" s="120">
        <v>1225.2293856599999</v>
      </c>
      <c r="D103" s="120">
        <v>4.5509965299999999</v>
      </c>
      <c r="E103" s="120">
        <v>870.93849296999997</v>
      </c>
      <c r="F103" s="120">
        <v>116.09207296</v>
      </c>
      <c r="G103" s="120">
        <v>0.36800126999999999</v>
      </c>
      <c r="H103" s="120">
        <v>125.63782842000001</v>
      </c>
      <c r="I103" s="120">
        <v>782.39907100000005</v>
      </c>
      <c r="J103" s="120">
        <v>49.019511219999998</v>
      </c>
      <c r="K103" s="120">
        <v>0.11258472</v>
      </c>
      <c r="L103" s="120">
        <v>1.73531327</v>
      </c>
      <c r="M103" s="176" t="s">
        <v>191</v>
      </c>
      <c r="N103" s="120">
        <v>17.388694610000002</v>
      </c>
      <c r="O103" s="120">
        <v>3.1836753600000001</v>
      </c>
      <c r="P103" s="120">
        <v>5.0515975600000003</v>
      </c>
      <c r="Q103" s="120">
        <v>9.9877830000000001E-2</v>
      </c>
      <c r="R103" s="120">
        <v>0.20021523999999999</v>
      </c>
      <c r="S103" s="120">
        <v>2.7401037399999999</v>
      </c>
      <c r="T103" s="120">
        <v>0.13429632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</row>
    <row r="104" spans="1:53" hidden="1" outlineLevel="1">
      <c r="A104" s="62">
        <v>43374</v>
      </c>
      <c r="B104" s="120">
        <v>3187.5385798000002</v>
      </c>
      <c r="C104" s="120">
        <v>1251.93617943</v>
      </c>
      <c r="D104" s="120">
        <v>4.3923974699999997</v>
      </c>
      <c r="E104" s="120">
        <v>880.70191395999996</v>
      </c>
      <c r="F104" s="120">
        <v>114.35793959999999</v>
      </c>
      <c r="G104" s="120">
        <v>0.32712540000000001</v>
      </c>
      <c r="H104" s="120">
        <v>97.253429019999999</v>
      </c>
      <c r="I104" s="120">
        <v>763.04812928000001</v>
      </c>
      <c r="J104" s="120">
        <v>45.773720990000001</v>
      </c>
      <c r="K104" s="120">
        <v>0.12191508</v>
      </c>
      <c r="L104" s="120">
        <v>1.5832544799999999</v>
      </c>
      <c r="M104" s="176" t="s">
        <v>191</v>
      </c>
      <c r="N104" s="120">
        <v>17.568406920000001</v>
      </c>
      <c r="O104" s="120">
        <v>2.7410059599999999</v>
      </c>
      <c r="P104" s="120">
        <v>4.6042052099999999</v>
      </c>
      <c r="Q104" s="120">
        <v>0.10108309</v>
      </c>
      <c r="R104" s="120">
        <v>0.13715515</v>
      </c>
      <c r="S104" s="120">
        <v>2.76262147</v>
      </c>
      <c r="T104" s="120">
        <v>0.12809729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</row>
    <row r="105" spans="1:53" hidden="1" outlineLevel="1">
      <c r="A105" s="62">
        <v>43405</v>
      </c>
      <c r="B105" s="120">
        <v>3230.0350262100001</v>
      </c>
      <c r="C105" s="120">
        <v>1262.4231859500001</v>
      </c>
      <c r="D105" s="120">
        <v>4.3733746599999996</v>
      </c>
      <c r="E105" s="120">
        <v>849.83550911999998</v>
      </c>
      <c r="F105" s="120">
        <v>162.74343984999999</v>
      </c>
      <c r="G105" s="120">
        <v>0.36083346999999999</v>
      </c>
      <c r="H105" s="120">
        <v>99.637478990000005</v>
      </c>
      <c r="I105" s="120">
        <v>772.08538839000005</v>
      </c>
      <c r="J105" s="120">
        <v>48.257888090000002</v>
      </c>
      <c r="K105" s="120">
        <v>0.13233605000000001</v>
      </c>
      <c r="L105" s="120">
        <v>1.62503278</v>
      </c>
      <c r="M105" s="176" t="s">
        <v>191</v>
      </c>
      <c r="N105" s="120">
        <v>18.79995246</v>
      </c>
      <c r="O105" s="120">
        <v>2.8369394099999998</v>
      </c>
      <c r="P105" s="120">
        <v>3.7459351500000002</v>
      </c>
      <c r="Q105" s="120">
        <v>0.10228868000000001</v>
      </c>
      <c r="R105" s="120">
        <v>0.17962044999999999</v>
      </c>
      <c r="S105" s="120">
        <v>2.78441166</v>
      </c>
      <c r="T105" s="120">
        <v>0.11141105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</row>
    <row r="106" spans="1:53" hidden="1" outlineLevel="1">
      <c r="A106" s="62">
        <v>43435</v>
      </c>
      <c r="B106" s="120">
        <v>3182.1673488900001</v>
      </c>
      <c r="C106" s="120">
        <v>1250.7111011899999</v>
      </c>
      <c r="D106" s="120">
        <v>5.4983843600000002</v>
      </c>
      <c r="E106" s="120">
        <v>845.03749726000001</v>
      </c>
      <c r="F106" s="120">
        <v>179.23614975999999</v>
      </c>
      <c r="G106" s="120">
        <v>0.36020876000000002</v>
      </c>
      <c r="H106" s="120">
        <v>102.38338286</v>
      </c>
      <c r="I106" s="120">
        <v>722.52611336999996</v>
      </c>
      <c r="J106" s="120">
        <v>45.634503799999997</v>
      </c>
      <c r="K106" s="120">
        <v>0.12361255</v>
      </c>
      <c r="L106" s="120">
        <v>1.2595274599999999</v>
      </c>
      <c r="M106" s="176" t="s">
        <v>191</v>
      </c>
      <c r="N106" s="120">
        <v>19.451478380000001</v>
      </c>
      <c r="O106" s="120">
        <v>2.8276415400000001</v>
      </c>
      <c r="P106" s="120">
        <v>3.6733801599999998</v>
      </c>
      <c r="Q106" s="120">
        <v>0.10357396000000001</v>
      </c>
      <c r="R106" s="120">
        <v>0.39858595000000002</v>
      </c>
      <c r="S106" s="120">
        <v>2.8069283399999998</v>
      </c>
      <c r="T106" s="120">
        <v>0.13527918999999999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</row>
    <row r="107" spans="1:53" hidden="1" outlineLevel="1">
      <c r="A107" s="62">
        <v>43466</v>
      </c>
      <c r="B107" s="120">
        <v>3167.1633625300001</v>
      </c>
      <c r="C107" s="120">
        <v>1263.40485208</v>
      </c>
      <c r="D107" s="120">
        <v>4.2468804599999999</v>
      </c>
      <c r="E107" s="120">
        <v>832.70748001000004</v>
      </c>
      <c r="F107" s="120">
        <v>179.33675292999999</v>
      </c>
      <c r="G107" s="120">
        <v>0.20947946000000001</v>
      </c>
      <c r="H107" s="120">
        <v>102.65367114</v>
      </c>
      <c r="I107" s="120">
        <v>711.37914505000003</v>
      </c>
      <c r="J107" s="120">
        <v>42.631130020000001</v>
      </c>
      <c r="K107" s="120">
        <v>0.13487495999999999</v>
      </c>
      <c r="L107" s="120">
        <v>1.3336067199999999</v>
      </c>
      <c r="M107" s="176" t="s">
        <v>191</v>
      </c>
      <c r="N107" s="120">
        <v>19.029341689999999</v>
      </c>
      <c r="O107" s="120">
        <v>2.7088055899999999</v>
      </c>
      <c r="P107" s="120">
        <v>3.5500856500000002</v>
      </c>
      <c r="Q107" s="120">
        <v>0.10481939999999999</v>
      </c>
      <c r="R107" s="120">
        <v>0.81082430000000005</v>
      </c>
      <c r="S107" s="120">
        <v>2.8294458300000001</v>
      </c>
      <c r="T107" s="120">
        <v>9.2167239999999998E-2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</row>
    <row r="108" spans="1:53" hidden="1" outlineLevel="1">
      <c r="A108" s="62">
        <v>43497</v>
      </c>
      <c r="B108" s="120">
        <v>3191.17602932</v>
      </c>
      <c r="C108" s="120">
        <v>1253.4075046</v>
      </c>
      <c r="D108" s="120">
        <v>4.5988536099999999</v>
      </c>
      <c r="E108" s="120">
        <v>863.47107434999998</v>
      </c>
      <c r="F108" s="120">
        <v>184.80241581000001</v>
      </c>
      <c r="G108" s="120">
        <v>0.46460811000000002</v>
      </c>
      <c r="H108" s="120">
        <v>95.350700399999994</v>
      </c>
      <c r="I108" s="120">
        <v>718.42999911000004</v>
      </c>
      <c r="J108" s="120">
        <v>37.130373900000002</v>
      </c>
      <c r="K108" s="120">
        <v>0.63470409999999999</v>
      </c>
      <c r="L108" s="120">
        <v>2.0333584099999999</v>
      </c>
      <c r="M108" s="176" t="s">
        <v>191</v>
      </c>
      <c r="N108" s="120">
        <v>20.234648889999999</v>
      </c>
      <c r="O108" s="120">
        <v>2.8540287000000002</v>
      </c>
      <c r="P108" s="120">
        <v>4.0825764099999997</v>
      </c>
      <c r="Q108" s="120">
        <v>0.10594655</v>
      </c>
      <c r="R108" s="120">
        <v>0.64021817000000003</v>
      </c>
      <c r="S108" s="120">
        <v>2.8497838899999999</v>
      </c>
      <c r="T108" s="120">
        <v>8.5234309999999994E-2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</row>
    <row r="109" spans="1:53" hidden="1" outlineLevel="1">
      <c r="A109" s="62">
        <v>43525</v>
      </c>
      <c r="B109" s="120">
        <v>3309.2747262500002</v>
      </c>
      <c r="C109" s="120">
        <v>1364.5782950299999</v>
      </c>
      <c r="D109" s="120">
        <v>5.1914433500000001</v>
      </c>
      <c r="E109" s="120">
        <v>859.96747943000003</v>
      </c>
      <c r="F109" s="120">
        <v>177.94755172000001</v>
      </c>
      <c r="G109" s="120">
        <v>0.49556076999999998</v>
      </c>
      <c r="H109" s="120">
        <v>101.12516855</v>
      </c>
      <c r="I109" s="120">
        <v>730.7156291</v>
      </c>
      <c r="J109" s="120">
        <v>35.644374239999998</v>
      </c>
      <c r="K109" s="120">
        <v>0.60795772999999997</v>
      </c>
      <c r="L109" s="120">
        <v>2.6995152299999998</v>
      </c>
      <c r="M109" s="176" t="s">
        <v>191</v>
      </c>
      <c r="N109" s="120">
        <v>20.364665970000001</v>
      </c>
      <c r="O109" s="120">
        <v>2.90935363</v>
      </c>
      <c r="P109" s="120">
        <v>3.7474651799999998</v>
      </c>
      <c r="Q109" s="120">
        <v>0.10765461</v>
      </c>
      <c r="R109" s="120">
        <v>0.24587166999999999</v>
      </c>
      <c r="S109" s="120">
        <v>2.8723005700000002</v>
      </c>
      <c r="T109" s="120">
        <v>5.4439469999999997E-2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</row>
    <row r="110" spans="1:53" hidden="1" outlineLevel="1">
      <c r="A110" s="62">
        <v>43556</v>
      </c>
      <c r="B110" s="120">
        <v>3325.4571898999998</v>
      </c>
      <c r="C110" s="120">
        <v>1422.1808438099999</v>
      </c>
      <c r="D110" s="120">
        <v>6.7855819899999998</v>
      </c>
      <c r="E110" s="120">
        <v>856.27779425999995</v>
      </c>
      <c r="F110" s="120">
        <v>161.76985187</v>
      </c>
      <c r="G110" s="120">
        <v>0.65624188999999999</v>
      </c>
      <c r="H110" s="120">
        <v>96.346633859999997</v>
      </c>
      <c r="I110" s="120">
        <v>707.41738444999999</v>
      </c>
      <c r="J110" s="120">
        <v>41.37194083</v>
      </c>
      <c r="K110" s="120">
        <v>0.60427818</v>
      </c>
      <c r="L110" s="120">
        <v>2.0500827300000002</v>
      </c>
      <c r="M110" s="176" t="s">
        <v>191</v>
      </c>
      <c r="N110" s="120">
        <v>20.481511909999998</v>
      </c>
      <c r="O110" s="120">
        <v>3.0002452100000001</v>
      </c>
      <c r="P110" s="120">
        <v>3.2487907300000001</v>
      </c>
      <c r="Q110" s="120">
        <v>0.13283901000000001</v>
      </c>
      <c r="R110" s="120">
        <v>0.18955572000000001</v>
      </c>
      <c r="S110" s="120">
        <v>2.8940910999999998</v>
      </c>
      <c r="T110" s="120">
        <v>4.952235E-2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</row>
    <row r="111" spans="1:53" hidden="1" outlineLevel="1">
      <c r="A111" s="62">
        <v>43586</v>
      </c>
      <c r="B111" s="120">
        <v>3296.3946625200001</v>
      </c>
      <c r="C111" s="120">
        <v>1514.4463044900001</v>
      </c>
      <c r="D111" s="120">
        <v>6.2528476900000003</v>
      </c>
      <c r="E111" s="120">
        <v>879.13973280000005</v>
      </c>
      <c r="F111" s="120">
        <v>140.79956161000001</v>
      </c>
      <c r="G111" s="120">
        <v>0.52120615000000003</v>
      </c>
      <c r="H111" s="120">
        <v>94.33834804</v>
      </c>
      <c r="I111" s="120">
        <v>584.76028053000005</v>
      </c>
      <c r="J111" s="120">
        <v>43.661869289999999</v>
      </c>
      <c r="K111" s="120">
        <v>0.51224917999999997</v>
      </c>
      <c r="L111" s="120">
        <v>2.3438027799999999</v>
      </c>
      <c r="M111" s="176" t="s">
        <v>191</v>
      </c>
      <c r="N111" s="120">
        <v>19.72664692</v>
      </c>
      <c r="O111" s="120">
        <v>2.4135629299999999</v>
      </c>
      <c r="P111" s="120">
        <v>4.2187307399999998</v>
      </c>
      <c r="Q111" s="120">
        <v>0.12079296</v>
      </c>
      <c r="R111" s="120">
        <v>0.17798162000000001</v>
      </c>
      <c r="S111" s="120">
        <v>2.9166082499999999</v>
      </c>
      <c r="T111" s="120">
        <v>4.4136540000000002E-2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</row>
    <row r="112" spans="1:53" hidden="1" outlineLevel="1">
      <c r="A112" s="62">
        <v>43617</v>
      </c>
      <c r="B112" s="120">
        <v>3609.8259876100001</v>
      </c>
      <c r="C112" s="120">
        <v>1653.05856741</v>
      </c>
      <c r="D112" s="120">
        <v>4.1384387599999997</v>
      </c>
      <c r="E112" s="120">
        <v>906.78420238000001</v>
      </c>
      <c r="F112" s="120">
        <v>130.75112171000001</v>
      </c>
      <c r="G112" s="120">
        <v>0.53521165999999998</v>
      </c>
      <c r="H112" s="120">
        <v>93.631245660000005</v>
      </c>
      <c r="I112" s="120">
        <v>554.90796786999999</v>
      </c>
      <c r="J112" s="120">
        <v>45.735259749999997</v>
      </c>
      <c r="K112" s="120">
        <v>0.17418797999999999</v>
      </c>
      <c r="L112" s="120">
        <v>2.6138117900000002</v>
      </c>
      <c r="M112" s="176" t="s">
        <v>191</v>
      </c>
      <c r="N112" s="120">
        <v>211.23768619000001</v>
      </c>
      <c r="O112" s="120">
        <v>2.2740710700000002</v>
      </c>
      <c r="P112" s="120">
        <v>3.5204374299999999</v>
      </c>
      <c r="Q112" s="120">
        <v>0.10868472</v>
      </c>
      <c r="R112" s="120">
        <v>0.31094926000000001</v>
      </c>
      <c r="S112" s="120">
        <v>0</v>
      </c>
      <c r="T112" s="120">
        <v>4.4143969999999998E-2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</row>
    <row r="113" spans="1:53" hidden="1" outlineLevel="1">
      <c r="A113" s="62">
        <v>43647</v>
      </c>
      <c r="B113" s="120">
        <v>3620.3677395099999</v>
      </c>
      <c r="C113" s="120">
        <v>1662.2360620100001</v>
      </c>
      <c r="D113" s="120">
        <v>4.4649825999999999</v>
      </c>
      <c r="E113" s="120">
        <v>922.79202118000001</v>
      </c>
      <c r="F113" s="120">
        <v>125.27285912000001</v>
      </c>
      <c r="G113" s="120">
        <v>0.70170308999999997</v>
      </c>
      <c r="H113" s="120">
        <v>87.763547209999999</v>
      </c>
      <c r="I113" s="120">
        <v>539.76072766000004</v>
      </c>
      <c r="J113" s="120">
        <v>48.321682150000001</v>
      </c>
      <c r="K113" s="120">
        <v>7.0307099999999997E-2</v>
      </c>
      <c r="L113" s="120">
        <v>2.2032032899999998</v>
      </c>
      <c r="M113" s="176" t="s">
        <v>191</v>
      </c>
      <c r="N113" s="120">
        <v>221.01827842</v>
      </c>
      <c r="O113" s="120">
        <v>2.1639228899999998</v>
      </c>
      <c r="P113" s="120">
        <v>3.1587332199999998</v>
      </c>
      <c r="Q113" s="120">
        <v>0.11538706999999999</v>
      </c>
      <c r="R113" s="120">
        <v>0.28018596000000001</v>
      </c>
      <c r="S113" s="120">
        <v>0</v>
      </c>
      <c r="T113" s="120">
        <v>4.4136540000000002E-2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</row>
    <row r="114" spans="1:53" hidden="1" outlineLevel="1">
      <c r="A114" s="62">
        <v>43678</v>
      </c>
      <c r="B114" s="120">
        <v>3889.92987111</v>
      </c>
      <c r="C114" s="120">
        <v>1721.65224397</v>
      </c>
      <c r="D114" s="120">
        <v>4.0644740400000003</v>
      </c>
      <c r="E114" s="120">
        <v>1047.2177374800001</v>
      </c>
      <c r="F114" s="120">
        <v>169.79370058000001</v>
      </c>
      <c r="G114" s="120">
        <v>0.94544172000000004</v>
      </c>
      <c r="H114" s="120">
        <v>86.404696250000001</v>
      </c>
      <c r="I114" s="120">
        <v>564.11646435</v>
      </c>
      <c r="J114" s="120">
        <v>49.860231669999997</v>
      </c>
      <c r="K114" s="120">
        <v>7.8857780000000002E-2</v>
      </c>
      <c r="L114" s="120">
        <v>2.87614021</v>
      </c>
      <c r="M114" s="176" t="s">
        <v>191</v>
      </c>
      <c r="N114" s="120">
        <v>232.37616883999999</v>
      </c>
      <c r="O114" s="120">
        <v>7.2066460599999997</v>
      </c>
      <c r="P114" s="120">
        <v>3.0577694000000002</v>
      </c>
      <c r="Q114" s="120">
        <v>0.11437118</v>
      </c>
      <c r="R114" s="120">
        <v>0.12079104</v>
      </c>
      <c r="S114" s="120">
        <v>0</v>
      </c>
      <c r="T114" s="120">
        <v>4.4136540000000002E-2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</row>
    <row r="115" spans="1:53" hidden="1" outlineLevel="1">
      <c r="A115" s="62">
        <v>43709</v>
      </c>
      <c r="B115" s="120">
        <v>4040.0710284199999</v>
      </c>
      <c r="C115" s="120">
        <v>1681.3614603399999</v>
      </c>
      <c r="D115" s="120">
        <v>4.1022753700000001</v>
      </c>
      <c r="E115" s="120">
        <v>974.94470870999999</v>
      </c>
      <c r="F115" s="120">
        <v>379.96688721999999</v>
      </c>
      <c r="G115" s="120">
        <v>0.72741847000000004</v>
      </c>
      <c r="H115" s="120">
        <v>86.275070909999997</v>
      </c>
      <c r="I115" s="120">
        <v>604.63150581000002</v>
      </c>
      <c r="J115" s="120">
        <v>49.817710900000002</v>
      </c>
      <c r="K115" s="120">
        <v>6.918233E-2</v>
      </c>
      <c r="L115" s="120">
        <v>4.0812833800000003</v>
      </c>
      <c r="M115" s="176" t="s">
        <v>191</v>
      </c>
      <c r="N115" s="120">
        <v>246.38073876999999</v>
      </c>
      <c r="O115" s="120">
        <v>4.0825831099999998</v>
      </c>
      <c r="P115" s="120">
        <v>3.3562253599999998</v>
      </c>
      <c r="Q115" s="120">
        <v>0.12522272000000001</v>
      </c>
      <c r="R115" s="120">
        <v>0.10461848</v>
      </c>
      <c r="S115" s="120">
        <v>0</v>
      </c>
      <c r="T115" s="120">
        <v>4.4136540000000002E-2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</row>
    <row r="116" spans="1:53" hidden="1" outlineLevel="1">
      <c r="A116" s="62">
        <v>43739</v>
      </c>
      <c r="B116" s="120">
        <v>4179.3080442</v>
      </c>
      <c r="C116" s="120">
        <v>1670.4539759700001</v>
      </c>
      <c r="D116" s="120">
        <v>7.7173407000000003</v>
      </c>
      <c r="E116" s="120">
        <v>974.14245428000004</v>
      </c>
      <c r="F116" s="120">
        <v>388.20275787999998</v>
      </c>
      <c r="G116" s="120">
        <v>0.84765822999999996</v>
      </c>
      <c r="H116" s="120">
        <v>198.50222144</v>
      </c>
      <c r="I116" s="120">
        <v>615.38202460000002</v>
      </c>
      <c r="J116" s="120">
        <v>53.310145660000003</v>
      </c>
      <c r="K116" s="120">
        <v>6.4047980000000004E-2</v>
      </c>
      <c r="L116" s="120">
        <v>5.88832209</v>
      </c>
      <c r="M116" s="176" t="s">
        <v>191</v>
      </c>
      <c r="N116" s="120">
        <v>257.98862771</v>
      </c>
      <c r="O116" s="120">
        <v>2.0880255000000001</v>
      </c>
      <c r="P116" s="120">
        <v>4.2522636499999997</v>
      </c>
      <c r="Q116" s="120">
        <v>0.16159113999999999</v>
      </c>
      <c r="R116" s="120">
        <v>0.11906127</v>
      </c>
      <c r="S116" s="120">
        <v>0</v>
      </c>
      <c r="T116" s="120">
        <v>0.1875261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</row>
    <row r="117" spans="1:53" hidden="1" outlineLevel="1">
      <c r="A117" s="62">
        <v>43770</v>
      </c>
      <c r="B117" s="120">
        <v>4238.7799638300003</v>
      </c>
      <c r="C117" s="120">
        <v>1723.0462355100001</v>
      </c>
      <c r="D117" s="120">
        <v>7.4505627900000002</v>
      </c>
      <c r="E117" s="120">
        <v>1019.18336007</v>
      </c>
      <c r="F117" s="120">
        <v>377.23816431</v>
      </c>
      <c r="G117" s="120">
        <v>0.91357403999999998</v>
      </c>
      <c r="H117" s="120">
        <v>188.84830491</v>
      </c>
      <c r="I117" s="120">
        <v>596.77983401999995</v>
      </c>
      <c r="J117" s="120">
        <v>51.392601929999998</v>
      </c>
      <c r="K117" s="120">
        <v>4.9376099999999999E-2</v>
      </c>
      <c r="L117" s="120">
        <v>6.8589537199999997</v>
      </c>
      <c r="M117" s="176" t="s">
        <v>191</v>
      </c>
      <c r="N117" s="120">
        <v>255.9104911</v>
      </c>
      <c r="O117" s="120">
        <v>2.0207614500000002</v>
      </c>
      <c r="P117" s="120">
        <v>6.6478396999999996</v>
      </c>
      <c r="Q117" s="120">
        <v>2.1485125300000001</v>
      </c>
      <c r="R117" s="120">
        <v>0.11409042</v>
      </c>
      <c r="S117" s="120">
        <v>0</v>
      </c>
      <c r="T117" s="120">
        <v>0.17730123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</row>
    <row r="118" spans="1:53" hidden="1" outlineLevel="1">
      <c r="A118" s="62">
        <v>43800</v>
      </c>
      <c r="B118" s="120">
        <v>4134.8106220600002</v>
      </c>
      <c r="C118" s="120">
        <v>1658.91675756</v>
      </c>
      <c r="D118" s="120">
        <v>7.5211132799999998</v>
      </c>
      <c r="E118" s="120">
        <v>914.56432272999996</v>
      </c>
      <c r="F118" s="120">
        <v>415.51377831999997</v>
      </c>
      <c r="G118" s="120">
        <v>1.0834922899999999</v>
      </c>
      <c r="H118" s="120">
        <v>193.83931469000001</v>
      </c>
      <c r="I118" s="120">
        <v>610.66209873000003</v>
      </c>
      <c r="J118" s="120">
        <v>56.840479000000002</v>
      </c>
      <c r="K118" s="120">
        <v>6.140992E-2</v>
      </c>
      <c r="L118" s="120">
        <v>6.05808182</v>
      </c>
      <c r="M118" s="176" t="s">
        <v>191</v>
      </c>
      <c r="N118" s="120">
        <v>259.09344483000001</v>
      </c>
      <c r="O118" s="120">
        <v>1.83305809</v>
      </c>
      <c r="P118" s="120">
        <v>6.1210500899999998</v>
      </c>
      <c r="Q118" s="120">
        <v>2.1650869899999998</v>
      </c>
      <c r="R118" s="120">
        <v>0.37372537</v>
      </c>
      <c r="S118" s="120">
        <v>0</v>
      </c>
      <c r="T118" s="120">
        <v>0.16340835000000001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</row>
    <row r="119" spans="1:53" hidden="1" outlineLevel="1">
      <c r="A119" s="62">
        <v>43831</v>
      </c>
      <c r="B119" s="120">
        <v>4035.2181036500001</v>
      </c>
      <c r="C119" s="120">
        <v>1617.1880449</v>
      </c>
      <c r="D119" s="120">
        <v>8.4017184100000009</v>
      </c>
      <c r="E119" s="120">
        <v>940.96944487999997</v>
      </c>
      <c r="F119" s="120">
        <v>396.01908112000001</v>
      </c>
      <c r="G119" s="120">
        <v>0.81628350999999999</v>
      </c>
      <c r="H119" s="120">
        <v>115.65151804</v>
      </c>
      <c r="I119" s="120">
        <v>637.09095480999997</v>
      </c>
      <c r="J119" s="120">
        <v>33.677599979999997</v>
      </c>
      <c r="K119" s="120">
        <v>7.3658989500000001</v>
      </c>
      <c r="L119" s="120">
        <v>6.0008451300000001</v>
      </c>
      <c r="M119" s="177">
        <v>0</v>
      </c>
      <c r="N119" s="120">
        <v>259.60819830000003</v>
      </c>
      <c r="O119" s="120">
        <v>2.1939260200000001</v>
      </c>
      <c r="P119" s="120">
        <v>7.49807399</v>
      </c>
      <c r="Q119" s="120">
        <v>2.080962</v>
      </c>
      <c r="R119" s="120">
        <v>0.50374540999999995</v>
      </c>
      <c r="S119" s="120">
        <v>0</v>
      </c>
      <c r="T119" s="120">
        <v>0.1518082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</row>
    <row r="120" spans="1:53" hidden="1" outlineLevel="1">
      <c r="A120" s="62">
        <v>43862</v>
      </c>
      <c r="B120" s="120">
        <v>4013.9086715799999</v>
      </c>
      <c r="C120" s="120">
        <v>1619.21512712</v>
      </c>
      <c r="D120" s="120">
        <v>7.86679511</v>
      </c>
      <c r="E120" s="120">
        <v>967.57791214999997</v>
      </c>
      <c r="F120" s="120">
        <v>367.83661190999999</v>
      </c>
      <c r="G120" s="120">
        <v>0.37355911000000003</v>
      </c>
      <c r="H120" s="120">
        <v>80.745553360000002</v>
      </c>
      <c r="I120" s="120">
        <v>907.89728920000005</v>
      </c>
      <c r="J120" s="120">
        <v>29.306664850000001</v>
      </c>
      <c r="K120" s="120">
        <v>7.2611134000000002</v>
      </c>
      <c r="L120" s="120">
        <v>6.1361116999999998</v>
      </c>
      <c r="M120" s="120">
        <v>0</v>
      </c>
      <c r="N120" s="120">
        <v>5.5962259000000003</v>
      </c>
      <c r="O120" s="120">
        <v>2.4972887300000002</v>
      </c>
      <c r="P120" s="120">
        <v>8.9549001399999995</v>
      </c>
      <c r="Q120" s="120">
        <v>2.0522202200000002</v>
      </c>
      <c r="R120" s="120">
        <v>0.45008745</v>
      </c>
      <c r="S120" s="120">
        <v>0</v>
      </c>
      <c r="T120" s="120">
        <v>0.14121122999999999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</row>
    <row r="121" spans="1:53" hidden="1" outlineLevel="1">
      <c r="A121" s="62">
        <v>43891</v>
      </c>
      <c r="B121" s="120">
        <v>4630.0243984600002</v>
      </c>
      <c r="C121" s="120">
        <v>1830.80336893</v>
      </c>
      <c r="D121" s="120">
        <v>11.339536450000001</v>
      </c>
      <c r="E121" s="120">
        <v>1085.40056297</v>
      </c>
      <c r="F121" s="120">
        <v>450.38372528999997</v>
      </c>
      <c r="G121" s="120">
        <v>0.52305044999999994</v>
      </c>
      <c r="H121" s="120">
        <v>86.048435339999997</v>
      </c>
      <c r="I121" s="120">
        <v>750.18629007000004</v>
      </c>
      <c r="J121" s="120">
        <v>29.745599930000001</v>
      </c>
      <c r="K121" s="120">
        <v>7.8115174300000003</v>
      </c>
      <c r="L121" s="120">
        <v>7.6077092500000001</v>
      </c>
      <c r="M121" s="120">
        <v>0</v>
      </c>
      <c r="N121" s="120">
        <v>353.05908305999998</v>
      </c>
      <c r="O121" s="120">
        <v>7.5431027899999998</v>
      </c>
      <c r="P121" s="120">
        <v>7.0367514399999997</v>
      </c>
      <c r="Q121" s="120">
        <v>2.0549153699999998</v>
      </c>
      <c r="R121" s="120">
        <v>0.35199661999999998</v>
      </c>
      <c r="S121" s="120">
        <v>0</v>
      </c>
      <c r="T121" s="120">
        <v>0.12875307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</row>
    <row r="122" spans="1:53" hidden="1" outlineLevel="1">
      <c r="A122" s="62">
        <v>43922</v>
      </c>
      <c r="B122" s="120">
        <v>4544.2725487500002</v>
      </c>
      <c r="C122" s="120">
        <v>1815.1622319099999</v>
      </c>
      <c r="D122" s="120">
        <v>10.59431519</v>
      </c>
      <c r="E122" s="120">
        <v>1041.5373275699999</v>
      </c>
      <c r="F122" s="120">
        <v>408.75545120999999</v>
      </c>
      <c r="G122" s="120">
        <v>0.49750716</v>
      </c>
      <c r="H122" s="120">
        <v>102.99152572</v>
      </c>
      <c r="I122" s="120">
        <v>760.77315535000002</v>
      </c>
      <c r="J122" s="120">
        <v>25.541389420000002</v>
      </c>
      <c r="K122" s="120">
        <v>7.6380842500000004</v>
      </c>
      <c r="L122" s="120">
        <v>7.3714187899999999</v>
      </c>
      <c r="M122" s="120">
        <v>0</v>
      </c>
      <c r="N122" s="120">
        <v>350.80967647</v>
      </c>
      <c r="O122" s="120">
        <v>2.4459108600000001</v>
      </c>
      <c r="P122" s="120">
        <v>7.7253409700000004</v>
      </c>
      <c r="Q122" s="120">
        <v>2.01902968</v>
      </c>
      <c r="R122" s="120">
        <v>0.29223957</v>
      </c>
      <c r="S122" s="120">
        <v>0</v>
      </c>
      <c r="T122" s="120">
        <v>0.11794462999999999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</row>
    <row r="123" spans="1:53" hidden="1" outlineLevel="1">
      <c r="A123" s="62">
        <v>43952</v>
      </c>
      <c r="B123" s="120">
        <v>4373.1247133300003</v>
      </c>
      <c r="C123" s="120">
        <v>1701.5163513099999</v>
      </c>
      <c r="D123" s="120">
        <v>10.526965690000001</v>
      </c>
      <c r="E123" s="120">
        <v>1025.40635705</v>
      </c>
      <c r="F123" s="120">
        <v>418.46733640999997</v>
      </c>
      <c r="G123" s="120">
        <v>0.50625598000000005</v>
      </c>
      <c r="H123" s="120">
        <v>121.82203851</v>
      </c>
      <c r="I123" s="120">
        <v>695.31034907000003</v>
      </c>
      <c r="J123" s="120">
        <v>27.017206850000001</v>
      </c>
      <c r="K123" s="120">
        <v>7.4602072599999998</v>
      </c>
      <c r="L123" s="120">
        <v>7.17673104</v>
      </c>
      <c r="M123" s="120">
        <v>0</v>
      </c>
      <c r="N123" s="120">
        <v>345.26394606000002</v>
      </c>
      <c r="O123" s="120">
        <v>2.3340236000000001</v>
      </c>
      <c r="P123" s="120">
        <v>7.4564509399999999</v>
      </c>
      <c r="Q123" s="120">
        <v>1.9594784000000001</v>
      </c>
      <c r="R123" s="120">
        <v>0.79637645999999995</v>
      </c>
      <c r="S123" s="120">
        <v>0</v>
      </c>
      <c r="T123" s="120">
        <v>0.1046387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</row>
    <row r="124" spans="1:53" hidden="1" outlineLevel="1">
      <c r="A124" s="62">
        <v>43983</v>
      </c>
      <c r="B124" s="120">
        <v>4465.77367478</v>
      </c>
      <c r="C124" s="120">
        <v>1844.4224166500001</v>
      </c>
      <c r="D124" s="120">
        <v>11.58556297</v>
      </c>
      <c r="E124" s="120">
        <v>1003.86503425</v>
      </c>
      <c r="F124" s="120">
        <v>444.34940929999999</v>
      </c>
      <c r="G124" s="120">
        <v>0.39989509000000001</v>
      </c>
      <c r="H124" s="120">
        <v>95.386041289999994</v>
      </c>
      <c r="I124" s="120">
        <v>660.92313483999999</v>
      </c>
      <c r="J124" s="120">
        <v>26.413449620000002</v>
      </c>
      <c r="K124" s="120">
        <v>7.2771749000000003</v>
      </c>
      <c r="L124" s="120">
        <v>6.69951791</v>
      </c>
      <c r="M124" s="120">
        <v>0</v>
      </c>
      <c r="N124" s="120">
        <v>348.95179858</v>
      </c>
      <c r="O124" s="120">
        <v>2.2409764499999998</v>
      </c>
      <c r="P124" s="120">
        <v>10.913029509999999</v>
      </c>
      <c r="Q124" s="120">
        <v>1.74509779</v>
      </c>
      <c r="R124" s="120">
        <v>0.50839508</v>
      </c>
      <c r="S124" s="120">
        <v>0</v>
      </c>
      <c r="T124" s="120">
        <v>9.2740550000000005E-2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</row>
    <row r="125" spans="1:53" hidden="1" outlineLevel="1">
      <c r="A125" s="62">
        <v>44013</v>
      </c>
      <c r="B125" s="120">
        <v>4614.4813129599997</v>
      </c>
      <c r="C125" s="120">
        <v>1932.9062659799999</v>
      </c>
      <c r="D125" s="120">
        <v>9.3917707499999992</v>
      </c>
      <c r="E125" s="120">
        <v>1069.3727346200001</v>
      </c>
      <c r="F125" s="120">
        <v>426.31158419000002</v>
      </c>
      <c r="G125" s="120">
        <v>0.39059037000000002</v>
      </c>
      <c r="H125" s="120">
        <v>105.86032423</v>
      </c>
      <c r="I125" s="120">
        <v>662.41197607000004</v>
      </c>
      <c r="J125" s="120">
        <v>29.47134106</v>
      </c>
      <c r="K125" s="120">
        <v>6.6542239099999998</v>
      </c>
      <c r="L125" s="120">
        <v>5.9543232000000001</v>
      </c>
      <c r="M125" s="120">
        <v>0</v>
      </c>
      <c r="N125" s="120">
        <v>353.03043745999997</v>
      </c>
      <c r="O125" s="120">
        <v>2.1373371099999998</v>
      </c>
      <c r="P125" s="120">
        <v>8.5958622299999998</v>
      </c>
      <c r="Q125" s="120">
        <v>1.6899674200000001</v>
      </c>
      <c r="R125" s="120">
        <v>0.22220224999999999</v>
      </c>
      <c r="S125" s="120">
        <v>0</v>
      </c>
      <c r="T125" s="120">
        <v>8.0372109999999997E-2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</row>
    <row r="126" spans="1:53" hidden="1" outlineLevel="1">
      <c r="A126" s="62">
        <v>44044</v>
      </c>
      <c r="B126" s="120">
        <v>4615.74210339</v>
      </c>
      <c r="C126" s="120">
        <v>1950.93634043</v>
      </c>
      <c r="D126" s="120">
        <v>9.1005831799999992</v>
      </c>
      <c r="E126" s="120">
        <v>1041.41156697</v>
      </c>
      <c r="F126" s="120">
        <v>431.99918746999998</v>
      </c>
      <c r="G126" s="120">
        <v>0.56171645000000003</v>
      </c>
      <c r="H126" s="120">
        <v>107.69762101000001</v>
      </c>
      <c r="I126" s="120">
        <v>660.98955658</v>
      </c>
      <c r="J126" s="120">
        <v>29.997519789999998</v>
      </c>
      <c r="K126" s="120">
        <v>5.7270909000000003</v>
      </c>
      <c r="L126" s="120">
        <v>6.2828864400000004</v>
      </c>
      <c r="M126" s="120">
        <v>0</v>
      </c>
      <c r="N126" s="120">
        <v>356.98900795999998</v>
      </c>
      <c r="O126" s="120">
        <v>3.0530119999999998</v>
      </c>
      <c r="P126" s="120">
        <v>8.7134756400000004</v>
      </c>
      <c r="Q126" s="120">
        <v>1.6342878000000001</v>
      </c>
      <c r="R126" s="120">
        <v>0.58059346000000001</v>
      </c>
      <c r="S126" s="120">
        <v>0</v>
      </c>
      <c r="T126" s="120">
        <v>6.7657309999999998E-2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</row>
    <row r="127" spans="1:53" hidden="1" outlineLevel="1">
      <c r="A127" s="62">
        <v>44075</v>
      </c>
      <c r="B127" s="120">
        <v>4687.5529385299997</v>
      </c>
      <c r="C127" s="120">
        <v>2087.3554606900002</v>
      </c>
      <c r="D127" s="120">
        <v>9.2394102599999997</v>
      </c>
      <c r="E127" s="120">
        <v>1033.0391292100001</v>
      </c>
      <c r="F127" s="120">
        <v>442.20324579999999</v>
      </c>
      <c r="G127" s="120">
        <v>0.84808373000000004</v>
      </c>
      <c r="H127" s="120">
        <v>66.009565769999995</v>
      </c>
      <c r="I127" s="120">
        <v>639.04070417000003</v>
      </c>
      <c r="J127" s="120">
        <v>27.842991479999998</v>
      </c>
      <c r="K127" s="120">
        <v>2.9826640000000001E-2</v>
      </c>
      <c r="L127" s="120">
        <v>6.6363508099999997</v>
      </c>
      <c r="M127" s="120">
        <v>0</v>
      </c>
      <c r="N127" s="120">
        <v>361.57021195999999</v>
      </c>
      <c r="O127" s="120">
        <v>2.6263183699999999</v>
      </c>
      <c r="P127" s="120">
        <v>8.2216816300000009</v>
      </c>
      <c r="Q127" s="120">
        <v>2.3281942299999998</v>
      </c>
      <c r="R127" s="120">
        <v>0.50725023000000002</v>
      </c>
      <c r="S127" s="120">
        <v>0</v>
      </c>
      <c r="T127" s="120">
        <v>5.4513550000000001E-2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</row>
    <row r="128" spans="1:53" hidden="1" outlineLevel="1">
      <c r="A128" s="62">
        <v>44105</v>
      </c>
      <c r="B128" s="120">
        <v>4365.67614916</v>
      </c>
      <c r="C128" s="120">
        <v>1812.6508765999999</v>
      </c>
      <c r="D128" s="120">
        <v>6.1769632100000003</v>
      </c>
      <c r="E128" s="120">
        <v>1034.6931217700001</v>
      </c>
      <c r="F128" s="120">
        <v>438.29006858999998</v>
      </c>
      <c r="G128" s="120">
        <v>0.76313770000000003</v>
      </c>
      <c r="H128" s="120">
        <v>70.844783390000003</v>
      </c>
      <c r="I128" s="120">
        <v>590.43313318000003</v>
      </c>
      <c r="J128" s="120">
        <v>25.45718192</v>
      </c>
      <c r="K128" s="120">
        <v>2.9022719999999998E-2</v>
      </c>
      <c r="L128" s="120">
        <v>4.1923580100000004</v>
      </c>
      <c r="M128" s="120">
        <v>0</v>
      </c>
      <c r="N128" s="120">
        <v>364.67241374000002</v>
      </c>
      <c r="O128" s="120">
        <v>2.31640968</v>
      </c>
      <c r="P128" s="120">
        <v>8.4113600700000006</v>
      </c>
      <c r="Q128" s="120">
        <v>2.16456297</v>
      </c>
      <c r="R128" s="120">
        <v>4.53975653</v>
      </c>
      <c r="S128" s="120">
        <v>0</v>
      </c>
      <c r="T128" s="120">
        <v>4.099908E-2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</row>
    <row r="129" spans="1:52" hidden="1" outlineLevel="1">
      <c r="A129" s="62">
        <v>44136</v>
      </c>
      <c r="B129" s="120">
        <v>4380.1930903900002</v>
      </c>
      <c r="C129" s="120">
        <v>1739.1172577</v>
      </c>
      <c r="D129" s="120">
        <v>6.20122558</v>
      </c>
      <c r="E129" s="120">
        <v>1066.17685575</v>
      </c>
      <c r="F129" s="120">
        <v>408.71852381999997</v>
      </c>
      <c r="G129" s="120">
        <v>0.62182855000000004</v>
      </c>
      <c r="H129" s="120">
        <v>65.618187050000003</v>
      </c>
      <c r="I129" s="120">
        <v>682.46092976</v>
      </c>
      <c r="J129" s="120">
        <v>25.033811719999999</v>
      </c>
      <c r="K129" s="120">
        <v>1.8860450000000001E-2</v>
      </c>
      <c r="L129" s="120">
        <v>3.9752514900000002</v>
      </c>
      <c r="M129" s="120">
        <v>0</v>
      </c>
      <c r="N129" s="120">
        <v>366.32109589999999</v>
      </c>
      <c r="O129" s="120">
        <v>2.1936411699999998</v>
      </c>
      <c r="P129" s="120">
        <v>7.3538849199999996</v>
      </c>
      <c r="Q129" s="120">
        <v>2.0213152399999998</v>
      </c>
      <c r="R129" s="120">
        <v>4.3194170500000002</v>
      </c>
      <c r="S129" s="120">
        <v>0</v>
      </c>
      <c r="T129" s="120">
        <v>4.1004239999999997E-2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</row>
    <row r="130" spans="1:52" hidden="1" outlineLevel="1">
      <c r="A130" s="62">
        <v>44166</v>
      </c>
      <c r="B130" s="120">
        <v>4670.1822615800002</v>
      </c>
      <c r="C130" s="120">
        <v>1936.5750037600001</v>
      </c>
      <c r="D130" s="120">
        <v>5.6074809500000002</v>
      </c>
      <c r="E130" s="120">
        <v>1095.9348652900001</v>
      </c>
      <c r="F130" s="120">
        <v>494.85448131999999</v>
      </c>
      <c r="G130" s="120">
        <v>3.0117095800000002</v>
      </c>
      <c r="H130" s="120">
        <v>65.930338879999994</v>
      </c>
      <c r="I130" s="120">
        <v>645.63666937999994</v>
      </c>
      <c r="J130" s="120">
        <v>23.804251699999998</v>
      </c>
      <c r="K130" s="120">
        <v>5.0203806999999996</v>
      </c>
      <c r="L130" s="120">
        <v>3.4404399099999998</v>
      </c>
      <c r="M130" s="120">
        <v>0</v>
      </c>
      <c r="N130" s="120">
        <v>374.571709</v>
      </c>
      <c r="O130" s="120">
        <v>3.1797591199999999</v>
      </c>
      <c r="P130" s="120">
        <v>6.3647646299999998</v>
      </c>
      <c r="Q130" s="120">
        <v>1.9242282399999999</v>
      </c>
      <c r="R130" s="120">
        <v>4.2801017699999999</v>
      </c>
      <c r="S130" s="120">
        <v>0</v>
      </c>
      <c r="T130" s="120">
        <v>4.6077349999999996E-2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</row>
    <row r="131" spans="1:52" hidden="1" outlineLevel="1">
      <c r="A131" s="62">
        <v>44197</v>
      </c>
      <c r="B131" s="120">
        <v>4445.3996485500002</v>
      </c>
      <c r="C131" s="120">
        <v>1746.9020072999999</v>
      </c>
      <c r="D131" s="120">
        <v>13.562335300000001</v>
      </c>
      <c r="E131" s="120">
        <v>1042.7256545</v>
      </c>
      <c r="F131" s="120">
        <v>467.81978586999998</v>
      </c>
      <c r="G131" s="120">
        <v>2.9735751700000002</v>
      </c>
      <c r="H131" s="120">
        <v>68.171628929999997</v>
      </c>
      <c r="I131" s="120">
        <v>675.11766826999997</v>
      </c>
      <c r="J131" s="120">
        <v>27.126043599999999</v>
      </c>
      <c r="K131" s="120">
        <v>4.8671368299999997</v>
      </c>
      <c r="L131" s="120">
        <v>4.0930568599999999</v>
      </c>
      <c r="M131" s="120">
        <v>0</v>
      </c>
      <c r="N131" s="120">
        <v>375.57993304000001</v>
      </c>
      <c r="O131" s="120">
        <v>3.1008857399999998</v>
      </c>
      <c r="P131" s="120">
        <v>7.3441527999999998</v>
      </c>
      <c r="Q131" s="120">
        <v>1.8241533700000001</v>
      </c>
      <c r="R131" s="120">
        <v>4.1455428300000001</v>
      </c>
      <c r="S131" s="120">
        <v>0</v>
      </c>
      <c r="T131" s="120">
        <v>4.608814E-2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</row>
    <row r="132" spans="1:52" hidden="1" outlineLevel="1">
      <c r="A132" s="62">
        <v>44228</v>
      </c>
      <c r="B132" s="120">
        <v>4401.1683979700001</v>
      </c>
      <c r="C132" s="120">
        <v>1665.7107214099999</v>
      </c>
      <c r="D132" s="120">
        <v>17.33702186</v>
      </c>
      <c r="E132" s="120">
        <v>1091.9095099000001</v>
      </c>
      <c r="F132" s="120">
        <v>490.67360430000002</v>
      </c>
      <c r="G132" s="120">
        <v>3.0580933300000002</v>
      </c>
      <c r="H132" s="120">
        <v>73.243777050000006</v>
      </c>
      <c r="I132" s="120">
        <v>652.70697101999997</v>
      </c>
      <c r="J132" s="120">
        <v>27.45353029</v>
      </c>
      <c r="K132" s="120">
        <v>16.499376059999999</v>
      </c>
      <c r="L132" s="120">
        <v>3.8928568299999999</v>
      </c>
      <c r="M132" s="120">
        <v>0</v>
      </c>
      <c r="N132" s="120">
        <v>341.75705714999998</v>
      </c>
      <c r="O132" s="120">
        <v>3.7247335800000001</v>
      </c>
      <c r="P132" s="120">
        <v>7.4491976800000002</v>
      </c>
      <c r="Q132" s="120">
        <v>1.7308421599999999</v>
      </c>
      <c r="R132" s="120">
        <v>3.9746933000000002</v>
      </c>
      <c r="S132" s="120">
        <v>0</v>
      </c>
      <c r="T132" s="120">
        <v>4.6412050000000003E-2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</row>
    <row r="133" spans="1:52" hidden="1" outlineLevel="1">
      <c r="A133" s="62">
        <v>44256</v>
      </c>
      <c r="B133" s="120">
        <v>4554.97364311</v>
      </c>
      <c r="C133" s="120">
        <v>1799.7388440699999</v>
      </c>
      <c r="D133" s="120">
        <v>14.222064100000001</v>
      </c>
      <c r="E133" s="120">
        <v>1127.9916185699999</v>
      </c>
      <c r="F133" s="120">
        <v>456.36313847999998</v>
      </c>
      <c r="G133" s="120">
        <v>2.8533828400000001</v>
      </c>
      <c r="H133" s="120">
        <v>74.62411582</v>
      </c>
      <c r="I133" s="120">
        <v>664.99791345000006</v>
      </c>
      <c r="J133" s="120">
        <v>28.016378679999999</v>
      </c>
      <c r="K133" s="120">
        <v>16.84086679</v>
      </c>
      <c r="L133" s="120">
        <v>4.39485306</v>
      </c>
      <c r="M133" s="120">
        <v>0</v>
      </c>
      <c r="N133" s="120">
        <v>348.04287054999998</v>
      </c>
      <c r="O133" s="120">
        <v>3.9223395299999999</v>
      </c>
      <c r="P133" s="120">
        <v>7.5640470100000003</v>
      </c>
      <c r="Q133" s="120">
        <v>1.6193016200000001</v>
      </c>
      <c r="R133" s="120">
        <v>3.7351853699999999</v>
      </c>
      <c r="S133" s="120">
        <v>0</v>
      </c>
      <c r="T133" s="120">
        <v>4.6723170000000001E-2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</row>
    <row r="134" spans="1:52" hidden="1" outlineLevel="1">
      <c r="A134" s="62">
        <v>44287</v>
      </c>
      <c r="B134" s="120">
        <v>4857.43736429</v>
      </c>
      <c r="C134" s="120">
        <v>2009.75779321</v>
      </c>
      <c r="D134" s="120">
        <v>28.641733819999999</v>
      </c>
      <c r="E134" s="120">
        <v>1149.11365486</v>
      </c>
      <c r="F134" s="120">
        <v>434.84514094000002</v>
      </c>
      <c r="G134" s="120">
        <v>1.1444506000000001</v>
      </c>
      <c r="H134" s="120">
        <v>119.9026544</v>
      </c>
      <c r="I134" s="120">
        <v>708.75201460000005</v>
      </c>
      <c r="J134" s="120">
        <v>26.746299329999999</v>
      </c>
      <c r="K134" s="120">
        <v>5.2927387699999997</v>
      </c>
      <c r="L134" s="120">
        <v>4.83436354</v>
      </c>
      <c r="M134" s="120">
        <v>0</v>
      </c>
      <c r="N134" s="120">
        <v>347.71764941999999</v>
      </c>
      <c r="O134" s="120">
        <v>3.1218160699999999</v>
      </c>
      <c r="P134" s="120">
        <v>9.8140113800000002</v>
      </c>
      <c r="Q134" s="120">
        <v>1.5155612599999999</v>
      </c>
      <c r="R134" s="120">
        <v>6.1901037600000004</v>
      </c>
      <c r="S134" s="120">
        <v>0</v>
      </c>
      <c r="T134" s="120">
        <v>4.7378329999999996E-2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</row>
    <row r="135" spans="1:52" hidden="1" outlineLevel="1">
      <c r="A135" s="62">
        <v>44317</v>
      </c>
      <c r="B135" s="120">
        <v>5090.0836561699998</v>
      </c>
      <c r="C135" s="120">
        <v>2182.6129733799999</v>
      </c>
      <c r="D135" s="120">
        <v>31.998317119999999</v>
      </c>
      <c r="E135" s="120">
        <v>1166.0467134099999</v>
      </c>
      <c r="F135" s="120">
        <v>407.91591505999997</v>
      </c>
      <c r="G135" s="120">
        <v>0.54011629999999999</v>
      </c>
      <c r="H135" s="120">
        <v>131.63328229000001</v>
      </c>
      <c r="I135" s="120">
        <v>753.38577784999995</v>
      </c>
      <c r="J135" s="120">
        <v>29.751081729999999</v>
      </c>
      <c r="K135" s="120">
        <v>5.0316340999999998</v>
      </c>
      <c r="L135" s="120">
        <v>4.7296522300000001</v>
      </c>
      <c r="M135" s="120">
        <v>0</v>
      </c>
      <c r="N135" s="120">
        <v>346.33379961000003</v>
      </c>
      <c r="O135" s="120">
        <v>3.4229265600000001</v>
      </c>
      <c r="P135" s="120">
        <v>6.6429372799999999</v>
      </c>
      <c r="Q135" s="120">
        <v>1.4123700800000001</v>
      </c>
      <c r="R135" s="120">
        <v>18.50798546</v>
      </c>
      <c r="S135" s="120">
        <v>0</v>
      </c>
      <c r="T135" s="120">
        <v>0.11817370999999999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</row>
    <row r="136" spans="1:52" hidden="1" outlineLevel="1">
      <c r="A136" s="62">
        <v>44348</v>
      </c>
      <c r="B136" s="120">
        <v>5346.7932248999996</v>
      </c>
      <c r="C136" s="120">
        <v>2326.4403815400001</v>
      </c>
      <c r="D136" s="120">
        <v>31.504248069999999</v>
      </c>
      <c r="E136" s="120">
        <v>1163.69817429</v>
      </c>
      <c r="F136" s="120">
        <v>392.86699111000001</v>
      </c>
      <c r="G136" s="120">
        <v>2.3064008299999998</v>
      </c>
      <c r="H136" s="120">
        <v>202.25003752999999</v>
      </c>
      <c r="I136" s="120">
        <v>791.20718402</v>
      </c>
      <c r="J136" s="120">
        <v>41.780213420000003</v>
      </c>
      <c r="K136" s="120">
        <v>4.8532450699999998</v>
      </c>
      <c r="L136" s="120">
        <v>4.5059983700000004</v>
      </c>
      <c r="M136" s="120">
        <v>0</v>
      </c>
      <c r="N136" s="120">
        <v>356.98996706000003</v>
      </c>
      <c r="O136" s="120">
        <v>2.0762932699999999</v>
      </c>
      <c r="P136" s="120">
        <v>6.6948923599999999</v>
      </c>
      <c r="Q136" s="120">
        <v>1.0970141799999999</v>
      </c>
      <c r="R136" s="120">
        <v>18.432960080000001</v>
      </c>
      <c r="S136" s="120">
        <v>0</v>
      </c>
      <c r="T136" s="120">
        <v>8.9223699999999989E-2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</row>
    <row r="137" spans="1:52" hidden="1" outlineLevel="1">
      <c r="A137" s="62">
        <v>44378</v>
      </c>
      <c r="B137" s="120">
        <v>5552.8516646999997</v>
      </c>
      <c r="C137" s="120">
        <v>2449.1213041999999</v>
      </c>
      <c r="D137" s="120">
        <v>31.58572277</v>
      </c>
      <c r="E137" s="120">
        <v>1190.10101356</v>
      </c>
      <c r="F137" s="120">
        <v>365.02441841000001</v>
      </c>
      <c r="G137" s="120">
        <v>0.34280574000000003</v>
      </c>
      <c r="H137" s="120">
        <v>219.08713875000001</v>
      </c>
      <c r="I137" s="120">
        <v>843.79561507000005</v>
      </c>
      <c r="J137" s="120">
        <v>55.888432590000001</v>
      </c>
      <c r="K137" s="120">
        <v>5.6579351200000003</v>
      </c>
      <c r="L137" s="120">
        <v>5.6673428499999998</v>
      </c>
      <c r="M137" s="120">
        <v>0</v>
      </c>
      <c r="N137" s="120">
        <v>358.76186691999999</v>
      </c>
      <c r="O137" s="120">
        <v>2.0066581000000001</v>
      </c>
      <c r="P137" s="120">
        <v>6.47956369</v>
      </c>
      <c r="Q137" s="120">
        <v>0.99624310000000005</v>
      </c>
      <c r="R137" s="120">
        <v>18.247289930000001</v>
      </c>
      <c r="S137" s="120">
        <v>0</v>
      </c>
      <c r="T137" s="120">
        <v>8.8313900000000001E-2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</row>
    <row r="138" spans="1:52" hidden="1" outlineLevel="1">
      <c r="A138" s="62">
        <v>44409</v>
      </c>
      <c r="B138" s="120">
        <v>5623.4713249200004</v>
      </c>
      <c r="C138" s="120">
        <v>2504.0660603299998</v>
      </c>
      <c r="D138" s="120">
        <v>34.97736287</v>
      </c>
      <c r="E138" s="120">
        <v>1234.37533581</v>
      </c>
      <c r="F138" s="120">
        <v>361.46059824000002</v>
      </c>
      <c r="G138" s="120">
        <v>0.50112752999999999</v>
      </c>
      <c r="H138" s="120">
        <v>160.4101666</v>
      </c>
      <c r="I138" s="120">
        <v>854.56704888000002</v>
      </c>
      <c r="J138" s="120">
        <v>70.635940840000004</v>
      </c>
      <c r="K138" s="120">
        <v>5.4158283100000002</v>
      </c>
      <c r="L138" s="120">
        <v>5.4521322000000003</v>
      </c>
      <c r="M138" s="120">
        <v>0</v>
      </c>
      <c r="N138" s="120">
        <v>361.17334255999998</v>
      </c>
      <c r="O138" s="120">
        <v>3.0036001200000002</v>
      </c>
      <c r="P138" s="120">
        <v>7.4483159700000003</v>
      </c>
      <c r="Q138" s="120">
        <v>1.0458315300000001</v>
      </c>
      <c r="R138" s="120">
        <v>18.87607367</v>
      </c>
      <c r="S138" s="120">
        <v>0</v>
      </c>
      <c r="T138" s="120">
        <v>6.2559460000000011E-2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</row>
    <row r="139" spans="1:52" hidden="1" outlineLevel="1">
      <c r="A139" s="62">
        <v>44440</v>
      </c>
      <c r="B139" s="120">
        <v>5868.0035499599999</v>
      </c>
      <c r="C139" s="120">
        <v>2636.6159440599999</v>
      </c>
      <c r="D139" s="120">
        <v>35.037137569999999</v>
      </c>
      <c r="E139" s="120">
        <v>1203.1615342499999</v>
      </c>
      <c r="F139" s="120">
        <v>352.68198990000002</v>
      </c>
      <c r="G139" s="120">
        <v>7.2326639999999998E-2</v>
      </c>
      <c r="H139" s="120">
        <v>201.56865454000001</v>
      </c>
      <c r="I139" s="120">
        <v>917.12341471000002</v>
      </c>
      <c r="J139" s="120">
        <v>119.56785465</v>
      </c>
      <c r="K139" s="120">
        <v>5.1903858600000001</v>
      </c>
      <c r="L139" s="120">
        <v>7.7780086199999996</v>
      </c>
      <c r="M139" s="120">
        <v>0</v>
      </c>
      <c r="N139" s="120">
        <v>360.06777025999997</v>
      </c>
      <c r="O139" s="120">
        <v>3.66482983</v>
      </c>
      <c r="P139" s="120">
        <v>5.0110703599999997</v>
      </c>
      <c r="Q139" s="120">
        <v>0.99235271000000003</v>
      </c>
      <c r="R139" s="120">
        <v>19.217331210000001</v>
      </c>
      <c r="S139" s="120">
        <v>0</v>
      </c>
      <c r="T139" s="120">
        <v>0.25294479000000003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</row>
    <row r="140" spans="1:52" hidden="1" outlineLevel="1">
      <c r="A140" s="62">
        <v>44470</v>
      </c>
      <c r="B140" s="120">
        <v>6157.7886699299997</v>
      </c>
      <c r="C140" s="120">
        <v>2644.3303981600002</v>
      </c>
      <c r="D140" s="120">
        <v>43.747235230000001</v>
      </c>
      <c r="E140" s="120">
        <v>1378.3800198900001</v>
      </c>
      <c r="F140" s="120">
        <v>386.80075527000002</v>
      </c>
      <c r="G140" s="120">
        <v>1.26107586</v>
      </c>
      <c r="H140" s="120">
        <v>240.07025368000001</v>
      </c>
      <c r="I140" s="120">
        <v>929.83957898999995</v>
      </c>
      <c r="J140" s="120">
        <v>125.12551397999999</v>
      </c>
      <c r="K140" s="120">
        <v>4.91337416</v>
      </c>
      <c r="L140" s="120">
        <v>12.417405110000001</v>
      </c>
      <c r="M140" s="120">
        <v>0</v>
      </c>
      <c r="N140" s="120">
        <v>359.5511727</v>
      </c>
      <c r="O140" s="120">
        <v>4.6461059100000002</v>
      </c>
      <c r="P140" s="120">
        <v>6.0007850100000004</v>
      </c>
      <c r="Q140" s="120">
        <v>0.97594161999999995</v>
      </c>
      <c r="R140" s="120">
        <v>19.645558569999999</v>
      </c>
      <c r="S140" s="120">
        <v>0</v>
      </c>
      <c r="T140" s="120">
        <v>8.349579E-2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</row>
    <row r="141" spans="1:52" hidden="1" outlineLevel="1">
      <c r="A141" s="62">
        <v>44501</v>
      </c>
      <c r="B141" s="120">
        <v>6111.1527916100003</v>
      </c>
      <c r="C141" s="120">
        <v>2595.7973996000001</v>
      </c>
      <c r="D141" s="120">
        <v>42.461046209999999</v>
      </c>
      <c r="E141" s="120">
        <v>1419.3469332499999</v>
      </c>
      <c r="F141" s="120">
        <v>305.37164546000002</v>
      </c>
      <c r="G141" s="120">
        <v>1.15216326</v>
      </c>
      <c r="H141" s="120">
        <v>202.75663903</v>
      </c>
      <c r="I141" s="120">
        <v>994.91287221000005</v>
      </c>
      <c r="J141" s="120">
        <v>127.01827994</v>
      </c>
      <c r="K141" s="120">
        <v>5.4584232699999999</v>
      </c>
      <c r="L141" s="120">
        <v>16.63144861</v>
      </c>
      <c r="M141" s="120">
        <v>0</v>
      </c>
      <c r="N141" s="120">
        <v>359.22194490999999</v>
      </c>
      <c r="O141" s="120">
        <v>11.01124194</v>
      </c>
      <c r="P141" s="120">
        <v>9.1648899000000004</v>
      </c>
      <c r="Q141" s="120">
        <v>1.4676338200000001</v>
      </c>
      <c r="R141" s="120">
        <v>19.200685700000001</v>
      </c>
      <c r="S141" s="120">
        <v>0</v>
      </c>
      <c r="T141" s="120">
        <v>0.1795445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</row>
    <row r="142" spans="1:52" hidden="1" outlineLevel="1">
      <c r="A142" s="62">
        <v>44531</v>
      </c>
      <c r="B142" s="120">
        <v>6182.1516473399997</v>
      </c>
      <c r="C142" s="120">
        <v>2647.0746405300001</v>
      </c>
      <c r="D142" s="120">
        <v>42.551381399999997</v>
      </c>
      <c r="E142" s="120">
        <v>1471.05409826</v>
      </c>
      <c r="F142" s="120">
        <v>252.70462479</v>
      </c>
      <c r="G142" s="120">
        <v>1.4350774100000001</v>
      </c>
      <c r="H142" s="120">
        <v>184.46230514999999</v>
      </c>
      <c r="I142" s="120">
        <v>1030.14976185</v>
      </c>
      <c r="J142" s="120">
        <v>125.02395235</v>
      </c>
      <c r="K142" s="120">
        <v>5.1264802100000004</v>
      </c>
      <c r="L142" s="120">
        <v>18.48464139</v>
      </c>
      <c r="M142" s="120">
        <v>0</v>
      </c>
      <c r="N142" s="120">
        <v>360.08324983</v>
      </c>
      <c r="O142" s="120">
        <v>10.9163023</v>
      </c>
      <c r="P142" s="120">
        <v>10.434250479999999</v>
      </c>
      <c r="Q142" s="120">
        <v>1.41454696</v>
      </c>
      <c r="R142" s="120">
        <v>21.19524045</v>
      </c>
      <c r="S142" s="120">
        <v>0</v>
      </c>
      <c r="T142" s="120">
        <v>4.1093979999999995E-2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</row>
    <row r="143" spans="1:52" hidden="1" outlineLevel="1">
      <c r="A143" s="62">
        <v>44562</v>
      </c>
      <c r="B143" s="120">
        <v>6424.33387743</v>
      </c>
      <c r="C143" s="120">
        <v>2759.67150649</v>
      </c>
      <c r="D143" s="120">
        <v>41.024552470000003</v>
      </c>
      <c r="E143" s="120">
        <v>1560.5187820799999</v>
      </c>
      <c r="F143" s="120">
        <v>238.72315663000001</v>
      </c>
      <c r="G143" s="120">
        <v>2.22876472</v>
      </c>
      <c r="H143" s="120">
        <v>234.85056896</v>
      </c>
      <c r="I143" s="120">
        <v>1029.6037058899999</v>
      </c>
      <c r="J143" s="120">
        <v>124.94258935000001</v>
      </c>
      <c r="K143" s="120">
        <v>5.0157489499999999</v>
      </c>
      <c r="L143" s="120">
        <v>19.05833217</v>
      </c>
      <c r="M143" s="120">
        <v>0</v>
      </c>
      <c r="N143" s="120">
        <v>364.05245841999999</v>
      </c>
      <c r="O143" s="120">
        <v>9.6195472100000003</v>
      </c>
      <c r="P143" s="120">
        <v>12.60097028</v>
      </c>
      <c r="Q143" s="120">
        <v>1.36016421</v>
      </c>
      <c r="R143" s="120">
        <v>20.998486669999998</v>
      </c>
      <c r="S143" s="120">
        <v>0</v>
      </c>
      <c r="T143" s="120">
        <v>6.4542929999999998E-2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</row>
    <row r="144" spans="1:52" hidden="1" outlineLevel="1">
      <c r="A144" s="62">
        <v>44593</v>
      </c>
      <c r="B144" s="120">
        <v>6406.0538715100001</v>
      </c>
      <c r="C144" s="120">
        <v>2675.73839146</v>
      </c>
      <c r="D144" s="120">
        <v>52.155022719999998</v>
      </c>
      <c r="E144" s="120">
        <v>1581.1467647100001</v>
      </c>
      <c r="F144" s="120">
        <v>270.04975440999999</v>
      </c>
      <c r="G144" s="120">
        <v>2.4283039</v>
      </c>
      <c r="H144" s="120">
        <v>243.65485611</v>
      </c>
      <c r="I144" s="120">
        <v>1037.86481873</v>
      </c>
      <c r="J144" s="120">
        <v>122.75352863000001</v>
      </c>
      <c r="K144" s="120">
        <v>4.7356972300000004</v>
      </c>
      <c r="L144" s="120">
        <v>17.661651970000001</v>
      </c>
      <c r="M144" s="120">
        <v>0</v>
      </c>
      <c r="N144" s="120">
        <v>352.43140986999998</v>
      </c>
      <c r="O144" s="120">
        <v>10.70486221</v>
      </c>
      <c r="P144" s="120">
        <v>12.1018025</v>
      </c>
      <c r="Q144" s="120">
        <v>1.3137590299999999</v>
      </c>
      <c r="R144" s="120">
        <v>21.272145330000001</v>
      </c>
      <c r="S144" s="120">
        <v>0</v>
      </c>
      <c r="T144" s="120">
        <v>4.1102699999999999E-2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</row>
    <row r="145" spans="1:52" hidden="1" outlineLevel="1">
      <c r="A145" s="62">
        <v>44621</v>
      </c>
      <c r="B145" s="120">
        <v>6529.8929158800001</v>
      </c>
      <c r="C145" s="120">
        <v>2853.46584433</v>
      </c>
      <c r="D145" s="120">
        <v>52.50103652</v>
      </c>
      <c r="E145" s="120">
        <v>1583.28861628</v>
      </c>
      <c r="F145" s="120">
        <v>262.30421171</v>
      </c>
      <c r="G145" s="120">
        <v>0.83535302</v>
      </c>
      <c r="H145" s="120">
        <v>197.67736762000001</v>
      </c>
      <c r="I145" s="120">
        <v>1038.63901584</v>
      </c>
      <c r="J145" s="120">
        <v>117.87294835</v>
      </c>
      <c r="K145" s="120">
        <v>4.5075012900000004</v>
      </c>
      <c r="L145" s="120">
        <v>17.811503380000001</v>
      </c>
      <c r="M145" s="120">
        <v>0</v>
      </c>
      <c r="N145" s="120">
        <v>356.04036194999998</v>
      </c>
      <c r="O145" s="120">
        <v>10.27544348</v>
      </c>
      <c r="P145" s="120">
        <v>12.130068980000001</v>
      </c>
      <c r="Q145" s="120">
        <v>1.3234358900000001</v>
      </c>
      <c r="R145" s="120">
        <v>21.179106999999998</v>
      </c>
      <c r="S145" s="120">
        <v>0</v>
      </c>
      <c r="T145" s="120">
        <v>4.1100240000000003E-2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</row>
    <row r="146" spans="1:52" hidden="1" outlineLevel="1">
      <c r="A146" s="62">
        <v>44652</v>
      </c>
      <c r="B146" s="120">
        <v>7563.7952627200002</v>
      </c>
      <c r="C146" s="120">
        <v>4003.6562856199998</v>
      </c>
      <c r="D146" s="120">
        <v>68.742778200000004</v>
      </c>
      <c r="E146" s="120">
        <v>1580.3254832800001</v>
      </c>
      <c r="F146" s="120">
        <v>209.61976819</v>
      </c>
      <c r="G146" s="120">
        <v>0.82489984999999999</v>
      </c>
      <c r="H146" s="120">
        <v>150.71694966000001</v>
      </c>
      <c r="I146" s="120">
        <v>1011.63582334</v>
      </c>
      <c r="J146" s="120">
        <v>117.2726189</v>
      </c>
      <c r="K146" s="120">
        <v>4.1706713000000004</v>
      </c>
      <c r="L146" s="120">
        <v>17.691517990000001</v>
      </c>
      <c r="M146" s="120">
        <v>0</v>
      </c>
      <c r="N146" s="120">
        <v>355.64209929999998</v>
      </c>
      <c r="O146" s="120">
        <v>9.9838344800000005</v>
      </c>
      <c r="P146" s="120">
        <v>10.968776139999999</v>
      </c>
      <c r="Q146" s="120">
        <v>1.3218839200000001</v>
      </c>
      <c r="R146" s="120">
        <v>21.180766309999999</v>
      </c>
      <c r="S146" s="120">
        <v>0</v>
      </c>
      <c r="T146" s="120">
        <v>4.1106240000000002E-2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</row>
    <row r="147" spans="1:52" hidden="1" outlineLevel="1">
      <c r="A147" s="62">
        <v>44682</v>
      </c>
      <c r="B147" s="120">
        <v>8512.7437542099997</v>
      </c>
      <c r="C147" s="120">
        <v>4944.9778875299999</v>
      </c>
      <c r="D147" s="120">
        <v>73.404703150000003</v>
      </c>
      <c r="E147" s="120">
        <v>1568.0487754599999</v>
      </c>
      <c r="F147" s="120">
        <v>243.40808899000001</v>
      </c>
      <c r="G147" s="120">
        <v>0.61635116000000001</v>
      </c>
      <c r="H147" s="120">
        <v>135.76334946</v>
      </c>
      <c r="I147" s="120">
        <v>998.22669242999996</v>
      </c>
      <c r="J147" s="120">
        <v>123.69801031</v>
      </c>
      <c r="K147" s="120">
        <v>3.9281025299999999</v>
      </c>
      <c r="L147" s="120">
        <v>18.48008132</v>
      </c>
      <c r="M147" s="120">
        <v>0</v>
      </c>
      <c r="N147" s="120">
        <v>359.92624996000001</v>
      </c>
      <c r="O147" s="120">
        <v>9.3322383099999993</v>
      </c>
      <c r="P147" s="120">
        <v>11.687024640000001</v>
      </c>
      <c r="Q147" s="120">
        <v>1.19523454</v>
      </c>
      <c r="R147" s="120">
        <v>20.009852179999999</v>
      </c>
      <c r="S147" s="120">
        <v>0</v>
      </c>
      <c r="T147" s="120">
        <v>4.1112240000000001E-2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</row>
    <row r="148" spans="1:52" hidden="1" outlineLevel="1">
      <c r="A148" s="62">
        <v>44713</v>
      </c>
      <c r="B148" s="120">
        <v>8784.6228447800004</v>
      </c>
      <c r="C148" s="120">
        <v>5207.5242620199997</v>
      </c>
      <c r="D148" s="120">
        <v>73.810418650000003</v>
      </c>
      <c r="E148" s="120">
        <v>1564.24686959</v>
      </c>
      <c r="F148" s="120">
        <v>245.22003647</v>
      </c>
      <c r="G148" s="120">
        <v>3.9141357700000001</v>
      </c>
      <c r="H148" s="120">
        <v>135.49750051000001</v>
      </c>
      <c r="I148" s="120">
        <v>999.90236060999996</v>
      </c>
      <c r="J148" s="120">
        <v>133.13407476</v>
      </c>
      <c r="K148" s="120">
        <v>3.6988510200000002</v>
      </c>
      <c r="L148" s="120">
        <v>17.56117205</v>
      </c>
      <c r="M148" s="120">
        <v>0</v>
      </c>
      <c r="N148" s="120">
        <v>359.93724387999998</v>
      </c>
      <c r="O148" s="120">
        <v>8.4731074900000003</v>
      </c>
      <c r="P148" s="120">
        <v>11.23683479</v>
      </c>
      <c r="Q148" s="120">
        <v>1.0951449499999999</v>
      </c>
      <c r="R148" s="120">
        <v>19.329713980000001</v>
      </c>
      <c r="S148" s="120">
        <v>0</v>
      </c>
      <c r="T148" s="120">
        <v>4.111824E-2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</row>
    <row r="149" spans="1:52" hidden="1" outlineLevel="1">
      <c r="A149" s="62">
        <v>44743</v>
      </c>
      <c r="B149" s="120">
        <v>8995.9489179499997</v>
      </c>
      <c r="C149" s="120">
        <v>5346.5002591599996</v>
      </c>
      <c r="D149" s="120">
        <v>88.826541570000003</v>
      </c>
      <c r="E149" s="120">
        <v>1604.3831295</v>
      </c>
      <c r="F149" s="120">
        <v>307.91097660999998</v>
      </c>
      <c r="G149" s="120">
        <v>5.3505011199999997</v>
      </c>
      <c r="H149" s="120">
        <v>134.18190053999999</v>
      </c>
      <c r="I149" s="120">
        <v>973.62919872999998</v>
      </c>
      <c r="J149" s="120">
        <v>101.59876142</v>
      </c>
      <c r="K149" s="120">
        <v>3.40986162</v>
      </c>
      <c r="L149" s="120">
        <v>16.39706142</v>
      </c>
      <c r="M149" s="120">
        <v>0</v>
      </c>
      <c r="N149" s="120">
        <v>375.05803087999999</v>
      </c>
      <c r="O149" s="120">
        <v>8.5257151100000002</v>
      </c>
      <c r="P149" s="120">
        <v>10.17372529</v>
      </c>
      <c r="Q149" s="120">
        <v>1.03859426</v>
      </c>
      <c r="R149" s="120">
        <v>18.923503780000001</v>
      </c>
      <c r="S149" s="120">
        <v>3.2700000000000002E-5</v>
      </c>
      <c r="T149" s="120">
        <v>4.1124239999999999E-2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</row>
    <row r="150" spans="1:52" hidden="1" outlineLevel="1">
      <c r="A150" s="62">
        <v>44774</v>
      </c>
      <c r="B150" s="120">
        <v>9052.2275811799991</v>
      </c>
      <c r="C150" s="120">
        <v>5524.2107649500003</v>
      </c>
      <c r="D150" s="120">
        <v>88.768308619999999</v>
      </c>
      <c r="E150" s="120">
        <v>1432.2259517299999</v>
      </c>
      <c r="F150" s="120">
        <v>351.31885939</v>
      </c>
      <c r="G150" s="120">
        <v>5.1522442699999997</v>
      </c>
      <c r="H150" s="120">
        <v>129.78316083000001</v>
      </c>
      <c r="I150" s="120">
        <v>1010.3058501</v>
      </c>
      <c r="J150" s="120">
        <v>79.067672220000006</v>
      </c>
      <c r="K150" s="120">
        <v>3.13802848</v>
      </c>
      <c r="L150" s="120">
        <v>16.21847781</v>
      </c>
      <c r="M150" s="120">
        <v>0</v>
      </c>
      <c r="N150" s="120">
        <v>375.74207459000002</v>
      </c>
      <c r="O150" s="120">
        <v>8.2370240199999998</v>
      </c>
      <c r="P150" s="120">
        <v>9.0015886399999996</v>
      </c>
      <c r="Q150" s="120">
        <v>0.96370389999999995</v>
      </c>
      <c r="R150" s="120">
        <v>18.052741390000001</v>
      </c>
      <c r="S150" s="120">
        <v>0</v>
      </c>
      <c r="T150" s="120">
        <v>4.1130239999999998E-2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</row>
    <row r="151" spans="1:52" hidden="1" outlineLevel="1">
      <c r="A151" s="62">
        <v>44805</v>
      </c>
      <c r="B151" s="120">
        <v>9025.4157613999996</v>
      </c>
      <c r="C151" s="120">
        <v>5539.8452305399996</v>
      </c>
      <c r="D151" s="120">
        <v>88.247343499999999</v>
      </c>
      <c r="E151" s="120">
        <v>1378.67274303</v>
      </c>
      <c r="F151" s="120">
        <v>353.37837730000001</v>
      </c>
      <c r="G151" s="120">
        <v>4.9479398100000003</v>
      </c>
      <c r="H151" s="120">
        <v>127.61229647</v>
      </c>
      <c r="I151" s="120">
        <v>1042.0581549200001</v>
      </c>
      <c r="J151" s="120">
        <v>59.964252500000001</v>
      </c>
      <c r="K151" s="120">
        <v>2.8812618300000001</v>
      </c>
      <c r="L151" s="120">
        <v>15.8960483</v>
      </c>
      <c r="M151" s="120">
        <v>0</v>
      </c>
      <c r="N151" s="120">
        <v>376.87221385999999</v>
      </c>
      <c r="O151" s="120">
        <v>7.8233456099999996</v>
      </c>
      <c r="P151" s="120">
        <v>8.70654723</v>
      </c>
      <c r="Q151" s="120">
        <v>0.90753565000000003</v>
      </c>
      <c r="R151" s="120">
        <v>17.561334609999999</v>
      </c>
      <c r="S151" s="120">
        <v>0</v>
      </c>
      <c r="T151" s="120">
        <v>4.1136239999999998E-2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</row>
    <row r="152" spans="1:52" hidden="1" outlineLevel="1">
      <c r="A152" s="62">
        <v>44835</v>
      </c>
      <c r="B152" s="120">
        <v>8962.3860695500007</v>
      </c>
      <c r="C152" s="120">
        <v>5473.4250784200003</v>
      </c>
      <c r="D152" s="120">
        <v>86.266484680000005</v>
      </c>
      <c r="E152" s="120">
        <v>1344.9847607500001</v>
      </c>
      <c r="F152" s="120">
        <v>355.63479639000002</v>
      </c>
      <c r="G152" s="120">
        <v>4.6971302799999997</v>
      </c>
      <c r="H152" s="120">
        <v>126.80486625</v>
      </c>
      <c r="I152" s="120">
        <v>1061.19310847</v>
      </c>
      <c r="J152" s="120">
        <v>73.623802130000001</v>
      </c>
      <c r="K152" s="120">
        <v>2.6162080799999998</v>
      </c>
      <c r="L152" s="120">
        <v>15.41698216</v>
      </c>
      <c r="M152" s="120">
        <v>0</v>
      </c>
      <c r="N152" s="120">
        <v>374.05565609000001</v>
      </c>
      <c r="O152" s="120">
        <v>17.51123741</v>
      </c>
      <c r="P152" s="120">
        <v>8.2226445300000002</v>
      </c>
      <c r="Q152" s="120">
        <v>0.84845177000000005</v>
      </c>
      <c r="R152" s="120">
        <v>17.043719899999999</v>
      </c>
      <c r="S152" s="120">
        <v>0</v>
      </c>
      <c r="T152" s="120">
        <v>4.1142239999999997E-2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</row>
    <row r="153" spans="1:52" hidden="1" outlineLevel="1">
      <c r="A153" s="62">
        <v>44866</v>
      </c>
      <c r="B153" s="120">
        <v>9083.2555410999994</v>
      </c>
      <c r="C153" s="120">
        <v>5397.4974459900004</v>
      </c>
      <c r="D153" s="120">
        <v>84.542880960000005</v>
      </c>
      <c r="E153" s="120">
        <v>1420.6747066099999</v>
      </c>
      <c r="F153" s="120">
        <v>362.55101274999998</v>
      </c>
      <c r="G153" s="120">
        <v>4.7308971</v>
      </c>
      <c r="H153" s="120">
        <v>112.15950131</v>
      </c>
      <c r="I153" s="120">
        <v>1167.6334161299999</v>
      </c>
      <c r="J153" s="120">
        <v>102.50203799000001</v>
      </c>
      <c r="K153" s="120">
        <v>2.3465282900000002</v>
      </c>
      <c r="L153" s="120">
        <v>15.00185119</v>
      </c>
      <c r="M153" s="120">
        <v>0</v>
      </c>
      <c r="N153" s="120">
        <v>371.72539308</v>
      </c>
      <c r="O153" s="120">
        <v>17.200338039999998</v>
      </c>
      <c r="P153" s="120">
        <v>7.5124384299999996</v>
      </c>
      <c r="Q153" s="120">
        <v>0.77793206000000004</v>
      </c>
      <c r="R153" s="120">
        <v>16.358012930000001</v>
      </c>
      <c r="S153" s="120">
        <v>0</v>
      </c>
      <c r="T153" s="120">
        <v>4.1148240000000003E-2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</row>
    <row r="154" spans="1:52" hidden="1" outlineLevel="1">
      <c r="A154" s="62">
        <v>44896</v>
      </c>
      <c r="B154" s="120">
        <v>9038.5913688799992</v>
      </c>
      <c r="C154" s="120">
        <v>5273.2961515099996</v>
      </c>
      <c r="D154" s="120">
        <v>83.023747589999999</v>
      </c>
      <c r="E154" s="120">
        <v>1627.17056318</v>
      </c>
      <c r="F154" s="120">
        <v>374.60060886999997</v>
      </c>
      <c r="G154" s="120">
        <v>1.99880879</v>
      </c>
      <c r="H154" s="120">
        <v>80.80044135</v>
      </c>
      <c r="I154" s="120">
        <v>1049.1687079400001</v>
      </c>
      <c r="J154" s="120">
        <v>109.19282523</v>
      </c>
      <c r="K154" s="120">
        <v>2.0799827899999999</v>
      </c>
      <c r="L154" s="120">
        <v>11.35282151</v>
      </c>
      <c r="M154" s="120">
        <v>0</v>
      </c>
      <c r="N154" s="120">
        <v>369.95107453000003</v>
      </c>
      <c r="O154" s="120">
        <v>15.87579334</v>
      </c>
      <c r="P154" s="120">
        <v>7.0617608299999999</v>
      </c>
      <c r="Q154" s="120">
        <v>0.76256756999999997</v>
      </c>
      <c r="R154" s="120">
        <v>32.213615599999997</v>
      </c>
      <c r="S154" s="120">
        <v>7.4401000000000003E-4</v>
      </c>
      <c r="T154" s="120">
        <v>4.1154240000000002E-2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</row>
    <row r="155" spans="1:52" hidden="1" outlineLevel="1">
      <c r="A155" s="62">
        <v>44927</v>
      </c>
      <c r="B155" s="120">
        <v>8832.8659631699993</v>
      </c>
      <c r="C155" s="120">
        <v>5229.9847154400004</v>
      </c>
      <c r="D155" s="120">
        <v>86.64317681</v>
      </c>
      <c r="E155" s="120">
        <v>1482.42514826</v>
      </c>
      <c r="F155" s="120">
        <v>344.47130233000001</v>
      </c>
      <c r="G155" s="120">
        <v>2.0152778699999998</v>
      </c>
      <c r="H155" s="120">
        <v>56.06805078</v>
      </c>
      <c r="I155" s="120">
        <v>1072.921024</v>
      </c>
      <c r="J155" s="120">
        <v>112.28926199999999</v>
      </c>
      <c r="K155" s="120">
        <v>1.8111696799999999</v>
      </c>
      <c r="L155" s="120">
        <v>9.4772058900000005</v>
      </c>
      <c r="M155" s="120">
        <v>0</v>
      </c>
      <c r="N155" s="120">
        <v>368.35019111000003</v>
      </c>
      <c r="O155" s="120">
        <v>15.84897849</v>
      </c>
      <c r="P155" s="120">
        <v>6.9439721600000004</v>
      </c>
      <c r="Q155" s="120">
        <v>0.75416342000000003</v>
      </c>
      <c r="R155" s="120">
        <v>42.821138820000002</v>
      </c>
      <c r="S155" s="120">
        <v>2.5870000000000001E-5</v>
      </c>
      <c r="T155" s="120">
        <v>4.1160240000000001E-2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</row>
    <row r="156" spans="1:52" hidden="1" outlineLevel="1">
      <c r="A156" s="62">
        <v>44958</v>
      </c>
      <c r="B156" s="120">
        <v>8505.1038736800001</v>
      </c>
      <c r="C156" s="120">
        <v>4972.2571319400004</v>
      </c>
      <c r="D156" s="120">
        <v>85.117459159999996</v>
      </c>
      <c r="E156" s="120">
        <v>1398.2510704700001</v>
      </c>
      <c r="F156" s="120">
        <v>350.91131897999998</v>
      </c>
      <c r="G156" s="120">
        <v>1.9475844200000001</v>
      </c>
      <c r="H156" s="120">
        <v>56.320384449999999</v>
      </c>
      <c r="I156" s="120">
        <v>1093.9893396099999</v>
      </c>
      <c r="J156" s="120">
        <v>121.96426902</v>
      </c>
      <c r="K156" s="120">
        <v>0.84854043999999995</v>
      </c>
      <c r="L156" s="120">
        <v>8.4346955300000008</v>
      </c>
      <c r="M156" s="120">
        <v>0</v>
      </c>
      <c r="N156" s="120">
        <v>347.59892351000002</v>
      </c>
      <c r="O156" s="120">
        <v>15.77843816</v>
      </c>
      <c r="P156" s="120">
        <v>7.9511659100000003</v>
      </c>
      <c r="Q156" s="120">
        <v>0.73857251000000002</v>
      </c>
      <c r="R156" s="120">
        <v>42.17995492</v>
      </c>
      <c r="S156" s="120">
        <v>2.5870000000000001E-5</v>
      </c>
      <c r="T156" s="120">
        <v>0.81499878000000003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</row>
    <row r="157" spans="1:52" hidden="1" outlineLevel="1">
      <c r="A157" s="62">
        <v>44986</v>
      </c>
      <c r="B157" s="120">
        <v>8242.0781680399996</v>
      </c>
      <c r="C157" s="120">
        <v>4821.0871707599999</v>
      </c>
      <c r="D157" s="120">
        <v>84.375445380000002</v>
      </c>
      <c r="E157" s="120">
        <v>1312.6230318299999</v>
      </c>
      <c r="F157" s="120">
        <v>348.66613629</v>
      </c>
      <c r="G157" s="120">
        <v>1.4260841500000001</v>
      </c>
      <c r="H157" s="120">
        <v>49.282379220000003</v>
      </c>
      <c r="I157" s="120">
        <v>1086.83753157</v>
      </c>
      <c r="J157" s="120">
        <v>119.46271529000001</v>
      </c>
      <c r="K157" s="120">
        <v>0.74451054999999999</v>
      </c>
      <c r="L157" s="120">
        <v>5.27464186</v>
      </c>
      <c r="M157" s="120">
        <v>0</v>
      </c>
      <c r="N157" s="120">
        <v>345.96420509000001</v>
      </c>
      <c r="O157" s="120">
        <v>14.30344412</v>
      </c>
      <c r="P157" s="120">
        <v>7.8591378299999999</v>
      </c>
      <c r="Q157" s="120">
        <v>0.70536027000000001</v>
      </c>
      <c r="R157" s="120">
        <v>42.409322760000002</v>
      </c>
      <c r="S157" s="120">
        <v>5.2576999999999995E-4</v>
      </c>
      <c r="T157" s="120">
        <v>1.0565252999999999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</row>
    <row r="158" spans="1:52" hidden="1" outlineLevel="1">
      <c r="A158" s="62">
        <v>45017</v>
      </c>
      <c r="B158" s="120">
        <v>8261.8500611599993</v>
      </c>
      <c r="C158" s="120">
        <v>4883.4922840700001</v>
      </c>
      <c r="D158" s="120">
        <v>85.684895569999995</v>
      </c>
      <c r="E158" s="120">
        <v>1259.7836147200001</v>
      </c>
      <c r="F158" s="120">
        <v>330.17145054000002</v>
      </c>
      <c r="G158" s="120">
        <v>0.87051044</v>
      </c>
      <c r="H158" s="120">
        <v>50.961991349999998</v>
      </c>
      <c r="I158" s="120">
        <v>1108.2392301699999</v>
      </c>
      <c r="J158" s="120">
        <v>110.90236333999999</v>
      </c>
      <c r="K158" s="120">
        <v>0.67827347000000004</v>
      </c>
      <c r="L158" s="120">
        <v>4.75371247</v>
      </c>
      <c r="M158" s="120">
        <v>0</v>
      </c>
      <c r="N158" s="120">
        <v>362.95265404999998</v>
      </c>
      <c r="O158" s="120">
        <v>2.9369073499999998</v>
      </c>
      <c r="P158" s="120">
        <v>6.3907280399999999</v>
      </c>
      <c r="Q158" s="120">
        <v>8.7404710199999993</v>
      </c>
      <c r="R158" s="120">
        <v>44.16940426</v>
      </c>
      <c r="S158" s="120">
        <v>0</v>
      </c>
      <c r="T158" s="120">
        <v>1.1215702999999999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</row>
    <row r="159" spans="1:52" hidden="1" outlineLevel="1">
      <c r="A159" s="62">
        <v>45047</v>
      </c>
      <c r="B159" s="120">
        <v>8342.2476671500008</v>
      </c>
      <c r="C159" s="120">
        <v>4952.7645056199999</v>
      </c>
      <c r="D159" s="120">
        <v>81.774458749999994</v>
      </c>
      <c r="E159" s="120">
        <v>1215.7064096199999</v>
      </c>
      <c r="F159" s="120">
        <v>335.54685923</v>
      </c>
      <c r="G159" s="120">
        <v>0.63834440999999997</v>
      </c>
      <c r="H159" s="120">
        <v>58.355933350000001</v>
      </c>
      <c r="I159" s="120">
        <v>1132.1253490900001</v>
      </c>
      <c r="J159" s="120">
        <v>121.78453857</v>
      </c>
      <c r="K159" s="120">
        <v>0.67105937999999998</v>
      </c>
      <c r="L159" s="120">
        <v>4.2933355600000001</v>
      </c>
      <c r="M159" s="120">
        <v>0</v>
      </c>
      <c r="N159" s="120">
        <v>377.34412144999999</v>
      </c>
      <c r="O159" s="120">
        <v>2.5460439799999999</v>
      </c>
      <c r="P159" s="120">
        <v>6.4059398999999999</v>
      </c>
      <c r="Q159" s="120">
        <v>8.8490604899999994</v>
      </c>
      <c r="R159" s="120">
        <v>42.138650609999999</v>
      </c>
      <c r="S159" s="120">
        <v>0</v>
      </c>
      <c r="T159" s="120">
        <v>1.3030571399999999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</row>
    <row r="160" spans="1:52" hidden="1" outlineLevel="1">
      <c r="A160" s="62">
        <v>45078</v>
      </c>
      <c r="B160" s="120">
        <v>8604.2256918799994</v>
      </c>
      <c r="C160" s="120">
        <v>5227.3115992000003</v>
      </c>
      <c r="D160" s="120">
        <v>73.607818030000004</v>
      </c>
      <c r="E160" s="120">
        <v>1195.72530753</v>
      </c>
      <c r="F160" s="120">
        <v>332.77983824</v>
      </c>
      <c r="G160" s="120">
        <v>0.19010604</v>
      </c>
      <c r="H160" s="120">
        <v>58.423547800000001</v>
      </c>
      <c r="I160" s="120">
        <v>1157.2255020499999</v>
      </c>
      <c r="J160" s="120">
        <v>121.02459876</v>
      </c>
      <c r="K160" s="120">
        <v>0.64997976000000002</v>
      </c>
      <c r="L160" s="120">
        <v>4.2418070800000001</v>
      </c>
      <c r="M160" s="120">
        <v>0</v>
      </c>
      <c r="N160" s="120">
        <v>371.50797287</v>
      </c>
      <c r="O160" s="120">
        <v>2.2468121000000001</v>
      </c>
      <c r="P160" s="120">
        <v>8.1792777099999991</v>
      </c>
      <c r="Q160" s="120">
        <v>8.8827055500000007</v>
      </c>
      <c r="R160" s="120">
        <v>41.26320595</v>
      </c>
      <c r="S160" s="120">
        <v>0</v>
      </c>
      <c r="T160" s="120">
        <v>0.96561321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</row>
    <row r="161" spans="1:52" hidden="1" outlineLevel="1">
      <c r="A161" s="62">
        <v>45108</v>
      </c>
      <c r="B161" s="120">
        <v>8838.73758963</v>
      </c>
      <c r="C161" s="120">
        <v>5400.506453</v>
      </c>
      <c r="D161" s="120">
        <v>66.962290780000004</v>
      </c>
      <c r="E161" s="120">
        <v>1173.0093450700001</v>
      </c>
      <c r="F161" s="120">
        <v>331.97114828000002</v>
      </c>
      <c r="G161" s="120">
        <v>0.29938179999999998</v>
      </c>
      <c r="H161" s="120">
        <v>55.109643320000004</v>
      </c>
      <c r="I161" s="120">
        <v>1240.6963468599999</v>
      </c>
      <c r="J161" s="120">
        <v>121.32172523</v>
      </c>
      <c r="K161" s="120">
        <v>0.62111461000000001</v>
      </c>
      <c r="L161" s="120">
        <v>6.956118</v>
      </c>
      <c r="M161" s="120">
        <v>0</v>
      </c>
      <c r="N161" s="120">
        <v>376.50764772999997</v>
      </c>
      <c r="O161" s="120">
        <v>0.90654168999999996</v>
      </c>
      <c r="P161" s="120">
        <v>11.17970143</v>
      </c>
      <c r="Q161" s="120">
        <v>8.8858388799999997</v>
      </c>
      <c r="R161" s="120">
        <v>42.845167859999997</v>
      </c>
      <c r="S161" s="120">
        <v>0</v>
      </c>
      <c r="T161" s="120">
        <v>0.95912509000000001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</row>
    <row r="162" spans="1:52" hidden="1" outlineLevel="1">
      <c r="A162" s="62">
        <v>45139</v>
      </c>
      <c r="B162" s="120">
        <v>9108.7875494</v>
      </c>
      <c r="C162" s="120">
        <v>5514.3137023199997</v>
      </c>
      <c r="D162" s="120">
        <v>63.363595760000003</v>
      </c>
      <c r="E162" s="120">
        <v>1246.25068519</v>
      </c>
      <c r="F162" s="120">
        <v>381.69199011000001</v>
      </c>
      <c r="G162" s="120">
        <v>0.44549803999999998</v>
      </c>
      <c r="H162" s="120">
        <v>53.188486109999999</v>
      </c>
      <c r="I162" s="120">
        <v>1283.0367300600001</v>
      </c>
      <c r="J162" s="120">
        <v>110.66011401</v>
      </c>
      <c r="K162" s="120">
        <v>0.59178799999999998</v>
      </c>
      <c r="L162" s="120">
        <v>8.0069192200000003</v>
      </c>
      <c r="M162" s="120">
        <v>0</v>
      </c>
      <c r="N162" s="120">
        <v>376.22167996000002</v>
      </c>
      <c r="O162" s="120">
        <v>6.10853483</v>
      </c>
      <c r="P162" s="120">
        <v>13.603913889999999</v>
      </c>
      <c r="Q162" s="120">
        <v>8.8830667400000003</v>
      </c>
      <c r="R162" s="120">
        <v>42.065253869999999</v>
      </c>
      <c r="S162" s="120">
        <v>0</v>
      </c>
      <c r="T162" s="120">
        <v>0.35559129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</row>
    <row r="163" spans="1:52" hidden="1" outlineLevel="1">
      <c r="A163" s="62">
        <v>45170</v>
      </c>
      <c r="B163" s="120">
        <v>9192.24054884</v>
      </c>
      <c r="C163" s="120">
        <v>5505.6669679500001</v>
      </c>
      <c r="D163" s="120">
        <v>58.708379749999999</v>
      </c>
      <c r="E163" s="120">
        <v>1295.91452809</v>
      </c>
      <c r="F163" s="120">
        <v>320.38135867</v>
      </c>
      <c r="G163" s="120">
        <v>0.13052791</v>
      </c>
      <c r="H163" s="120">
        <v>51.463593840000001</v>
      </c>
      <c r="I163" s="120">
        <v>1397.52902481</v>
      </c>
      <c r="J163" s="120">
        <v>103.81675004</v>
      </c>
      <c r="K163" s="120">
        <v>1.39101546</v>
      </c>
      <c r="L163" s="120">
        <v>14.07459734</v>
      </c>
      <c r="M163" s="120">
        <v>0</v>
      </c>
      <c r="N163" s="120">
        <v>371.26412811</v>
      </c>
      <c r="O163" s="120">
        <v>5.8512889599999998</v>
      </c>
      <c r="P163" s="120">
        <v>12.322443939999999</v>
      </c>
      <c r="Q163" s="120">
        <v>11.936824059999999</v>
      </c>
      <c r="R163" s="120">
        <v>41.437677749999999</v>
      </c>
      <c r="S163" s="120">
        <v>4.0529999999999999E-4</v>
      </c>
      <c r="T163" s="120">
        <v>0.35103686000000001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</row>
    <row r="164" spans="1:52" hidden="1" outlineLevel="1">
      <c r="A164" s="62">
        <v>45200</v>
      </c>
      <c r="B164" s="120">
        <v>9179.4951262699997</v>
      </c>
      <c r="C164" s="120">
        <v>5567.1135590900003</v>
      </c>
      <c r="D164" s="120">
        <v>53.560024130000002</v>
      </c>
      <c r="E164" s="120">
        <v>1326.98988687</v>
      </c>
      <c r="F164" s="120">
        <v>238.42172499</v>
      </c>
      <c r="G164" s="120">
        <v>3.595E-5</v>
      </c>
      <c r="H164" s="120">
        <v>48.951270579999999</v>
      </c>
      <c r="I164" s="120">
        <v>1394.7019075400001</v>
      </c>
      <c r="J164" s="120">
        <v>93.768797939999999</v>
      </c>
      <c r="K164" s="120">
        <v>2.41362611</v>
      </c>
      <c r="L164" s="120">
        <v>13.81832515</v>
      </c>
      <c r="M164" s="120">
        <v>0</v>
      </c>
      <c r="N164" s="120">
        <v>370.17652213000002</v>
      </c>
      <c r="O164" s="120">
        <v>5.8375191199999996</v>
      </c>
      <c r="P164" s="120">
        <v>11.30009931</v>
      </c>
      <c r="Q164" s="120">
        <v>11.7251396</v>
      </c>
      <c r="R164" s="120">
        <v>40.369638649999999</v>
      </c>
      <c r="S164" s="120">
        <v>8.2332E-4</v>
      </c>
      <c r="T164" s="120">
        <v>0.34622578999999998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</row>
    <row r="165" spans="1:52" hidden="1" outlineLevel="1">
      <c r="A165" s="62">
        <v>45231</v>
      </c>
      <c r="B165" s="120">
        <v>9335.5548061699992</v>
      </c>
      <c r="C165" s="120">
        <v>5538.8587452900001</v>
      </c>
      <c r="D165" s="120">
        <v>48.622736770000003</v>
      </c>
      <c r="E165" s="120">
        <v>1483.1239157499999</v>
      </c>
      <c r="F165" s="120">
        <v>263.37652352999999</v>
      </c>
      <c r="G165" s="120">
        <v>0</v>
      </c>
      <c r="H165" s="120">
        <v>48.009013840000001</v>
      </c>
      <c r="I165" s="120">
        <v>1383.21528552</v>
      </c>
      <c r="J165" s="120">
        <v>100.48181551</v>
      </c>
      <c r="K165" s="120">
        <v>2.34687527</v>
      </c>
      <c r="L165" s="120">
        <v>13.352763059999999</v>
      </c>
      <c r="M165" s="120">
        <v>0</v>
      </c>
      <c r="N165" s="120">
        <v>366.77429393</v>
      </c>
      <c r="O165" s="120">
        <v>5.8273044000000001</v>
      </c>
      <c r="P165" s="120">
        <v>11.00548015</v>
      </c>
      <c r="Q165" s="120">
        <v>11.190849890000001</v>
      </c>
      <c r="R165" s="120">
        <v>58.611032790000003</v>
      </c>
      <c r="S165" s="120">
        <v>8.2337999999999997E-4</v>
      </c>
      <c r="T165" s="120">
        <v>0.75734709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</row>
    <row r="166" spans="1:52" hidden="1" outlineLevel="1">
      <c r="A166" s="62">
        <v>45261</v>
      </c>
      <c r="B166" s="120">
        <v>9466.7994770700006</v>
      </c>
      <c r="C166" s="120">
        <v>5424.0295478799999</v>
      </c>
      <c r="D166" s="120">
        <v>45.985079450000001</v>
      </c>
      <c r="E166" s="120">
        <v>1631.9370210500001</v>
      </c>
      <c r="F166" s="120">
        <v>242.47162943000001</v>
      </c>
      <c r="G166" s="120">
        <v>1.6401E-4</v>
      </c>
      <c r="H166" s="120">
        <v>51.958496359999998</v>
      </c>
      <c r="I166" s="120">
        <v>1488.5346216600001</v>
      </c>
      <c r="J166" s="120">
        <v>106.63724860000001</v>
      </c>
      <c r="K166" s="120">
        <v>2.29120078</v>
      </c>
      <c r="L166" s="120">
        <v>13.166995569999999</v>
      </c>
      <c r="M166" s="120">
        <v>0</v>
      </c>
      <c r="N166" s="120">
        <v>364.81274858</v>
      </c>
      <c r="O166" s="120">
        <v>6.8456580799999998</v>
      </c>
      <c r="P166" s="120">
        <v>10.06512843</v>
      </c>
      <c r="Q166" s="120">
        <v>11.099823020000001</v>
      </c>
      <c r="R166" s="120">
        <v>66.250156380000007</v>
      </c>
      <c r="S166" s="120">
        <v>0</v>
      </c>
      <c r="T166" s="120">
        <v>0.71395779000000004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</row>
    <row r="167" spans="1:52" hidden="1" outlineLevel="1">
      <c r="A167" s="62">
        <v>45292</v>
      </c>
      <c r="B167" s="120">
        <v>9209.2632601000005</v>
      </c>
      <c r="C167" s="120">
        <v>5141.0686568000001</v>
      </c>
      <c r="D167" s="120">
        <v>47.889186129999999</v>
      </c>
      <c r="E167" s="120">
        <v>1633.3243005100001</v>
      </c>
      <c r="F167" s="120">
        <v>209.46678745</v>
      </c>
      <c r="G167" s="120">
        <v>2.1767600000000002E-2</v>
      </c>
      <c r="H167" s="120">
        <v>54.345656050000002</v>
      </c>
      <c r="I167" s="120">
        <v>1544.54141723</v>
      </c>
      <c r="J167" s="120">
        <v>105.25038452</v>
      </c>
      <c r="K167" s="120">
        <v>2.2324267400000002</v>
      </c>
      <c r="L167" s="120">
        <v>15.27522695</v>
      </c>
      <c r="M167" s="120">
        <v>0</v>
      </c>
      <c r="N167" s="120">
        <v>362.44907978999998</v>
      </c>
      <c r="O167" s="120">
        <v>6.8403225799999996</v>
      </c>
      <c r="P167" s="120">
        <v>7.3776647200000003</v>
      </c>
      <c r="Q167" s="120">
        <v>11.10068746</v>
      </c>
      <c r="R167" s="120">
        <v>67.743491579999997</v>
      </c>
      <c r="S167" s="120">
        <v>0</v>
      </c>
      <c r="T167" s="120">
        <v>0.33620399000000001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</row>
    <row r="168" spans="1:52" hidden="1" outlineLevel="1">
      <c r="A168" s="62">
        <v>45323</v>
      </c>
      <c r="B168" s="120">
        <v>8817.8584980399992</v>
      </c>
      <c r="C168" s="120">
        <v>4689.11591185</v>
      </c>
      <c r="D168" s="120">
        <v>52.307442399999999</v>
      </c>
      <c r="E168" s="120">
        <v>1677.7334605000001</v>
      </c>
      <c r="F168" s="120">
        <v>180.07680604000001</v>
      </c>
      <c r="G168" s="120">
        <v>2.509774E-2</v>
      </c>
      <c r="H168" s="120">
        <v>45.206629650000004</v>
      </c>
      <c r="I168" s="120">
        <v>1613.7182466700001</v>
      </c>
      <c r="J168" s="120">
        <v>90.17295953</v>
      </c>
      <c r="K168" s="120">
        <v>2.1724079700000001</v>
      </c>
      <c r="L168" s="120">
        <v>15.38562497</v>
      </c>
      <c r="M168" s="120">
        <v>0</v>
      </c>
      <c r="N168" s="120">
        <v>358.66465519000002</v>
      </c>
      <c r="O168" s="120">
        <v>6.88702083</v>
      </c>
      <c r="P168" s="120">
        <v>6.9825694800000004</v>
      </c>
      <c r="Q168" s="120">
        <v>11.207189469999999</v>
      </c>
      <c r="R168" s="120">
        <v>67.869185459999997</v>
      </c>
      <c r="S168" s="120">
        <v>0</v>
      </c>
      <c r="T168" s="120">
        <v>0.33329028999999999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</row>
    <row r="169" spans="1:52" hidden="1" outlineLevel="1">
      <c r="A169" s="62">
        <v>45352</v>
      </c>
      <c r="B169" s="120">
        <v>8842.2660720500007</v>
      </c>
      <c r="C169" s="120">
        <v>4464.5978275199996</v>
      </c>
      <c r="D169" s="120">
        <v>61.939903030000004</v>
      </c>
      <c r="E169" s="120">
        <v>1787.3809342500001</v>
      </c>
      <c r="F169" s="120">
        <v>191.32337891</v>
      </c>
      <c r="G169" s="120">
        <v>0.50906286000000001</v>
      </c>
      <c r="H169" s="120">
        <v>54.660939720000002</v>
      </c>
      <c r="I169" s="120">
        <v>1725.4792182799999</v>
      </c>
      <c r="J169" s="120">
        <v>92.72863495</v>
      </c>
      <c r="K169" s="120">
        <v>2.1085198599999999</v>
      </c>
      <c r="L169" s="120">
        <v>15.013987650000001</v>
      </c>
      <c r="M169" s="120">
        <v>0</v>
      </c>
      <c r="N169" s="120">
        <v>356.16484836000001</v>
      </c>
      <c r="O169" s="120">
        <v>7.0529598399999998</v>
      </c>
      <c r="P169" s="120">
        <v>7.0697633499999997</v>
      </c>
      <c r="Q169" s="120">
        <v>8.4360061900000005</v>
      </c>
      <c r="R169" s="120">
        <v>67.475482740000004</v>
      </c>
      <c r="S169" s="120">
        <v>0</v>
      </c>
      <c r="T169" s="120">
        <v>0.32460454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</row>
    <row r="170" spans="1:52">
      <c r="A170" s="62">
        <v>45383</v>
      </c>
      <c r="B170" s="120">
        <v>9396.6338082000002</v>
      </c>
      <c r="C170" s="120">
        <v>4891.5795955499998</v>
      </c>
      <c r="D170" s="120">
        <v>60.981739580000003</v>
      </c>
      <c r="E170" s="120">
        <v>1893.0185482700001</v>
      </c>
      <c r="F170" s="120">
        <v>177.78220153999999</v>
      </c>
      <c r="G170" s="120">
        <v>0.20864521999999999</v>
      </c>
      <c r="H170" s="120">
        <v>54.49669188</v>
      </c>
      <c r="I170" s="120">
        <v>1762.09677665</v>
      </c>
      <c r="J170" s="120">
        <v>101.48024909</v>
      </c>
      <c r="K170" s="120">
        <v>2.0301324200000002</v>
      </c>
      <c r="L170" s="120">
        <v>16.681620970000001</v>
      </c>
      <c r="M170" s="120">
        <v>0</v>
      </c>
      <c r="N170" s="120">
        <v>350.93454926999999</v>
      </c>
      <c r="O170" s="120">
        <v>7.2425017599999997</v>
      </c>
      <c r="P170" s="120">
        <v>6.6395104099999998</v>
      </c>
      <c r="Q170" s="120">
        <v>4.3297591799999999</v>
      </c>
      <c r="R170" s="120">
        <v>66.813274820000004</v>
      </c>
      <c r="S170" s="120">
        <v>0</v>
      </c>
      <c r="T170" s="120">
        <v>0.31801159000000001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</row>
    <row r="171" spans="1:52">
      <c r="A171" s="62">
        <v>45413</v>
      </c>
      <c r="B171" s="120">
        <v>9672.6641543799997</v>
      </c>
      <c r="C171" s="120">
        <v>5087.6599452999999</v>
      </c>
      <c r="D171" s="120">
        <v>60.49612235</v>
      </c>
      <c r="E171" s="120">
        <v>1934.6944379700001</v>
      </c>
      <c r="F171" s="120">
        <v>173.49789433000001</v>
      </c>
      <c r="G171" s="120">
        <v>3.2088789999999999E-2</v>
      </c>
      <c r="H171" s="120">
        <v>56.366904120000001</v>
      </c>
      <c r="I171" s="120">
        <v>1819.1542302600001</v>
      </c>
      <c r="J171" s="120">
        <v>95.276331589999998</v>
      </c>
      <c r="K171" s="120">
        <v>1.9267020399999999</v>
      </c>
      <c r="L171" s="120">
        <v>15.13027918</v>
      </c>
      <c r="M171" s="120">
        <v>0</v>
      </c>
      <c r="N171" s="120">
        <v>346.31396548999999</v>
      </c>
      <c r="O171" s="120">
        <v>6.73768894</v>
      </c>
      <c r="P171" s="120">
        <v>6.1442202999999997</v>
      </c>
      <c r="Q171" s="120">
        <v>3.6913589899999999</v>
      </c>
      <c r="R171" s="120">
        <v>65.229284120000003</v>
      </c>
      <c r="S171" s="120">
        <v>0</v>
      </c>
      <c r="T171" s="120">
        <v>0.31270060999999999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</row>
    <row r="172" spans="1:52">
      <c r="A172" s="62">
        <v>45444</v>
      </c>
      <c r="B172" s="120">
        <v>9747.2863805699999</v>
      </c>
      <c r="C172" s="120">
        <v>5162.4214047699998</v>
      </c>
      <c r="D172" s="120">
        <v>59.683810719999997</v>
      </c>
      <c r="E172" s="120">
        <v>1876.96485747</v>
      </c>
      <c r="F172" s="120">
        <v>147.30825093000001</v>
      </c>
      <c r="G172" s="120">
        <v>0.16202933</v>
      </c>
      <c r="H172" s="120">
        <v>59.726564369999998</v>
      </c>
      <c r="I172" s="120">
        <v>1891.4854702499999</v>
      </c>
      <c r="J172" s="120">
        <v>92.636885370000002</v>
      </c>
      <c r="K172" s="120">
        <v>1.82948559</v>
      </c>
      <c r="L172" s="120">
        <v>14.72785328</v>
      </c>
      <c r="M172" s="120">
        <v>0</v>
      </c>
      <c r="N172" s="120">
        <v>341.05101101000002</v>
      </c>
      <c r="O172" s="120">
        <v>6.61069248</v>
      </c>
      <c r="P172" s="120">
        <v>6.1039884100000004</v>
      </c>
      <c r="Q172" s="120">
        <v>3.6864969400000001</v>
      </c>
      <c r="R172" s="120">
        <v>82.580884920000003</v>
      </c>
      <c r="S172" s="120">
        <v>0</v>
      </c>
      <c r="T172" s="120">
        <v>0.30669473000000003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</row>
    <row r="173" spans="1:52">
      <c r="A173" s="62">
        <v>45474</v>
      </c>
      <c r="B173" s="120">
        <v>9945.72410614</v>
      </c>
      <c r="C173" s="120">
        <v>5077.9345675300001</v>
      </c>
      <c r="D173" s="120">
        <v>59.134481540000003</v>
      </c>
      <c r="E173" s="120">
        <v>2086.1656615799998</v>
      </c>
      <c r="F173" s="120">
        <v>127.20250734</v>
      </c>
      <c r="G173" s="120">
        <v>8.0895800000000007E-3</v>
      </c>
      <c r="H173" s="120">
        <v>65.094608519999994</v>
      </c>
      <c r="I173" s="120">
        <v>1987.4448291799999</v>
      </c>
      <c r="J173" s="120">
        <v>91.259270490000006</v>
      </c>
      <c r="K173" s="120">
        <v>1.72678917</v>
      </c>
      <c r="L173" s="120">
        <v>14.53855426</v>
      </c>
      <c r="M173" s="120">
        <v>0</v>
      </c>
      <c r="N173" s="120">
        <v>339.75990374000003</v>
      </c>
      <c r="O173" s="120">
        <v>6.4683498300000002</v>
      </c>
      <c r="P173" s="120">
        <v>5.5756672299999996</v>
      </c>
      <c r="Q173" s="120">
        <v>3.51668447</v>
      </c>
      <c r="R173" s="120">
        <v>79.593723760000003</v>
      </c>
      <c r="S173" s="120">
        <v>0</v>
      </c>
      <c r="T173" s="120">
        <v>0.30041792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</row>
    <row r="174" spans="1:52">
      <c r="A174" s="62">
        <v>45505</v>
      </c>
      <c r="B174" s="120">
        <v>9978.2691489999997</v>
      </c>
      <c r="C174" s="120">
        <v>4871.82469743</v>
      </c>
      <c r="D174" s="120">
        <v>57.195853909999997</v>
      </c>
      <c r="E174" s="120">
        <v>2413.1134690899999</v>
      </c>
      <c r="F174" s="120">
        <v>124.79467447</v>
      </c>
      <c r="G174" s="120">
        <v>8.9912240000000004E-2</v>
      </c>
      <c r="H174" s="120">
        <v>88.102625399999994</v>
      </c>
      <c r="I174" s="120">
        <v>1911.9288226799999</v>
      </c>
      <c r="J174" s="120">
        <v>71.518836199999996</v>
      </c>
      <c r="K174" s="120">
        <v>1.62470267</v>
      </c>
      <c r="L174" s="120">
        <v>14.9849876</v>
      </c>
      <c r="M174" s="120">
        <v>0</v>
      </c>
      <c r="N174" s="120">
        <v>333.54439629000001</v>
      </c>
      <c r="O174" s="120">
        <v>1.6416687599999999</v>
      </c>
      <c r="P174" s="120">
        <v>5.2040269400000003</v>
      </c>
      <c r="Q174" s="120">
        <v>3.3377314400000002</v>
      </c>
      <c r="R174" s="120">
        <v>79.067290869999994</v>
      </c>
      <c r="S174" s="120">
        <v>0</v>
      </c>
      <c r="T174" s="120">
        <v>0.29545301000000002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</row>
    <row r="175" spans="1:52">
      <c r="A175" s="62">
        <v>45536</v>
      </c>
      <c r="B175" s="120">
        <v>10482.25301778</v>
      </c>
      <c r="C175" s="120">
        <v>5119.3079813799995</v>
      </c>
      <c r="D175" s="120">
        <v>56.517663059999997</v>
      </c>
      <c r="E175" s="120">
        <v>2539.5911434599998</v>
      </c>
      <c r="F175" s="120">
        <v>130.71688485000001</v>
      </c>
      <c r="G175" s="120">
        <v>0.23332881</v>
      </c>
      <c r="H175" s="120">
        <v>110.11074571</v>
      </c>
      <c r="I175" s="120">
        <v>1970.54227197</v>
      </c>
      <c r="J175" s="120">
        <v>120.10311569</v>
      </c>
      <c r="K175" s="120">
        <v>1.5265544099999999</v>
      </c>
      <c r="L175" s="120">
        <v>14.23629899</v>
      </c>
      <c r="M175" s="120">
        <v>0</v>
      </c>
      <c r="N175" s="120">
        <v>332.04793704999997</v>
      </c>
      <c r="O175" s="120">
        <v>1.46143321</v>
      </c>
      <c r="P175" s="120">
        <v>4.6911853299999997</v>
      </c>
      <c r="Q175" s="120">
        <v>3.1984223300000001</v>
      </c>
      <c r="R175" s="120">
        <v>77.680237259999998</v>
      </c>
      <c r="S175" s="120">
        <v>0</v>
      </c>
      <c r="T175" s="120">
        <v>0.28781426999999998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</row>
    <row r="176" spans="1:52">
      <c r="A176" s="62">
        <v>45566</v>
      </c>
      <c r="B176" s="120">
        <v>10437.658213410001</v>
      </c>
      <c r="C176" s="120">
        <v>4941.7429322799999</v>
      </c>
      <c r="D176" s="120">
        <v>51.366937159999999</v>
      </c>
      <c r="E176" s="120">
        <v>2663.4765441499999</v>
      </c>
      <c r="F176" s="120">
        <v>98.084622289999999</v>
      </c>
      <c r="G176" s="120">
        <v>2.10282E-3</v>
      </c>
      <c r="H176" s="120">
        <v>104.52166869</v>
      </c>
      <c r="I176" s="120">
        <v>1969.2630680899999</v>
      </c>
      <c r="J176" s="120">
        <v>113.41897593</v>
      </c>
      <c r="K176" s="120">
        <v>1.42350866</v>
      </c>
      <c r="L176" s="120">
        <v>12.818363740000001</v>
      </c>
      <c r="M176" s="120">
        <v>0</v>
      </c>
      <c r="N176" s="120">
        <v>395.94354793000002</v>
      </c>
      <c r="O176" s="120">
        <v>1.29259189</v>
      </c>
      <c r="P176" s="120">
        <v>4.5623399500000001</v>
      </c>
      <c r="Q176" s="120">
        <v>3.0875657900000002</v>
      </c>
      <c r="R176" s="120">
        <v>76.373529120000001</v>
      </c>
      <c r="S176" s="120">
        <v>0</v>
      </c>
      <c r="T176" s="120">
        <v>0.27991492000000001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</row>
    <row r="177" spans="1:52">
      <c r="A177" s="62">
        <v>45597</v>
      </c>
      <c r="B177" s="120">
        <v>10405.46374623</v>
      </c>
      <c r="C177" s="120">
        <v>4872.3648713100001</v>
      </c>
      <c r="D177" s="120">
        <v>47.716055310000002</v>
      </c>
      <c r="E177" s="120">
        <v>2683.0138643700002</v>
      </c>
      <c r="F177" s="120">
        <v>86.457108410000004</v>
      </c>
      <c r="G177" s="120">
        <v>0.53420882999999997</v>
      </c>
      <c r="H177" s="120">
        <v>101.03116691</v>
      </c>
      <c r="I177" s="120">
        <v>2002.0185856000001</v>
      </c>
      <c r="J177" s="120">
        <v>104.67531194</v>
      </c>
      <c r="K177" s="120">
        <v>1.33587554</v>
      </c>
      <c r="L177" s="120">
        <v>14.577961309999999</v>
      </c>
      <c r="M177" s="120">
        <v>0</v>
      </c>
      <c r="N177" s="120">
        <v>393.63376836999998</v>
      </c>
      <c r="O177" s="120">
        <v>11.15122021</v>
      </c>
      <c r="P177" s="120">
        <v>9.2655630900000006</v>
      </c>
      <c r="Q177" s="120">
        <v>2.9560922700000001</v>
      </c>
      <c r="R177" s="120">
        <v>74.497490970000001</v>
      </c>
      <c r="S177" s="120">
        <v>0</v>
      </c>
      <c r="T177" s="120">
        <v>0.23460179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</row>
    <row r="178" spans="1:52">
      <c r="A178" s="62">
        <v>45627</v>
      </c>
      <c r="B178" s="120">
        <v>11024.21343573</v>
      </c>
      <c r="C178" s="120">
        <v>4926.3729159499999</v>
      </c>
      <c r="D178" s="120">
        <v>42.955162950000002</v>
      </c>
      <c r="E178" s="120">
        <v>3189.6846579600001</v>
      </c>
      <c r="F178" s="120">
        <v>80.975999049999999</v>
      </c>
      <c r="G178" s="120">
        <v>0</v>
      </c>
      <c r="H178" s="120">
        <v>109.60702485</v>
      </c>
      <c r="I178" s="120">
        <v>2072.0833139800002</v>
      </c>
      <c r="J178" s="120">
        <v>102.69498658000001</v>
      </c>
      <c r="K178" s="120">
        <v>0.93496087999999999</v>
      </c>
      <c r="L178" s="120">
        <v>13.527401830000001</v>
      </c>
      <c r="M178" s="120">
        <v>0</v>
      </c>
      <c r="N178" s="120">
        <v>389.02452820000002</v>
      </c>
      <c r="O178" s="120">
        <v>10.981345490000001</v>
      </c>
      <c r="P178" s="120">
        <v>8.8464258099999995</v>
      </c>
      <c r="Q178" s="120">
        <v>2.8587794400000002</v>
      </c>
      <c r="R178" s="120">
        <v>73.434669560000003</v>
      </c>
      <c r="S178" s="120">
        <v>0</v>
      </c>
      <c r="T178" s="120">
        <v>0.2312632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</row>
    <row r="179" spans="1:52">
      <c r="A179" s="62">
        <v>45658</v>
      </c>
      <c r="B179" s="120">
        <v>10896.23832425</v>
      </c>
      <c r="C179" s="120">
        <v>4876.1535624099997</v>
      </c>
      <c r="D179" s="120">
        <v>43.036872559999999</v>
      </c>
      <c r="E179" s="120">
        <v>3167.5442821800002</v>
      </c>
      <c r="F179" s="120">
        <v>73.246380569999999</v>
      </c>
      <c r="G179" s="120">
        <v>0</v>
      </c>
      <c r="H179" s="120">
        <v>104.98917585</v>
      </c>
      <c r="I179" s="120">
        <v>2028.5134860400001</v>
      </c>
      <c r="J179" s="120">
        <v>107.12520436</v>
      </c>
      <c r="K179" s="120">
        <v>0.87613242000000002</v>
      </c>
      <c r="L179" s="120">
        <v>12.85054059</v>
      </c>
      <c r="M179" s="120">
        <v>0</v>
      </c>
      <c r="N179" s="120">
        <v>386.09874796999998</v>
      </c>
      <c r="O179" s="120">
        <v>10.75613736</v>
      </c>
      <c r="P179" s="120">
        <v>8.8984757400000003</v>
      </c>
      <c r="Q179" s="120">
        <v>2.7349859799999998</v>
      </c>
      <c r="R179" s="120">
        <v>73.188186520000002</v>
      </c>
      <c r="S179" s="120">
        <v>0</v>
      </c>
      <c r="T179" s="120">
        <v>0.22615370000000001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</row>
    <row r="180" spans="1:52">
      <c r="A180" s="62">
        <v>45689</v>
      </c>
      <c r="B180" s="120">
        <v>10859.90181356</v>
      </c>
      <c r="C180" s="120">
        <v>4722.5260894000003</v>
      </c>
      <c r="D180" s="120">
        <v>42.845538419999997</v>
      </c>
      <c r="E180" s="120">
        <v>3205.6703896399999</v>
      </c>
      <c r="F180" s="120">
        <v>68.197436710000005</v>
      </c>
      <c r="G180" s="120">
        <v>0.55651256999999998</v>
      </c>
      <c r="H180" s="120">
        <v>109.77961392</v>
      </c>
      <c r="I180" s="120">
        <v>2083.9456688199998</v>
      </c>
      <c r="J180" s="120">
        <v>107.9656062</v>
      </c>
      <c r="K180" s="120">
        <v>0.81034223999999999</v>
      </c>
      <c r="L180" s="120">
        <v>15.10940048</v>
      </c>
      <c r="M180" s="120">
        <v>0</v>
      </c>
      <c r="N180" s="120">
        <v>406.25921741000002</v>
      </c>
      <c r="O180" s="120">
        <v>11.162451430000001</v>
      </c>
      <c r="P180" s="120">
        <v>8.8783944399999992</v>
      </c>
      <c r="Q180" s="120">
        <v>4.9728682900000001</v>
      </c>
      <c r="R180" s="120">
        <v>71.000492170000001</v>
      </c>
      <c r="S180" s="120">
        <v>0</v>
      </c>
      <c r="T180" s="120">
        <v>0.22179141999999999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</row>
    <row r="181" spans="1:52">
      <c r="A181" s="62">
        <v>45717</v>
      </c>
      <c r="B181" s="120">
        <v>11324.05769001</v>
      </c>
      <c r="C181" s="120">
        <v>5261.3910252100004</v>
      </c>
      <c r="D181" s="120">
        <v>36.48690362</v>
      </c>
      <c r="E181" s="120">
        <v>3041.4152335799999</v>
      </c>
      <c r="F181" s="120">
        <v>54.702261200000002</v>
      </c>
      <c r="G181" s="120">
        <v>0.89911611000000002</v>
      </c>
      <c r="H181" s="120">
        <v>120.07210759</v>
      </c>
      <c r="I181" s="120">
        <v>2153.3239483900002</v>
      </c>
      <c r="J181" s="120">
        <v>113.56283814</v>
      </c>
      <c r="K181" s="120">
        <v>0.29943841999999998</v>
      </c>
      <c r="L181" s="120">
        <v>14.232709549999999</v>
      </c>
      <c r="M181" s="120">
        <v>0</v>
      </c>
      <c r="N181" s="120">
        <v>405.76910300999998</v>
      </c>
      <c r="O181" s="120">
        <v>10.79687197</v>
      </c>
      <c r="P181" s="120">
        <v>9.1451787000000007</v>
      </c>
      <c r="Q181" s="120">
        <v>6.44374789</v>
      </c>
      <c r="R181" s="120">
        <v>95.301642749999999</v>
      </c>
      <c r="S181" s="120">
        <v>0</v>
      </c>
      <c r="T181" s="120">
        <v>0.21556388000000001</v>
      </c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</row>
    <row r="182" spans="1:52">
      <c r="A182" s="62">
        <v>45748</v>
      </c>
      <c r="B182" s="120">
        <v>11549.405406399999</v>
      </c>
      <c r="C182" s="120">
        <v>5416.4899607699999</v>
      </c>
      <c r="D182" s="120">
        <v>35.934605660000003</v>
      </c>
      <c r="E182" s="120">
        <v>3082.7484047500002</v>
      </c>
      <c r="F182" s="120">
        <v>54.489025779999999</v>
      </c>
      <c r="G182" s="120">
        <v>0.90488972000000001</v>
      </c>
      <c r="H182" s="120">
        <v>120.06016961</v>
      </c>
      <c r="I182" s="120">
        <v>2188.4160632100002</v>
      </c>
      <c r="J182" s="120">
        <v>104.13491335000001</v>
      </c>
      <c r="K182" s="120">
        <v>0.27988246</v>
      </c>
      <c r="L182" s="120">
        <v>14.48081427</v>
      </c>
      <c r="M182" s="120">
        <v>0</v>
      </c>
      <c r="N182" s="120">
        <v>409.92232560000002</v>
      </c>
      <c r="O182" s="120">
        <v>12.161116120000001</v>
      </c>
      <c r="P182" s="120">
        <v>9.4644850799999993</v>
      </c>
      <c r="Q182" s="120">
        <v>7.3852871699999998</v>
      </c>
      <c r="R182" s="120">
        <v>92.325294589999999</v>
      </c>
      <c r="S182" s="120">
        <v>0</v>
      </c>
      <c r="T182" s="120">
        <v>0.20816825999999999</v>
      </c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</row>
  </sheetData>
  <mergeCells count="22">
    <mergeCell ref="F7:F9"/>
    <mergeCell ref="P7:P9"/>
    <mergeCell ref="Q7:Q9"/>
    <mergeCell ref="N7:N9"/>
    <mergeCell ref="O7:O9"/>
    <mergeCell ref="M7:M9"/>
    <mergeCell ref="A4:B4"/>
    <mergeCell ref="A6:A9"/>
    <mergeCell ref="B6:B9"/>
    <mergeCell ref="C6:T6"/>
    <mergeCell ref="C7:C9"/>
    <mergeCell ref="D7:D9"/>
    <mergeCell ref="R7:R9"/>
    <mergeCell ref="S7:S9"/>
    <mergeCell ref="G7:G9"/>
    <mergeCell ref="H7:H9"/>
    <mergeCell ref="T7:T9"/>
    <mergeCell ref="I7:I9"/>
    <mergeCell ref="J7:J9"/>
    <mergeCell ref="K7:K9"/>
    <mergeCell ref="L7:L9"/>
    <mergeCell ref="E7:E9"/>
  </mergeCells>
  <hyperlinks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12.33203125" style="76" customWidth="1"/>
    <col min="3" max="3" width="15.109375" style="76" customWidth="1"/>
    <col min="4" max="11" width="9.44140625" style="71" customWidth="1"/>
    <col min="12" max="13" width="12.33203125" style="76" customWidth="1"/>
    <col min="14" max="14" width="9.109375" style="76" collapsed="1"/>
    <col min="15" max="16384" width="9.109375" style="76"/>
  </cols>
  <sheetData>
    <row r="1" spans="1:20" ht="14.4">
      <c r="A1" s="108" t="s">
        <v>173</v>
      </c>
    </row>
    <row r="2" spans="1:20" ht="5.25" customHeight="1"/>
    <row r="3" spans="1:20" ht="26.25" customHeight="1">
      <c r="A3" s="225" t="s">
        <v>68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56" t="s">
        <v>62</v>
      </c>
    </row>
    <row r="5" spans="1:20" ht="12.75" customHeight="1">
      <c r="A5" s="77" t="s">
        <v>232</v>
      </c>
    </row>
    <row r="6" spans="1:20" s="78" customFormat="1">
      <c r="A6" s="227" t="s">
        <v>0</v>
      </c>
      <c r="B6" s="223" t="s">
        <v>1</v>
      </c>
      <c r="C6" s="223" t="s">
        <v>55</v>
      </c>
      <c r="D6" s="205" t="s">
        <v>2</v>
      </c>
      <c r="E6" s="205"/>
      <c r="F6" s="205"/>
      <c r="G6" s="205"/>
      <c r="H6" s="205"/>
      <c r="I6" s="205"/>
      <c r="J6" s="205"/>
      <c r="K6" s="205"/>
      <c r="L6" s="223" t="s">
        <v>54</v>
      </c>
      <c r="M6" s="228" t="s">
        <v>53</v>
      </c>
    </row>
    <row r="7" spans="1:20" s="78" customFormat="1">
      <c r="A7" s="227"/>
      <c r="B7" s="223"/>
      <c r="C7" s="223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23"/>
      <c r="M7" s="228"/>
    </row>
    <row r="8" spans="1:20" ht="27.6">
      <c r="A8" s="227"/>
      <c r="B8" s="223"/>
      <c r="C8" s="223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23"/>
      <c r="M8" s="228"/>
    </row>
    <row r="9" spans="1:20" hidden="1">
      <c r="A9" s="136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7"/>
    </row>
    <row r="10" spans="1:20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</row>
    <row r="11" spans="1:20" hidden="1" outlineLevel="1">
      <c r="A11" s="62">
        <v>40544</v>
      </c>
      <c r="B11" s="120">
        <v>2489.43325856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hidden="1" outlineLevel="1">
      <c r="A12" s="62">
        <v>40575</v>
      </c>
      <c r="B12" s="120">
        <v>2540.0696884200001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hidden="1" outlineLevel="1">
      <c r="A13" s="62">
        <v>40603</v>
      </c>
      <c r="B13" s="120">
        <v>2596.5587335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hidden="1" outlineLevel="1">
      <c r="A14" s="62">
        <v>40634</v>
      </c>
      <c r="B14" s="120">
        <v>2659.5184011000001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idden="1" outlineLevel="1">
      <c r="A15" s="62">
        <v>40664</v>
      </c>
      <c r="B15" s="120">
        <v>2723.7675920900001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hidden="1" outlineLevel="1">
      <c r="A16" s="62">
        <v>40695</v>
      </c>
      <c r="B16" s="120">
        <v>2626.3533908999998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hidden="1" outlineLevel="1">
      <c r="A17" s="62">
        <v>40725</v>
      </c>
      <c r="B17" s="120">
        <v>2679.3053369300001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idden="1" outlineLevel="1">
      <c r="A18" s="62">
        <v>40756</v>
      </c>
      <c r="B18" s="120">
        <v>2714.9409027299998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hidden="1" outlineLevel="1">
      <c r="A19" s="62">
        <v>40787</v>
      </c>
      <c r="B19" s="120">
        <v>2820.1733774499999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120"/>
      <c r="N19" s="120"/>
      <c r="O19" s="120"/>
      <c r="P19" s="120"/>
      <c r="Q19" s="120"/>
      <c r="R19" s="120"/>
      <c r="S19" s="120"/>
      <c r="T19" s="120"/>
    </row>
    <row r="20" spans="1:20" hidden="1" outlineLevel="1">
      <c r="A20" s="62">
        <v>40817</v>
      </c>
      <c r="B20" s="120">
        <v>2793.6517624500002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0" hidden="1" outlineLevel="1">
      <c r="A21" s="62">
        <v>40848</v>
      </c>
      <c r="B21" s="120">
        <v>2452.0385061699999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0" hidden="1" outlineLevel="1">
      <c r="A22" s="62">
        <v>40878</v>
      </c>
      <c r="B22" s="120">
        <v>2491.9141333600001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0" hidden="1" outlineLevel="1">
      <c r="A23" s="62">
        <v>40909</v>
      </c>
      <c r="B23" s="120">
        <v>2492.2440783000002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0" hidden="1" outlineLevel="1">
      <c r="A24" s="62">
        <v>40940</v>
      </c>
      <c r="B24" s="120">
        <v>2482.3793238399999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120"/>
      <c r="N24" s="120"/>
      <c r="O24" s="120"/>
      <c r="P24" s="120"/>
      <c r="Q24" s="120"/>
      <c r="R24" s="120"/>
      <c r="S24" s="120"/>
      <c r="T24" s="120"/>
    </row>
    <row r="25" spans="1:20" hidden="1" outlineLevel="1">
      <c r="A25" s="62">
        <v>40969</v>
      </c>
      <c r="B25" s="120">
        <v>2484.8294460699999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120"/>
      <c r="N25" s="120"/>
      <c r="O25" s="120"/>
      <c r="P25" s="120"/>
      <c r="Q25" s="120"/>
      <c r="R25" s="120"/>
      <c r="S25" s="120"/>
      <c r="T25" s="120"/>
    </row>
    <row r="26" spans="1:20" hidden="1" outlineLevel="1">
      <c r="A26" s="62">
        <v>41000</v>
      </c>
      <c r="B26" s="120">
        <v>2608.6691529300001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120"/>
      <c r="N26" s="120"/>
      <c r="O26" s="120"/>
      <c r="P26" s="120"/>
      <c r="Q26" s="120"/>
      <c r="R26" s="120"/>
      <c r="S26" s="120"/>
      <c r="T26" s="120"/>
    </row>
    <row r="27" spans="1:20" hidden="1" outlineLevel="1">
      <c r="A27" s="62">
        <v>41030</v>
      </c>
      <c r="B27" s="120">
        <v>2721.1149477899999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120"/>
      <c r="N27" s="120"/>
      <c r="O27" s="120"/>
      <c r="P27" s="120"/>
      <c r="Q27" s="120"/>
      <c r="R27" s="120"/>
      <c r="S27" s="120"/>
      <c r="T27" s="120"/>
    </row>
    <row r="28" spans="1:20" hidden="1" outlineLevel="1">
      <c r="A28" s="62">
        <v>41061</v>
      </c>
      <c r="B28" s="120">
        <v>2774.45260676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120"/>
      <c r="N28" s="120"/>
      <c r="O28" s="120"/>
      <c r="P28" s="120"/>
      <c r="Q28" s="120"/>
      <c r="R28" s="120"/>
      <c r="S28" s="120"/>
      <c r="T28" s="120"/>
    </row>
    <row r="29" spans="1:20" hidden="1" outlineLevel="1">
      <c r="A29" s="62">
        <v>41091</v>
      </c>
      <c r="B29" s="120">
        <v>2743.4638098999999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120"/>
      <c r="N29" s="120"/>
      <c r="O29" s="120"/>
      <c r="P29" s="120"/>
      <c r="Q29" s="120"/>
      <c r="R29" s="120"/>
      <c r="S29" s="120"/>
      <c r="T29" s="120"/>
    </row>
    <row r="30" spans="1:20" hidden="1" outlineLevel="1">
      <c r="A30" s="62">
        <v>41122</v>
      </c>
      <c r="B30" s="120">
        <v>2644.2082850400002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20" hidden="1" outlineLevel="1">
      <c r="A31" s="62">
        <v>41153</v>
      </c>
      <c r="B31" s="120">
        <v>2735.8053855100002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120"/>
      <c r="N31" s="120"/>
      <c r="O31" s="120"/>
      <c r="P31" s="120"/>
      <c r="Q31" s="120"/>
      <c r="R31" s="120"/>
      <c r="S31" s="120"/>
      <c r="T31" s="120"/>
    </row>
    <row r="32" spans="1:20" hidden="1" outlineLevel="1">
      <c r="A32" s="62">
        <v>41183</v>
      </c>
      <c r="B32" s="120">
        <v>2746.5773902699998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120"/>
      <c r="N32" s="120"/>
      <c r="O32" s="120"/>
      <c r="P32" s="120"/>
      <c r="Q32" s="120"/>
      <c r="R32" s="120"/>
      <c r="S32" s="120"/>
      <c r="T32" s="120"/>
    </row>
    <row r="33" spans="1:20" hidden="1" outlineLevel="1">
      <c r="A33" s="62">
        <v>41214</v>
      </c>
      <c r="B33" s="120">
        <v>2680.7128287099999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idden="1" outlineLevel="1">
      <c r="A34" s="62">
        <v>41244</v>
      </c>
      <c r="B34" s="120">
        <v>2660.4338680300002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hidden="1" outlineLevel="1">
      <c r="A35" s="62">
        <v>41275</v>
      </c>
      <c r="B35" s="120">
        <v>2494.4085884400001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0" hidden="1" outlineLevel="1">
      <c r="A36" s="62">
        <v>41306</v>
      </c>
      <c r="B36" s="120">
        <v>2446.6004296400001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120"/>
      <c r="N36" s="120"/>
      <c r="O36" s="120"/>
      <c r="P36" s="120"/>
      <c r="Q36" s="120"/>
      <c r="R36" s="120"/>
      <c r="S36" s="120"/>
      <c r="T36" s="120"/>
    </row>
    <row r="37" spans="1:20" hidden="1" outlineLevel="1">
      <c r="A37" s="62">
        <v>41334</v>
      </c>
      <c r="B37" s="120">
        <v>2459.1945883200001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0" hidden="1" outlineLevel="1">
      <c r="A38" s="62">
        <v>41365</v>
      </c>
      <c r="B38" s="120">
        <v>2501.0178454500001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120"/>
      <c r="N38" s="120"/>
      <c r="O38" s="120"/>
      <c r="P38" s="120"/>
      <c r="Q38" s="120"/>
      <c r="R38" s="120"/>
      <c r="S38" s="120"/>
      <c r="T38" s="120"/>
    </row>
    <row r="39" spans="1:20" hidden="1" outlineLevel="1">
      <c r="A39" s="62">
        <v>41395</v>
      </c>
      <c r="B39" s="120">
        <v>2454.7348998699999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1:20" hidden="1" outlineLevel="1">
      <c r="A40" s="62">
        <v>41426</v>
      </c>
      <c r="B40" s="120">
        <v>2335.57203454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120"/>
      <c r="N40" s="120"/>
      <c r="O40" s="120"/>
      <c r="P40" s="120"/>
      <c r="Q40" s="120"/>
      <c r="R40" s="120"/>
      <c r="S40" s="120"/>
      <c r="T40" s="120"/>
    </row>
    <row r="41" spans="1:20" hidden="1" outlineLevel="1">
      <c r="A41" s="62">
        <v>41456</v>
      </c>
      <c r="B41" s="120">
        <v>2314.06710114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120"/>
      <c r="N41" s="120"/>
      <c r="O41" s="120"/>
      <c r="P41" s="120"/>
      <c r="Q41" s="120"/>
      <c r="R41" s="120"/>
      <c r="S41" s="120"/>
      <c r="T41" s="120"/>
    </row>
    <row r="42" spans="1:20" hidden="1" outlineLevel="1">
      <c r="A42" s="62">
        <v>41487</v>
      </c>
      <c r="B42" s="120">
        <v>2298.58313976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hidden="1" outlineLevel="1">
      <c r="A43" s="62">
        <v>41518</v>
      </c>
      <c r="B43" s="120">
        <v>2285.6445114200001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120"/>
      <c r="N43" s="120"/>
      <c r="O43" s="120"/>
      <c r="P43" s="120"/>
      <c r="Q43" s="120"/>
      <c r="R43" s="120"/>
      <c r="S43" s="120"/>
      <c r="T43" s="120"/>
    </row>
    <row r="44" spans="1:20" hidden="1" outlineLevel="1">
      <c r="A44" s="62">
        <v>41548</v>
      </c>
      <c r="B44" s="120">
        <v>2331.2879080799999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120"/>
      <c r="N44" s="120"/>
      <c r="O44" s="120"/>
      <c r="P44" s="120"/>
      <c r="Q44" s="120"/>
      <c r="R44" s="120"/>
      <c r="S44" s="120"/>
      <c r="T44" s="120"/>
    </row>
    <row r="45" spans="1:20" hidden="1" outlineLevel="1">
      <c r="A45" s="62">
        <v>41579</v>
      </c>
      <c r="B45" s="120">
        <v>2379.3959341599998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120"/>
      <c r="N45" s="120"/>
      <c r="O45" s="120"/>
      <c r="P45" s="120"/>
      <c r="Q45" s="120"/>
      <c r="R45" s="120"/>
      <c r="S45" s="120"/>
      <c r="T45" s="120"/>
    </row>
    <row r="46" spans="1:20" hidden="1" outlineLevel="1">
      <c r="A46" s="62">
        <v>41609</v>
      </c>
      <c r="B46" s="120">
        <v>2411.4128712800002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120"/>
      <c r="N46" s="120"/>
      <c r="O46" s="120"/>
      <c r="P46" s="120"/>
      <c r="Q46" s="120"/>
      <c r="R46" s="120"/>
      <c r="S46" s="120"/>
      <c r="T46" s="120"/>
    </row>
    <row r="47" spans="1:20" hidden="1" outlineLevel="1">
      <c r="A47" s="62">
        <v>41640</v>
      </c>
      <c r="B47" s="120">
        <v>2420.1762966800002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120"/>
      <c r="N47" s="120"/>
      <c r="O47" s="120"/>
      <c r="P47" s="120"/>
      <c r="Q47" s="120"/>
      <c r="R47" s="120"/>
      <c r="S47" s="120"/>
      <c r="T47" s="120"/>
    </row>
    <row r="48" spans="1:20" hidden="1" outlineLevel="1">
      <c r="A48" s="62">
        <v>41671</v>
      </c>
      <c r="B48" s="120">
        <v>2645.3011633199999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120"/>
      <c r="N48" s="120"/>
      <c r="O48" s="120"/>
      <c r="P48" s="120"/>
      <c r="Q48" s="120"/>
      <c r="R48" s="120"/>
      <c r="S48" s="120"/>
      <c r="T48" s="120"/>
    </row>
    <row r="49" spans="1:20" hidden="1" outlineLevel="1">
      <c r="A49" s="62">
        <v>41699</v>
      </c>
      <c r="B49" s="120">
        <v>2762.2831833300002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1:20" hidden="1" outlineLevel="1">
      <c r="A50" s="62">
        <v>41730</v>
      </c>
      <c r="B50" s="120">
        <v>2861.3333645900002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20" hidden="1" outlineLevel="1">
      <c r="A51" s="62">
        <v>41760</v>
      </c>
      <c r="B51" s="120">
        <v>2980.3981576599999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0" hidden="1" outlineLevel="1">
      <c r="A52" s="62">
        <v>41791</v>
      </c>
      <c r="B52" s="120">
        <v>2996.48956266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0" hidden="1" outlineLevel="1">
      <c r="A53" s="62">
        <v>41821</v>
      </c>
      <c r="B53" s="120">
        <v>2910.9232173099999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0" hidden="1" outlineLevel="1">
      <c r="A54" s="62">
        <v>41852</v>
      </c>
      <c r="B54" s="120">
        <v>3009.6998762500002</v>
      </c>
      <c r="C54" s="167">
        <v>43.958686470000004</v>
      </c>
      <c r="D54" s="167">
        <v>23.947093240000001</v>
      </c>
      <c r="E54" s="167">
        <v>0.31583438000000003</v>
      </c>
      <c r="F54" s="167">
        <v>7.5823347600000002</v>
      </c>
      <c r="G54" s="167">
        <v>16.048924100000001</v>
      </c>
      <c r="H54" s="167">
        <v>20.011593229999999</v>
      </c>
      <c r="I54" s="167">
        <v>0.12590011000000001</v>
      </c>
      <c r="J54" s="167">
        <v>0</v>
      </c>
      <c r="K54" s="167">
        <v>19.885693119999999</v>
      </c>
      <c r="L54" s="167">
        <v>2965.7411897799998</v>
      </c>
      <c r="M54" s="167">
        <v>615.7473205</v>
      </c>
      <c r="N54" s="120"/>
      <c r="O54" s="120"/>
      <c r="P54" s="120"/>
      <c r="Q54" s="120"/>
      <c r="R54" s="120"/>
      <c r="S54" s="120"/>
      <c r="T54" s="120"/>
    </row>
    <row r="55" spans="1:20" hidden="1" outlineLevel="1">
      <c r="A55" s="62">
        <v>41883</v>
      </c>
      <c r="B55" s="120">
        <v>2947.5924377400002</v>
      </c>
      <c r="C55" s="167">
        <v>42.387085239999998</v>
      </c>
      <c r="D55" s="167">
        <v>23.26037316</v>
      </c>
      <c r="E55" s="167">
        <v>1.22591866</v>
      </c>
      <c r="F55" s="167">
        <v>6.5016372100000002</v>
      </c>
      <c r="G55" s="167">
        <v>15.532817290000001</v>
      </c>
      <c r="H55" s="167">
        <v>19.126712080000001</v>
      </c>
      <c r="I55" s="167">
        <v>0.12345544999999999</v>
      </c>
      <c r="J55" s="167">
        <v>0</v>
      </c>
      <c r="K55" s="167">
        <v>19.003256629999999</v>
      </c>
      <c r="L55" s="167">
        <v>2905.2053525000001</v>
      </c>
      <c r="M55" s="167">
        <v>607.92058252000004</v>
      </c>
      <c r="N55" s="120"/>
      <c r="O55" s="120"/>
      <c r="P55" s="120"/>
      <c r="Q55" s="120"/>
      <c r="R55" s="120"/>
      <c r="S55" s="120"/>
      <c r="T55" s="120"/>
    </row>
    <row r="56" spans="1:20" hidden="1" outlineLevel="1">
      <c r="A56" s="62">
        <v>41913</v>
      </c>
      <c r="B56" s="120">
        <v>2872.9080943600002</v>
      </c>
      <c r="C56" s="167">
        <v>42.79458786</v>
      </c>
      <c r="D56" s="167">
        <v>23.557469019999999</v>
      </c>
      <c r="E56" s="167">
        <v>1.22591866</v>
      </c>
      <c r="F56" s="167">
        <v>6.3433379499999996</v>
      </c>
      <c r="G56" s="167">
        <v>15.988212409999999</v>
      </c>
      <c r="H56" s="167">
        <v>19.237118840000001</v>
      </c>
      <c r="I56" s="167">
        <v>0.11983824999999999</v>
      </c>
      <c r="J56" s="167">
        <v>0</v>
      </c>
      <c r="K56" s="167">
        <v>19.11728059</v>
      </c>
      <c r="L56" s="167">
        <v>2830.1135064999999</v>
      </c>
      <c r="M56" s="167">
        <v>622.29960466</v>
      </c>
      <c r="N56" s="120"/>
      <c r="O56" s="120"/>
      <c r="P56" s="120"/>
      <c r="Q56" s="120"/>
      <c r="R56" s="120"/>
      <c r="S56" s="120"/>
      <c r="T56" s="120"/>
    </row>
    <row r="57" spans="1:20" hidden="1" outlineLevel="1">
      <c r="A57" s="62">
        <v>41944</v>
      </c>
      <c r="B57" s="120">
        <v>3032.9441902799999</v>
      </c>
      <c r="C57" s="167">
        <v>40.059826020000003</v>
      </c>
      <c r="D57" s="167">
        <v>17.717565109999999</v>
      </c>
      <c r="E57" s="167">
        <v>1.22591866</v>
      </c>
      <c r="F57" s="167">
        <v>6.1514516800000001</v>
      </c>
      <c r="G57" s="167">
        <v>10.34019477</v>
      </c>
      <c r="H57" s="167">
        <v>22.34226091</v>
      </c>
      <c r="I57" s="167">
        <v>0.13431957</v>
      </c>
      <c r="J57" s="167">
        <v>0</v>
      </c>
      <c r="K57" s="167">
        <v>22.207941340000001</v>
      </c>
      <c r="L57" s="167">
        <v>2992.8843642600004</v>
      </c>
      <c r="M57" s="167">
        <v>695.25376218999997</v>
      </c>
      <c r="N57" s="120"/>
      <c r="O57" s="120"/>
      <c r="P57" s="120"/>
      <c r="Q57" s="120"/>
      <c r="R57" s="120"/>
      <c r="S57" s="120"/>
      <c r="T57" s="120"/>
    </row>
    <row r="58" spans="1:20" hidden="1" outlineLevel="1">
      <c r="A58" s="62">
        <v>41974</v>
      </c>
      <c r="B58" s="120">
        <v>3009.40886224</v>
      </c>
      <c r="C58" s="167">
        <v>41.01891045</v>
      </c>
      <c r="D58" s="167">
        <v>17.36474239</v>
      </c>
      <c r="E58" s="167">
        <v>1.22591866</v>
      </c>
      <c r="F58" s="167">
        <v>5.9772597699999999</v>
      </c>
      <c r="G58" s="167">
        <v>10.161563960000001</v>
      </c>
      <c r="H58" s="167">
        <v>23.65416806</v>
      </c>
      <c r="I58" s="167">
        <v>0.15475638999999999</v>
      </c>
      <c r="J58" s="167">
        <v>0</v>
      </c>
      <c r="K58" s="167">
        <v>23.499411670000001</v>
      </c>
      <c r="L58" s="167">
        <v>2968.3899517899999</v>
      </c>
      <c r="M58" s="167">
        <v>706.03573620999998</v>
      </c>
      <c r="N58" s="120"/>
      <c r="O58" s="120"/>
      <c r="P58" s="120"/>
      <c r="Q58" s="120"/>
      <c r="R58" s="120"/>
      <c r="S58" s="120"/>
      <c r="T58" s="120"/>
    </row>
    <row r="59" spans="1:20" hidden="1" outlineLevel="1">
      <c r="A59" s="62">
        <v>42005</v>
      </c>
      <c r="B59" s="120">
        <v>3075.7166189899999</v>
      </c>
      <c r="C59" s="167">
        <v>41.486483460000002</v>
      </c>
      <c r="D59" s="167">
        <v>17.01532645</v>
      </c>
      <c r="E59" s="167">
        <v>1.22591866</v>
      </c>
      <c r="F59" s="167">
        <v>5.8112518399999997</v>
      </c>
      <c r="G59" s="167">
        <v>9.9781559499999997</v>
      </c>
      <c r="H59" s="167">
        <v>24.471157009999999</v>
      </c>
      <c r="I59" s="167">
        <v>0.14951523</v>
      </c>
      <c r="J59" s="167">
        <v>0</v>
      </c>
      <c r="K59" s="167">
        <v>24.32164178</v>
      </c>
      <c r="L59" s="167">
        <v>3034.2301355299996</v>
      </c>
      <c r="M59" s="167">
        <v>610.35112576999995</v>
      </c>
      <c r="N59" s="120"/>
      <c r="O59" s="120"/>
      <c r="P59" s="120"/>
      <c r="Q59" s="120"/>
      <c r="R59" s="120"/>
      <c r="S59" s="120"/>
      <c r="T59" s="120"/>
    </row>
    <row r="60" spans="1:20" hidden="1" outlineLevel="1">
      <c r="A60" s="62">
        <v>42036</v>
      </c>
      <c r="B60" s="120">
        <v>3206.9677513400002</v>
      </c>
      <c r="C60" s="167">
        <v>58.836234930000003</v>
      </c>
      <c r="D60" s="167">
        <v>16.64757758</v>
      </c>
      <c r="E60" s="167">
        <v>1.22591866</v>
      </c>
      <c r="F60" s="167">
        <v>5.6428158100000001</v>
      </c>
      <c r="G60" s="167">
        <v>9.7788431100000004</v>
      </c>
      <c r="H60" s="167">
        <v>42.18865735</v>
      </c>
      <c r="I60" s="167">
        <v>0.24133425999999999</v>
      </c>
      <c r="J60" s="167">
        <v>0</v>
      </c>
      <c r="K60" s="167">
        <v>41.947323089999998</v>
      </c>
      <c r="L60" s="167">
        <v>3148.1315164099997</v>
      </c>
      <c r="M60" s="167">
        <v>656.74172910000004</v>
      </c>
      <c r="N60" s="120"/>
      <c r="O60" s="120"/>
      <c r="P60" s="120"/>
      <c r="Q60" s="120"/>
      <c r="R60" s="120"/>
      <c r="S60" s="120"/>
      <c r="T60" s="120"/>
    </row>
    <row r="61" spans="1:20" hidden="1" outlineLevel="1">
      <c r="A61" s="62">
        <v>42064</v>
      </c>
      <c r="B61" s="120">
        <v>2821.84660609</v>
      </c>
      <c r="C61" s="167">
        <v>33.210849670000002</v>
      </c>
      <c r="D61" s="167">
        <v>16.164067379999999</v>
      </c>
      <c r="E61" s="167">
        <v>1.22591866</v>
      </c>
      <c r="F61" s="167">
        <v>5.4181926699999998</v>
      </c>
      <c r="G61" s="167">
        <v>9.5199560499999993</v>
      </c>
      <c r="H61" s="167">
        <v>17.046782289999999</v>
      </c>
      <c r="I61" s="167">
        <v>0</v>
      </c>
      <c r="J61" s="167">
        <v>0</v>
      </c>
      <c r="K61" s="167">
        <v>17.046782289999999</v>
      </c>
      <c r="L61" s="167">
        <v>2788.6357564199998</v>
      </c>
      <c r="M61" s="167">
        <v>592.11474981000003</v>
      </c>
      <c r="N61" s="120"/>
      <c r="O61" s="120"/>
      <c r="P61" s="120"/>
      <c r="Q61" s="120"/>
      <c r="R61" s="120"/>
      <c r="S61" s="120"/>
      <c r="T61" s="120"/>
    </row>
    <row r="62" spans="1:20" hidden="1" outlineLevel="1">
      <c r="A62" s="62">
        <v>42095</v>
      </c>
      <c r="B62" s="120">
        <v>2814.5287569799998</v>
      </c>
      <c r="C62" s="167">
        <v>47.831715699999997</v>
      </c>
      <c r="D62" s="167">
        <v>15.50340572</v>
      </c>
      <c r="E62" s="167">
        <v>0.91008427999999997</v>
      </c>
      <c r="F62" s="167">
        <v>5.2678465000000001</v>
      </c>
      <c r="G62" s="167">
        <v>9.3254749399999994</v>
      </c>
      <c r="H62" s="167">
        <v>32.32830998</v>
      </c>
      <c r="I62" s="167">
        <v>0</v>
      </c>
      <c r="J62" s="167">
        <v>0</v>
      </c>
      <c r="K62" s="167">
        <v>32.32830998</v>
      </c>
      <c r="L62" s="167">
        <v>2766.6970412800001</v>
      </c>
      <c r="M62" s="167">
        <v>570.99411337000004</v>
      </c>
      <c r="N62" s="120"/>
      <c r="O62" s="120"/>
      <c r="P62" s="120"/>
      <c r="Q62" s="120"/>
      <c r="R62" s="120"/>
      <c r="S62" s="120"/>
      <c r="T62" s="120"/>
    </row>
    <row r="63" spans="1:20" hidden="1" outlineLevel="1">
      <c r="A63" s="62">
        <v>42125</v>
      </c>
      <c r="B63" s="120">
        <v>2719.3156954599999</v>
      </c>
      <c r="C63" s="167">
        <v>47.583837320000001</v>
      </c>
      <c r="D63" s="167">
        <v>15.15263867</v>
      </c>
      <c r="E63" s="167">
        <v>0.91008427999999997</v>
      </c>
      <c r="F63" s="167">
        <v>5.0993812600000004</v>
      </c>
      <c r="G63" s="167">
        <v>9.1431731299999992</v>
      </c>
      <c r="H63" s="167">
        <v>32.431198649999999</v>
      </c>
      <c r="I63" s="167">
        <v>0</v>
      </c>
      <c r="J63" s="167">
        <v>0</v>
      </c>
      <c r="K63" s="167">
        <v>32.431198649999999</v>
      </c>
      <c r="L63" s="167">
        <v>2671.73185814</v>
      </c>
      <c r="M63" s="167">
        <v>522.65424045999998</v>
      </c>
      <c r="N63" s="120"/>
      <c r="O63" s="120"/>
      <c r="P63" s="120"/>
      <c r="Q63" s="120"/>
      <c r="R63" s="120"/>
      <c r="S63" s="120"/>
      <c r="T63" s="120"/>
    </row>
    <row r="64" spans="1:20" hidden="1" outlineLevel="1">
      <c r="A64" s="62">
        <v>42156</v>
      </c>
      <c r="B64" s="120">
        <v>2678.7450831699998</v>
      </c>
      <c r="C64" s="167">
        <v>46.761492019999999</v>
      </c>
      <c r="D64" s="167">
        <v>14.6431212</v>
      </c>
      <c r="E64" s="167">
        <v>0.91008427999999997</v>
      </c>
      <c r="F64" s="167">
        <v>4.9296781799999998</v>
      </c>
      <c r="G64" s="167">
        <v>8.8033587400000002</v>
      </c>
      <c r="H64" s="167">
        <v>32.118370820000003</v>
      </c>
      <c r="I64" s="167">
        <v>0</v>
      </c>
      <c r="J64" s="167">
        <v>0</v>
      </c>
      <c r="K64" s="167">
        <v>32.118370820000003</v>
      </c>
      <c r="L64" s="167">
        <v>2631.9835911499999</v>
      </c>
      <c r="M64" s="167">
        <v>506.87353705999999</v>
      </c>
      <c r="N64" s="120"/>
      <c r="O64" s="120"/>
      <c r="P64" s="120"/>
      <c r="Q64" s="120"/>
      <c r="R64" s="120"/>
      <c r="S64" s="120"/>
      <c r="T64" s="120"/>
    </row>
    <row r="65" spans="1:20" hidden="1" outlineLevel="1">
      <c r="A65" s="62">
        <v>42186</v>
      </c>
      <c r="B65" s="120">
        <v>2351.7953256400001</v>
      </c>
      <c r="C65" s="167">
        <v>47.449742499999999</v>
      </c>
      <c r="D65" s="167">
        <v>14.21474456</v>
      </c>
      <c r="E65" s="167">
        <v>0.91008427999999997</v>
      </c>
      <c r="F65" s="167">
        <v>4.7602096300000003</v>
      </c>
      <c r="G65" s="167">
        <v>8.5444506499999999</v>
      </c>
      <c r="H65" s="167">
        <v>33.23499794</v>
      </c>
      <c r="I65" s="167">
        <v>0</v>
      </c>
      <c r="J65" s="167">
        <v>0</v>
      </c>
      <c r="K65" s="167">
        <v>33.23499794</v>
      </c>
      <c r="L65" s="167">
        <v>2304.3455831400001</v>
      </c>
      <c r="M65" s="167">
        <v>500.48537800000003</v>
      </c>
      <c r="N65" s="120"/>
      <c r="O65" s="120"/>
      <c r="P65" s="120"/>
      <c r="Q65" s="120"/>
      <c r="R65" s="120"/>
      <c r="S65" s="120"/>
      <c r="T65" s="120"/>
    </row>
    <row r="66" spans="1:20" hidden="1" outlineLevel="1">
      <c r="A66" s="62">
        <v>42217</v>
      </c>
      <c r="B66" s="120">
        <v>2394.5060174</v>
      </c>
      <c r="C66" s="167">
        <v>46.429528169999998</v>
      </c>
      <c r="D66" s="167">
        <v>13.7204499</v>
      </c>
      <c r="E66" s="167">
        <v>0.91008427999999997</v>
      </c>
      <c r="F66" s="167">
        <v>4.5957963099999999</v>
      </c>
      <c r="G66" s="167">
        <v>8.2145693099999999</v>
      </c>
      <c r="H66" s="167">
        <v>32.709078269999999</v>
      </c>
      <c r="I66" s="167">
        <v>0</v>
      </c>
      <c r="J66" s="167">
        <v>0</v>
      </c>
      <c r="K66" s="167">
        <v>32.709078269999999</v>
      </c>
      <c r="L66" s="167">
        <v>2348.0764892300003</v>
      </c>
      <c r="M66" s="167">
        <v>492.91219239999998</v>
      </c>
      <c r="N66" s="120"/>
      <c r="O66" s="120"/>
      <c r="P66" s="120"/>
      <c r="Q66" s="120"/>
      <c r="R66" s="120"/>
      <c r="S66" s="120"/>
      <c r="T66" s="120"/>
    </row>
    <row r="67" spans="1:20" hidden="1" outlineLevel="1">
      <c r="A67" s="62">
        <v>42248</v>
      </c>
      <c r="B67" s="120">
        <v>2504.8519064100001</v>
      </c>
      <c r="C67" s="167">
        <v>46.62680821</v>
      </c>
      <c r="D67" s="167">
        <v>13.170100209999999</v>
      </c>
      <c r="E67" s="167">
        <v>0.91008427999999997</v>
      </c>
      <c r="F67" s="167">
        <v>4.4187643200000002</v>
      </c>
      <c r="G67" s="167">
        <v>7.8412516099999996</v>
      </c>
      <c r="H67" s="167">
        <v>33.456707999999999</v>
      </c>
      <c r="I67" s="167">
        <v>0</v>
      </c>
      <c r="J67" s="167">
        <v>0</v>
      </c>
      <c r="K67" s="167">
        <v>33.456707999999999</v>
      </c>
      <c r="L67" s="167">
        <v>2458.2250982</v>
      </c>
      <c r="M67" s="167">
        <v>482.88869432000001</v>
      </c>
      <c r="N67" s="120"/>
      <c r="O67" s="120"/>
      <c r="P67" s="120"/>
      <c r="Q67" s="120"/>
      <c r="R67" s="120"/>
      <c r="S67" s="120"/>
      <c r="T67" s="120"/>
    </row>
    <row r="68" spans="1:20" hidden="1" outlineLevel="1">
      <c r="A68" s="62">
        <v>42278</v>
      </c>
      <c r="B68" s="120">
        <v>2539.8871140599999</v>
      </c>
      <c r="C68" s="167">
        <v>48.645228709999998</v>
      </c>
      <c r="D68" s="167">
        <v>12.811415950000001</v>
      </c>
      <c r="E68" s="167">
        <v>0.91008427999999997</v>
      </c>
      <c r="F68" s="167">
        <v>4.25030631</v>
      </c>
      <c r="G68" s="167">
        <v>7.6510253600000002</v>
      </c>
      <c r="H68" s="167">
        <v>35.833812760000001</v>
      </c>
      <c r="I68" s="167">
        <v>0</v>
      </c>
      <c r="J68" s="167">
        <v>0</v>
      </c>
      <c r="K68" s="167">
        <v>35.833812760000001</v>
      </c>
      <c r="L68" s="167">
        <v>2491.2418853500003</v>
      </c>
      <c r="M68" s="167">
        <v>472.03376484</v>
      </c>
      <c r="N68" s="120"/>
      <c r="O68" s="120"/>
      <c r="P68" s="120"/>
      <c r="Q68" s="120"/>
      <c r="R68" s="120"/>
      <c r="S68" s="120"/>
      <c r="T68" s="120"/>
    </row>
    <row r="69" spans="1:20" hidden="1" outlineLevel="1">
      <c r="A69" s="62">
        <v>42309</v>
      </c>
      <c r="B69" s="120">
        <v>2690.4179680299999</v>
      </c>
      <c r="C69" s="167">
        <v>50.030641119999999</v>
      </c>
      <c r="D69" s="167">
        <v>12.43532544</v>
      </c>
      <c r="E69" s="167">
        <v>0.91008427999999997</v>
      </c>
      <c r="F69" s="167">
        <v>4.0783859299999996</v>
      </c>
      <c r="G69" s="167">
        <v>7.4468552299999997</v>
      </c>
      <c r="H69" s="167">
        <v>37.595315679999999</v>
      </c>
      <c r="I69" s="167">
        <v>0</v>
      </c>
      <c r="J69" s="167">
        <v>0</v>
      </c>
      <c r="K69" s="167">
        <v>37.595315679999999</v>
      </c>
      <c r="L69" s="167">
        <v>2640.38732691</v>
      </c>
      <c r="M69" s="167">
        <v>539.04085764000001</v>
      </c>
      <c r="N69" s="120"/>
      <c r="O69" s="120"/>
      <c r="P69" s="120"/>
      <c r="Q69" s="120"/>
      <c r="R69" s="120"/>
      <c r="S69" s="120"/>
      <c r="T69" s="120"/>
    </row>
    <row r="70" spans="1:20" hidden="1" outlineLevel="1">
      <c r="A70" s="62">
        <v>42339</v>
      </c>
      <c r="B70" s="120">
        <v>2592.33354439</v>
      </c>
      <c r="C70" s="167">
        <v>44.130740060000001</v>
      </c>
      <c r="D70" s="167">
        <v>12.0767051</v>
      </c>
      <c r="E70" s="167">
        <v>0.91008427999999997</v>
      </c>
      <c r="F70" s="167">
        <v>3.90210648</v>
      </c>
      <c r="G70" s="167">
        <v>7.2645143399999998</v>
      </c>
      <c r="H70" s="167">
        <v>32.054034960000003</v>
      </c>
      <c r="I70" s="167">
        <v>0</v>
      </c>
      <c r="J70" s="167">
        <v>0</v>
      </c>
      <c r="K70" s="167">
        <v>32.054034960000003</v>
      </c>
      <c r="L70" s="167">
        <v>2548.2028043299997</v>
      </c>
      <c r="M70" s="167">
        <v>542.00347955999996</v>
      </c>
      <c r="N70" s="120"/>
      <c r="O70" s="120"/>
      <c r="P70" s="120"/>
      <c r="Q70" s="120"/>
      <c r="R70" s="120"/>
      <c r="S70" s="120"/>
      <c r="T70" s="120"/>
    </row>
    <row r="71" spans="1:20" hidden="1" outlineLevel="1">
      <c r="A71" s="62">
        <v>42370</v>
      </c>
      <c r="B71" s="120">
        <v>2696.9963607200002</v>
      </c>
      <c r="C71" s="167">
        <v>45.462720599999997</v>
      </c>
      <c r="D71" s="167">
        <v>11.871546840000001</v>
      </c>
      <c r="E71" s="167">
        <v>0.91008427999999997</v>
      </c>
      <c r="F71" s="167">
        <v>3.8826755799999999</v>
      </c>
      <c r="G71" s="167">
        <v>7.0787869800000003</v>
      </c>
      <c r="H71" s="167">
        <v>33.591173759999997</v>
      </c>
      <c r="I71" s="167">
        <v>0</v>
      </c>
      <c r="J71" s="167">
        <v>0</v>
      </c>
      <c r="K71" s="167">
        <v>33.591173759999997</v>
      </c>
      <c r="L71" s="167">
        <v>2651.5336401200002</v>
      </c>
      <c r="M71" s="167">
        <v>489.85709967000003</v>
      </c>
      <c r="N71" s="120"/>
      <c r="O71" s="120"/>
      <c r="P71" s="120"/>
      <c r="Q71" s="120"/>
      <c r="R71" s="120"/>
      <c r="S71" s="120"/>
      <c r="T71" s="120"/>
    </row>
    <row r="72" spans="1:20" hidden="1" outlineLevel="1">
      <c r="A72" s="62">
        <v>42401</v>
      </c>
      <c r="B72" s="120">
        <v>2623.1660158599998</v>
      </c>
      <c r="C72" s="167">
        <v>47.56028603</v>
      </c>
      <c r="D72" s="167">
        <v>11.42970712</v>
      </c>
      <c r="E72" s="167">
        <v>0.91008427999999997</v>
      </c>
      <c r="F72" s="167">
        <v>3.8644882100000002</v>
      </c>
      <c r="G72" s="167">
        <v>6.6551346300000001</v>
      </c>
      <c r="H72" s="167">
        <v>36.130578909999997</v>
      </c>
      <c r="I72" s="167">
        <v>0</v>
      </c>
      <c r="J72" s="167">
        <v>0</v>
      </c>
      <c r="K72" s="167">
        <v>36.130578909999997</v>
      </c>
      <c r="L72" s="167">
        <v>2575.6057298299997</v>
      </c>
      <c r="M72" s="167">
        <v>471.97162664000001</v>
      </c>
      <c r="N72" s="120"/>
      <c r="O72" s="120"/>
      <c r="P72" s="120"/>
      <c r="Q72" s="120"/>
      <c r="R72" s="120"/>
      <c r="S72" s="120"/>
      <c r="T72" s="120"/>
    </row>
    <row r="73" spans="1:20" hidden="1" outlineLevel="1">
      <c r="A73" s="62">
        <v>42430</v>
      </c>
      <c r="B73" s="120">
        <v>2539.04006544</v>
      </c>
      <c r="C73" s="167">
        <v>46.251544019999997</v>
      </c>
      <c r="D73" s="167">
        <v>11.226014299999999</v>
      </c>
      <c r="E73" s="167">
        <v>0.91008427999999997</v>
      </c>
      <c r="F73" s="167">
        <v>3.84656588</v>
      </c>
      <c r="G73" s="167">
        <v>6.4693641399999997</v>
      </c>
      <c r="H73" s="167">
        <v>35.025529720000002</v>
      </c>
      <c r="I73" s="167">
        <v>0</v>
      </c>
      <c r="J73" s="167">
        <v>0</v>
      </c>
      <c r="K73" s="167">
        <v>35.025529720000002</v>
      </c>
      <c r="L73" s="167">
        <v>2492.7885214200001</v>
      </c>
      <c r="M73" s="167">
        <v>650.00890702000004</v>
      </c>
      <c r="N73" s="120"/>
      <c r="O73" s="120"/>
      <c r="P73" s="120"/>
      <c r="Q73" s="120"/>
      <c r="R73" s="120"/>
      <c r="S73" s="120"/>
      <c r="T73" s="120"/>
    </row>
    <row r="74" spans="1:20" hidden="1" outlineLevel="1">
      <c r="A74" s="62">
        <v>42461</v>
      </c>
      <c r="B74" s="120">
        <v>2503.0935423999999</v>
      </c>
      <c r="C74" s="167">
        <v>41.247466850000002</v>
      </c>
      <c r="D74" s="167">
        <v>7.6177671599999996</v>
      </c>
      <c r="E74" s="167">
        <v>0.91008427999999997</v>
      </c>
      <c r="F74" s="167">
        <v>0.42292342999999999</v>
      </c>
      <c r="G74" s="167">
        <v>6.2847594500000001</v>
      </c>
      <c r="H74" s="167">
        <v>33.629699690000002</v>
      </c>
      <c r="I74" s="167">
        <v>0</v>
      </c>
      <c r="J74" s="167">
        <v>0</v>
      </c>
      <c r="K74" s="167">
        <v>33.629699690000002</v>
      </c>
      <c r="L74" s="167">
        <v>2461.84607555</v>
      </c>
      <c r="M74" s="167">
        <v>727.22254668999994</v>
      </c>
      <c r="N74" s="120"/>
      <c r="O74" s="120"/>
      <c r="P74" s="120"/>
      <c r="Q74" s="120"/>
      <c r="R74" s="120"/>
      <c r="S74" s="120"/>
      <c r="T74" s="120"/>
    </row>
    <row r="75" spans="1:20" hidden="1" outlineLevel="1">
      <c r="A75" s="62">
        <v>42491</v>
      </c>
      <c r="B75" s="120">
        <v>2488.6119595199998</v>
      </c>
      <c r="C75" s="167">
        <v>40.99926164</v>
      </c>
      <c r="D75" s="167">
        <v>7.41221087</v>
      </c>
      <c r="E75" s="167">
        <v>0.91008427999999997</v>
      </c>
      <c r="F75" s="167">
        <v>0.40470666999999999</v>
      </c>
      <c r="G75" s="167">
        <v>6.0974199200000001</v>
      </c>
      <c r="H75" s="167">
        <v>33.587050769999998</v>
      </c>
      <c r="I75" s="167">
        <v>0</v>
      </c>
      <c r="J75" s="167">
        <v>0</v>
      </c>
      <c r="K75" s="167">
        <v>33.587050769999998</v>
      </c>
      <c r="L75" s="167">
        <v>2447.6126978799998</v>
      </c>
      <c r="M75" s="167">
        <v>681.54199086000006</v>
      </c>
      <c r="N75" s="120"/>
      <c r="O75" s="120"/>
      <c r="P75" s="120"/>
      <c r="Q75" s="120"/>
      <c r="R75" s="120"/>
      <c r="S75" s="120"/>
      <c r="T75" s="120"/>
    </row>
    <row r="76" spans="1:20" hidden="1" outlineLevel="1">
      <c r="A76" s="62">
        <v>42522</v>
      </c>
      <c r="B76" s="120">
        <v>2350.91118495</v>
      </c>
      <c r="C76" s="167">
        <v>39.467158089999991</v>
      </c>
      <c r="D76" s="167">
        <v>6.2865231000000001</v>
      </c>
      <c r="E76" s="167">
        <v>0</v>
      </c>
      <c r="F76" s="167">
        <v>0.38646464000000008</v>
      </c>
      <c r="G76" s="167">
        <v>5.9000584600000003</v>
      </c>
      <c r="H76" s="167">
        <v>33.180634989999987</v>
      </c>
      <c r="I76" s="167">
        <v>0</v>
      </c>
      <c r="J76" s="167">
        <v>0</v>
      </c>
      <c r="K76" s="167">
        <v>33.180634989999987</v>
      </c>
      <c r="L76" s="167">
        <v>2311.444026860001</v>
      </c>
      <c r="M76" s="167">
        <v>477.17840625000002</v>
      </c>
      <c r="N76" s="120"/>
      <c r="O76" s="120"/>
      <c r="P76" s="120"/>
      <c r="Q76" s="120"/>
      <c r="R76" s="120"/>
      <c r="S76" s="120"/>
      <c r="T76" s="120"/>
    </row>
    <row r="77" spans="1:20" hidden="1" outlineLevel="1">
      <c r="A77" s="62">
        <v>42552</v>
      </c>
      <c r="B77" s="120">
        <v>2334.9567198300001</v>
      </c>
      <c r="C77" s="167">
        <v>39.082741640000002</v>
      </c>
      <c r="D77" s="167">
        <v>6.0762858299999998</v>
      </c>
      <c r="E77" s="167">
        <v>0</v>
      </c>
      <c r="F77" s="167">
        <v>0.36774379000000001</v>
      </c>
      <c r="G77" s="167">
        <v>5.7085420400000002</v>
      </c>
      <c r="H77" s="167">
        <v>33.006455810000013</v>
      </c>
      <c r="I77" s="167">
        <v>0</v>
      </c>
      <c r="J77" s="167">
        <v>0</v>
      </c>
      <c r="K77" s="167">
        <v>33.006455810000013</v>
      </c>
      <c r="L77" s="167">
        <v>2295.873978189999</v>
      </c>
      <c r="M77" s="167">
        <v>410.01001286000002</v>
      </c>
      <c r="N77" s="120"/>
      <c r="O77" s="120"/>
      <c r="P77" s="120"/>
      <c r="Q77" s="120"/>
      <c r="R77" s="120"/>
      <c r="S77" s="120"/>
      <c r="T77" s="120"/>
    </row>
    <row r="78" spans="1:20" hidden="1" outlineLevel="1">
      <c r="A78" s="62">
        <v>42583</v>
      </c>
      <c r="B78" s="120">
        <v>2395.4369298699999</v>
      </c>
      <c r="C78" s="167">
        <v>39.805126319999999</v>
      </c>
      <c r="D78" s="167">
        <v>5.8526973399999989</v>
      </c>
      <c r="E78" s="167">
        <v>0</v>
      </c>
      <c r="F78" s="167">
        <v>0.34969877999999999</v>
      </c>
      <c r="G78" s="167">
        <v>5.5029985599999991</v>
      </c>
      <c r="H78" s="167">
        <v>33.952428980000001</v>
      </c>
      <c r="I78" s="167">
        <v>0</v>
      </c>
      <c r="J78" s="167">
        <v>0</v>
      </c>
      <c r="K78" s="167">
        <v>33.952428980000001</v>
      </c>
      <c r="L78" s="167">
        <v>2355.6318035499989</v>
      </c>
      <c r="M78" s="167">
        <v>408.51751962000009</v>
      </c>
      <c r="N78" s="120"/>
      <c r="O78" s="120"/>
      <c r="P78" s="120"/>
      <c r="Q78" s="120"/>
      <c r="R78" s="120"/>
      <c r="S78" s="120"/>
      <c r="T78" s="120"/>
    </row>
    <row r="79" spans="1:20" hidden="1" outlineLevel="1">
      <c r="A79" s="62">
        <v>42614</v>
      </c>
      <c r="B79" s="120">
        <v>2299.45138989</v>
      </c>
      <c r="C79" s="167">
        <v>39.916945719999987</v>
      </c>
      <c r="D79" s="167">
        <v>5.6277351500000004</v>
      </c>
      <c r="E79" s="167">
        <v>0</v>
      </c>
      <c r="F79" s="167">
        <v>0.33098696</v>
      </c>
      <c r="G79" s="167">
        <v>5.2967481899999997</v>
      </c>
      <c r="H79" s="167">
        <v>34.289210570000002</v>
      </c>
      <c r="I79" s="167">
        <v>0</v>
      </c>
      <c r="J79" s="167">
        <v>0</v>
      </c>
      <c r="K79" s="167">
        <v>34.289210570000002</v>
      </c>
      <c r="L79" s="167">
        <v>2259.5344441700004</v>
      </c>
      <c r="M79" s="167">
        <v>398.23706222999999</v>
      </c>
      <c r="N79" s="120"/>
      <c r="O79" s="120"/>
      <c r="P79" s="120"/>
      <c r="Q79" s="120"/>
      <c r="R79" s="120"/>
      <c r="S79" s="120"/>
      <c r="T79" s="120"/>
    </row>
    <row r="80" spans="1:20" hidden="1" outlineLevel="1">
      <c r="A80" s="62">
        <v>42644</v>
      </c>
      <c r="B80" s="120">
        <v>2275.8137904199998</v>
      </c>
      <c r="C80" s="167">
        <v>39.176284199999998</v>
      </c>
      <c r="D80" s="167">
        <v>5.3999314600000003</v>
      </c>
      <c r="E80" s="167">
        <v>0</v>
      </c>
      <c r="F80" s="167">
        <v>0.31249501000000002</v>
      </c>
      <c r="G80" s="167">
        <v>5.0874364500000002</v>
      </c>
      <c r="H80" s="167">
        <v>33.77635274</v>
      </c>
      <c r="I80" s="167">
        <v>0</v>
      </c>
      <c r="J80" s="167">
        <v>0</v>
      </c>
      <c r="K80" s="167">
        <v>33.77635274</v>
      </c>
      <c r="L80" s="167">
        <v>2236.63750622</v>
      </c>
      <c r="M80" s="167">
        <v>399.85217626000002</v>
      </c>
      <c r="N80" s="120"/>
      <c r="O80" s="120"/>
      <c r="P80" s="120"/>
      <c r="Q80" s="120"/>
      <c r="R80" s="120"/>
      <c r="S80" s="120"/>
      <c r="T80" s="120"/>
    </row>
    <row r="81" spans="1:20" hidden="1" outlineLevel="1">
      <c r="A81" s="62">
        <v>42675</v>
      </c>
      <c r="B81" s="120">
        <v>2141.66735027</v>
      </c>
      <c r="C81" s="167">
        <v>10.591850839999999</v>
      </c>
      <c r="D81" s="167">
        <v>5.1704274400000001</v>
      </c>
      <c r="E81" s="167">
        <v>0</v>
      </c>
      <c r="F81" s="167">
        <v>0.29400121000000001</v>
      </c>
      <c r="G81" s="167">
        <v>4.8764262299999999</v>
      </c>
      <c r="H81" s="167">
        <v>5.4214234000000001</v>
      </c>
      <c r="I81" s="167">
        <v>0</v>
      </c>
      <c r="J81" s="167">
        <v>0</v>
      </c>
      <c r="K81" s="167">
        <v>5.4214234000000001</v>
      </c>
      <c r="L81" s="167">
        <v>2131.07549943</v>
      </c>
      <c r="M81" s="167">
        <v>383.99625282</v>
      </c>
      <c r="N81" s="120"/>
      <c r="O81" s="120"/>
      <c r="P81" s="120"/>
      <c r="Q81" s="120"/>
      <c r="R81" s="120"/>
      <c r="S81" s="120"/>
      <c r="T81" s="120"/>
    </row>
    <row r="82" spans="1:20" hidden="1" outlineLevel="1">
      <c r="A82" s="62">
        <v>42705</v>
      </c>
      <c r="B82" s="120">
        <v>2124.1181624199999</v>
      </c>
      <c r="C82" s="167">
        <v>10.60252487</v>
      </c>
      <c r="D82" s="167">
        <v>4.9364662399999997</v>
      </c>
      <c r="E82" s="167">
        <v>0</v>
      </c>
      <c r="F82" s="167">
        <v>0.27568081999999999</v>
      </c>
      <c r="G82" s="167">
        <v>4.6607854199999998</v>
      </c>
      <c r="H82" s="167">
        <v>5.6660586300000002</v>
      </c>
      <c r="I82" s="167">
        <v>0</v>
      </c>
      <c r="J82" s="167">
        <v>0</v>
      </c>
      <c r="K82" s="167">
        <v>5.6660586300000002</v>
      </c>
      <c r="L82" s="167">
        <v>2113.5156375500001</v>
      </c>
      <c r="M82" s="167">
        <v>405.62692536999998</v>
      </c>
      <c r="N82" s="120"/>
      <c r="O82" s="120"/>
      <c r="P82" s="120"/>
      <c r="Q82" s="120"/>
      <c r="R82" s="120"/>
      <c r="S82" s="120"/>
      <c r="T82" s="120"/>
    </row>
    <row r="83" spans="1:20" hidden="1" outlineLevel="1">
      <c r="A83" s="62">
        <v>42736</v>
      </c>
      <c r="B83" s="120">
        <v>2072.8157587300002</v>
      </c>
      <c r="C83" s="167">
        <v>10.364035489999999</v>
      </c>
      <c r="D83" s="167">
        <v>4.7056280599999996</v>
      </c>
      <c r="E83" s="167">
        <v>0</v>
      </c>
      <c r="F83" s="167">
        <v>0.25685690999999999</v>
      </c>
      <c r="G83" s="167">
        <v>4.4487711499999998</v>
      </c>
      <c r="H83" s="167">
        <v>5.6584074299999996</v>
      </c>
      <c r="I83" s="167">
        <v>0</v>
      </c>
      <c r="J83" s="167">
        <v>0</v>
      </c>
      <c r="K83" s="167">
        <v>5.6584074299999996</v>
      </c>
      <c r="L83" s="167">
        <v>2062.4517232399999</v>
      </c>
      <c r="M83" s="167">
        <v>372.00904584</v>
      </c>
      <c r="N83" s="120"/>
      <c r="O83" s="120"/>
      <c r="P83" s="120"/>
      <c r="Q83" s="120"/>
      <c r="R83" s="120"/>
      <c r="S83" s="120"/>
      <c r="T83" s="120"/>
    </row>
    <row r="84" spans="1:20" hidden="1" outlineLevel="1">
      <c r="A84" s="62">
        <v>42767</v>
      </c>
      <c r="B84" s="120">
        <v>2004.09664937</v>
      </c>
      <c r="C84" s="167">
        <v>10.098471419999999</v>
      </c>
      <c r="D84" s="167">
        <v>4.4638200799999996</v>
      </c>
      <c r="E84" s="167">
        <v>0</v>
      </c>
      <c r="F84" s="167">
        <v>0.23822407000000001</v>
      </c>
      <c r="G84" s="167">
        <v>4.2255960100000003</v>
      </c>
      <c r="H84" s="167">
        <v>5.6346513399999996</v>
      </c>
      <c r="I84" s="167">
        <v>0</v>
      </c>
      <c r="J84" s="167">
        <v>0</v>
      </c>
      <c r="K84" s="167">
        <v>5.6346513399999996</v>
      </c>
      <c r="L84" s="167">
        <v>1993.9981779500001</v>
      </c>
      <c r="M84" s="167">
        <v>431.10773946</v>
      </c>
      <c r="N84" s="120"/>
      <c r="O84" s="120"/>
      <c r="P84" s="120"/>
      <c r="Q84" s="120"/>
      <c r="R84" s="120"/>
      <c r="S84" s="120"/>
      <c r="T84" s="120"/>
    </row>
    <row r="85" spans="1:20" hidden="1" outlineLevel="1">
      <c r="A85" s="62">
        <v>42795</v>
      </c>
      <c r="B85" s="120">
        <v>2072.1647043600001</v>
      </c>
      <c r="C85" s="167">
        <v>9.8538261800000004</v>
      </c>
      <c r="D85" s="167">
        <v>4.2299908999999998</v>
      </c>
      <c r="E85" s="167">
        <v>0</v>
      </c>
      <c r="F85" s="167">
        <v>0.22016641000000001</v>
      </c>
      <c r="G85" s="167">
        <v>4.0098244899999997</v>
      </c>
      <c r="H85" s="167">
        <v>5.6238352799999998</v>
      </c>
      <c r="I85" s="167">
        <v>0</v>
      </c>
      <c r="J85" s="167">
        <v>0</v>
      </c>
      <c r="K85" s="167">
        <v>5.6238352799999998</v>
      </c>
      <c r="L85" s="167">
        <v>2062.3108781800001</v>
      </c>
      <c r="M85" s="167">
        <v>360.97512547999997</v>
      </c>
      <c r="N85" s="120"/>
      <c r="O85" s="120"/>
      <c r="P85" s="120"/>
      <c r="Q85" s="120"/>
      <c r="R85" s="120"/>
      <c r="S85" s="120"/>
      <c r="T85" s="120"/>
    </row>
    <row r="86" spans="1:20" hidden="1" outlineLevel="1">
      <c r="A86" s="62">
        <v>42826</v>
      </c>
      <c r="B86" s="120">
        <v>2052.5795481099999</v>
      </c>
      <c r="C86" s="167">
        <v>9.2707272599999992</v>
      </c>
      <c r="D86" s="167">
        <v>3.7715819000000002</v>
      </c>
      <c r="E86" s="167">
        <v>0</v>
      </c>
      <c r="F86" s="167">
        <v>0</v>
      </c>
      <c r="G86" s="167">
        <v>3.7715819000000002</v>
      </c>
      <c r="H86" s="167">
        <v>5.49914536</v>
      </c>
      <c r="I86" s="167">
        <v>0</v>
      </c>
      <c r="J86" s="167">
        <v>0</v>
      </c>
      <c r="K86" s="167">
        <v>5.49914536</v>
      </c>
      <c r="L86" s="167">
        <v>2043.3088208500001</v>
      </c>
      <c r="M86" s="167">
        <v>378.96819728999998</v>
      </c>
      <c r="N86" s="120"/>
      <c r="O86" s="120"/>
      <c r="P86" s="120"/>
      <c r="Q86" s="120"/>
      <c r="R86" s="120"/>
      <c r="S86" s="120"/>
      <c r="T86" s="120"/>
    </row>
    <row r="87" spans="1:20" hidden="1" outlineLevel="1">
      <c r="A87" s="62">
        <v>42856</v>
      </c>
      <c r="B87" s="120">
        <v>2104.4473003100002</v>
      </c>
      <c r="C87" s="167">
        <v>3.8671651300000001</v>
      </c>
      <c r="D87" s="167">
        <v>3.55111358</v>
      </c>
      <c r="E87" s="167">
        <v>0</v>
      </c>
      <c r="F87" s="167">
        <v>0</v>
      </c>
      <c r="G87" s="167">
        <v>3.55111358</v>
      </c>
      <c r="H87" s="167">
        <v>0.31605155000000001</v>
      </c>
      <c r="I87" s="167">
        <v>0</v>
      </c>
      <c r="J87" s="167">
        <v>0</v>
      </c>
      <c r="K87" s="167">
        <v>0.31605155000000001</v>
      </c>
      <c r="L87" s="167">
        <v>2100.5801351800001</v>
      </c>
      <c r="M87" s="167">
        <v>377.76597838999999</v>
      </c>
      <c r="N87" s="120"/>
      <c r="O87" s="120"/>
      <c r="P87" s="120"/>
      <c r="Q87" s="120"/>
      <c r="R87" s="120"/>
      <c r="S87" s="120"/>
      <c r="T87" s="120"/>
    </row>
    <row r="88" spans="1:20" hidden="1" outlineLevel="1">
      <c r="A88" s="62">
        <v>42887</v>
      </c>
      <c r="B88" s="120">
        <v>2289.7233242299999</v>
      </c>
      <c r="C88" s="167">
        <v>3.5606890299999998</v>
      </c>
      <c r="D88" s="167">
        <v>3.3052371300000001</v>
      </c>
      <c r="E88" s="167">
        <v>0</v>
      </c>
      <c r="F88" s="167">
        <v>0</v>
      </c>
      <c r="G88" s="167">
        <v>3.3052371300000001</v>
      </c>
      <c r="H88" s="167">
        <v>0.25545190000000001</v>
      </c>
      <c r="I88" s="167">
        <v>0</v>
      </c>
      <c r="J88" s="167">
        <v>0</v>
      </c>
      <c r="K88" s="167">
        <v>0.25545190000000001</v>
      </c>
      <c r="L88" s="167">
        <v>2286.1626352000003</v>
      </c>
      <c r="M88" s="167">
        <v>423.20929586</v>
      </c>
      <c r="N88" s="120"/>
      <c r="O88" s="120"/>
      <c r="P88" s="120"/>
      <c r="Q88" s="120"/>
      <c r="R88" s="120"/>
      <c r="S88" s="120"/>
      <c r="T88" s="120"/>
    </row>
    <row r="89" spans="1:20" hidden="1" outlineLevel="1">
      <c r="A89" s="62">
        <v>42917</v>
      </c>
      <c r="B89" s="120">
        <v>2314.0305675999998</v>
      </c>
      <c r="C89" s="167">
        <v>9.1139611899999995</v>
      </c>
      <c r="D89" s="167">
        <v>8.8911029199999998</v>
      </c>
      <c r="E89" s="167">
        <v>0</v>
      </c>
      <c r="F89" s="167">
        <v>5.8226711</v>
      </c>
      <c r="G89" s="167">
        <v>3.0684318199999998</v>
      </c>
      <c r="H89" s="167">
        <v>0.22285827</v>
      </c>
      <c r="I89" s="167">
        <v>0</v>
      </c>
      <c r="J89" s="167">
        <v>0</v>
      </c>
      <c r="K89" s="167">
        <v>0.22285827</v>
      </c>
      <c r="L89" s="167">
        <v>2304.91660641</v>
      </c>
      <c r="M89" s="167">
        <v>369.92781846999998</v>
      </c>
      <c r="N89" s="120"/>
      <c r="O89" s="120"/>
      <c r="P89" s="120"/>
      <c r="Q89" s="120"/>
      <c r="R89" s="120"/>
      <c r="S89" s="120"/>
      <c r="T89" s="120"/>
    </row>
    <row r="90" spans="1:20" hidden="1" outlineLevel="1">
      <c r="A90" s="62">
        <v>42948</v>
      </c>
      <c r="B90" s="120">
        <v>2326.85980969</v>
      </c>
      <c r="C90" s="167">
        <v>8.78722125</v>
      </c>
      <c r="D90" s="167">
        <v>8.5749312900000003</v>
      </c>
      <c r="E90" s="167">
        <v>0</v>
      </c>
      <c r="F90" s="167">
        <v>5.8219910800000001</v>
      </c>
      <c r="G90" s="167">
        <v>2.7529402100000002</v>
      </c>
      <c r="H90" s="167">
        <v>0.21228996</v>
      </c>
      <c r="I90" s="167">
        <v>0</v>
      </c>
      <c r="J90" s="167">
        <v>0</v>
      </c>
      <c r="K90" s="167">
        <v>0.21228996</v>
      </c>
      <c r="L90" s="167">
        <v>2318.0725884399999</v>
      </c>
      <c r="M90" s="167">
        <v>379.86146256000001</v>
      </c>
      <c r="N90" s="120"/>
      <c r="O90" s="120"/>
      <c r="P90" s="120"/>
      <c r="Q90" s="120"/>
      <c r="R90" s="120"/>
      <c r="S90" s="120"/>
      <c r="T90" s="120"/>
    </row>
    <row r="91" spans="1:20" hidden="1" outlineLevel="1">
      <c r="A91" s="62">
        <v>42979</v>
      </c>
      <c r="B91" s="120">
        <v>2431.7272690200002</v>
      </c>
      <c r="C91" s="167">
        <v>8.4727809900000004</v>
      </c>
      <c r="D91" s="167">
        <v>8.31049814</v>
      </c>
      <c r="E91" s="167">
        <v>0</v>
      </c>
      <c r="F91" s="167">
        <v>5.8231014300000004</v>
      </c>
      <c r="G91" s="167">
        <v>2.4873967100000001</v>
      </c>
      <c r="H91" s="167">
        <v>0.16228285000000001</v>
      </c>
      <c r="I91" s="167">
        <v>0</v>
      </c>
      <c r="J91" s="167">
        <v>0</v>
      </c>
      <c r="K91" s="167">
        <v>0.16228285000000001</v>
      </c>
      <c r="L91" s="167">
        <v>2423.2544880299997</v>
      </c>
      <c r="M91" s="167">
        <v>286.66831974000002</v>
      </c>
      <c r="N91" s="120"/>
      <c r="O91" s="120"/>
      <c r="P91" s="120"/>
      <c r="Q91" s="120"/>
      <c r="R91" s="120"/>
      <c r="S91" s="120"/>
      <c r="T91" s="120"/>
    </row>
    <row r="92" spans="1:20" hidden="1" outlineLevel="1">
      <c r="A92" s="62">
        <v>43009</v>
      </c>
      <c r="B92" s="120">
        <v>2403.22947501</v>
      </c>
      <c r="C92" s="167">
        <v>7.88617816</v>
      </c>
      <c r="D92" s="167">
        <v>7.7805333599999997</v>
      </c>
      <c r="E92" s="167">
        <v>0</v>
      </c>
      <c r="F92" s="167">
        <v>5.5632179500000003</v>
      </c>
      <c r="G92" s="167">
        <v>2.2173154099999999</v>
      </c>
      <c r="H92" s="167">
        <v>0.1056448</v>
      </c>
      <c r="I92" s="167">
        <v>0</v>
      </c>
      <c r="J92" s="167">
        <v>0</v>
      </c>
      <c r="K92" s="167">
        <v>0.1056448</v>
      </c>
      <c r="L92" s="167">
        <v>2395.3432968500001</v>
      </c>
      <c r="M92" s="167">
        <v>290.47626386000002</v>
      </c>
      <c r="N92" s="120"/>
      <c r="O92" s="120"/>
      <c r="P92" s="120"/>
      <c r="Q92" s="120"/>
      <c r="R92" s="120"/>
      <c r="S92" s="120"/>
      <c r="T92" s="120"/>
    </row>
    <row r="93" spans="1:20" hidden="1" outlineLevel="1">
      <c r="A93" s="62">
        <v>43040</v>
      </c>
      <c r="B93" s="120">
        <v>2419.3938404700002</v>
      </c>
      <c r="C93" s="167">
        <v>7.2875819899999996</v>
      </c>
      <c r="D93" s="167">
        <v>7.2875819899999996</v>
      </c>
      <c r="E93" s="167">
        <v>0</v>
      </c>
      <c r="F93" s="167">
        <v>5.3031624300000004</v>
      </c>
      <c r="G93" s="167">
        <v>1.9844195600000001</v>
      </c>
      <c r="H93" s="167">
        <v>0</v>
      </c>
      <c r="I93" s="167">
        <v>0</v>
      </c>
      <c r="J93" s="167">
        <v>0</v>
      </c>
      <c r="K93" s="167">
        <v>0</v>
      </c>
      <c r="L93" s="167">
        <v>2412.1062584799997</v>
      </c>
      <c r="M93" s="167">
        <v>339.84815892</v>
      </c>
      <c r="N93" s="120"/>
      <c r="O93" s="120"/>
      <c r="P93" s="120"/>
      <c r="Q93" s="120"/>
      <c r="R93" s="120"/>
      <c r="S93" s="120"/>
      <c r="T93" s="120"/>
    </row>
    <row r="94" spans="1:20" hidden="1" outlineLevel="1">
      <c r="A94" s="62">
        <v>43070</v>
      </c>
      <c r="B94" s="120">
        <v>2485.2095796200001</v>
      </c>
      <c r="C94" s="167">
        <v>6.8000261100000001</v>
      </c>
      <c r="D94" s="167">
        <v>6.8000261100000001</v>
      </c>
      <c r="E94" s="167">
        <v>0</v>
      </c>
      <c r="F94" s="167">
        <v>5.04310978</v>
      </c>
      <c r="G94" s="167">
        <v>1.7569163299999999</v>
      </c>
      <c r="H94" s="167">
        <v>0</v>
      </c>
      <c r="I94" s="167">
        <v>0</v>
      </c>
      <c r="J94" s="167">
        <v>0</v>
      </c>
      <c r="K94" s="167">
        <v>0</v>
      </c>
      <c r="L94" s="167">
        <v>2478.40955351</v>
      </c>
      <c r="M94" s="167">
        <v>270.71215835999999</v>
      </c>
      <c r="N94" s="120"/>
      <c r="O94" s="120"/>
      <c r="P94" s="120"/>
      <c r="Q94" s="120"/>
      <c r="R94" s="120"/>
      <c r="S94" s="120"/>
      <c r="T94" s="120"/>
    </row>
    <row r="95" spans="1:20" hidden="1" outlineLevel="1">
      <c r="A95" s="62">
        <v>43101</v>
      </c>
      <c r="B95" s="120">
        <v>2534.3181444500001</v>
      </c>
      <c r="C95" s="167">
        <v>7.2410972600000001</v>
      </c>
      <c r="D95" s="167">
        <v>7.2410972600000001</v>
      </c>
      <c r="E95" s="167">
        <v>0</v>
      </c>
      <c r="F95" s="167">
        <v>5.3699818099999996</v>
      </c>
      <c r="G95" s="167">
        <v>1.87111545</v>
      </c>
      <c r="H95" s="167">
        <v>0</v>
      </c>
      <c r="I95" s="167">
        <v>0</v>
      </c>
      <c r="J95" s="167">
        <v>0</v>
      </c>
      <c r="K95" s="167">
        <v>0</v>
      </c>
      <c r="L95" s="167">
        <v>2527.07704719</v>
      </c>
      <c r="M95" s="167">
        <v>384.72557033999999</v>
      </c>
      <c r="N95" s="120"/>
      <c r="O95" s="120"/>
      <c r="P95" s="120"/>
      <c r="Q95" s="120"/>
      <c r="R95" s="120"/>
      <c r="S95" s="120"/>
      <c r="T95" s="120"/>
    </row>
    <row r="96" spans="1:20" hidden="1" outlineLevel="1">
      <c r="A96" s="62">
        <v>43132</v>
      </c>
      <c r="B96" s="120">
        <v>2459.303265</v>
      </c>
      <c r="C96" s="167">
        <v>6.2424614799999993</v>
      </c>
      <c r="D96" s="167">
        <v>6.2424614799999993</v>
      </c>
      <c r="E96" s="167">
        <v>0</v>
      </c>
      <c r="F96" s="167">
        <v>4.7551139199999994</v>
      </c>
      <c r="G96" s="167">
        <v>1.4873475600000001</v>
      </c>
      <c r="H96" s="167">
        <v>0</v>
      </c>
      <c r="I96" s="167">
        <v>0</v>
      </c>
      <c r="J96" s="167">
        <v>0</v>
      </c>
      <c r="K96" s="167">
        <v>0</v>
      </c>
      <c r="L96" s="167">
        <v>2453.0608035199998</v>
      </c>
      <c r="M96" s="167">
        <v>352.47125119999998</v>
      </c>
      <c r="N96" s="120"/>
      <c r="O96" s="120"/>
      <c r="P96" s="120"/>
      <c r="Q96" s="120"/>
      <c r="R96" s="120"/>
      <c r="S96" s="120"/>
      <c r="T96" s="120"/>
    </row>
    <row r="97" spans="1:20" hidden="1" outlineLevel="1">
      <c r="A97" s="62">
        <v>43160</v>
      </c>
      <c r="B97" s="120">
        <v>2650.6030809099998</v>
      </c>
      <c r="C97" s="167">
        <v>6.1578652900000002</v>
      </c>
      <c r="D97" s="167">
        <v>6.1578652900000002</v>
      </c>
      <c r="E97" s="167">
        <v>0</v>
      </c>
      <c r="F97" s="167">
        <v>4.7060446899999997</v>
      </c>
      <c r="G97" s="167">
        <v>1.4518206</v>
      </c>
      <c r="H97" s="167">
        <v>0</v>
      </c>
      <c r="I97" s="167">
        <v>0</v>
      </c>
      <c r="J97" s="167">
        <v>0</v>
      </c>
      <c r="K97" s="167">
        <v>0</v>
      </c>
      <c r="L97" s="167">
        <v>2644.44521562</v>
      </c>
      <c r="M97" s="167">
        <v>359.67651953000001</v>
      </c>
      <c r="N97" s="120"/>
      <c r="O97" s="120"/>
      <c r="P97" s="120"/>
      <c r="Q97" s="120"/>
      <c r="R97" s="120"/>
      <c r="S97" s="120"/>
      <c r="T97" s="120"/>
    </row>
    <row r="98" spans="1:20" hidden="1" outlineLevel="1">
      <c r="A98" s="62">
        <v>43191</v>
      </c>
      <c r="B98" s="120">
        <v>2759.6457507099999</v>
      </c>
      <c r="C98" s="167">
        <v>89.79380368999999</v>
      </c>
      <c r="D98" s="167">
        <v>6.0695988099999996</v>
      </c>
      <c r="E98" s="167">
        <v>0</v>
      </c>
      <c r="F98" s="167">
        <v>4.6570255999999999</v>
      </c>
      <c r="G98" s="167">
        <v>1.4125732099999999</v>
      </c>
      <c r="H98" s="167">
        <v>83.724204879999988</v>
      </c>
      <c r="I98" s="167">
        <v>0</v>
      </c>
      <c r="J98" s="167">
        <v>0</v>
      </c>
      <c r="K98" s="167">
        <v>83.724204879999988</v>
      </c>
      <c r="L98" s="167">
        <v>2669.8519470200008</v>
      </c>
      <c r="M98" s="167">
        <v>376.17815445999997</v>
      </c>
      <c r="N98" s="120"/>
      <c r="O98" s="120"/>
      <c r="P98" s="120"/>
      <c r="Q98" s="120"/>
      <c r="R98" s="120"/>
      <c r="S98" s="120"/>
      <c r="T98" s="120"/>
    </row>
    <row r="99" spans="1:20" hidden="1" outlineLevel="1">
      <c r="A99" s="62">
        <v>43221</v>
      </c>
      <c r="B99" s="120">
        <v>2788.6428320199998</v>
      </c>
      <c r="C99" s="167">
        <v>86.01829570000001</v>
      </c>
      <c r="D99" s="167">
        <v>5.8928929999999999</v>
      </c>
      <c r="E99" s="167">
        <v>0</v>
      </c>
      <c r="F99" s="167">
        <v>4.6080146700000002</v>
      </c>
      <c r="G99" s="167">
        <v>1.28487833</v>
      </c>
      <c r="H99" s="167">
        <v>80.125402700000009</v>
      </c>
      <c r="I99" s="167">
        <v>0</v>
      </c>
      <c r="J99" s="167">
        <v>0</v>
      </c>
      <c r="K99" s="167">
        <v>80.125402700000009</v>
      </c>
      <c r="L99" s="167">
        <v>2702.6245363199996</v>
      </c>
      <c r="M99" s="167">
        <v>384.80578428000001</v>
      </c>
      <c r="N99" s="120"/>
      <c r="O99" s="120"/>
      <c r="P99" s="120"/>
      <c r="Q99" s="120"/>
      <c r="R99" s="120"/>
      <c r="S99" s="120"/>
      <c r="T99" s="120"/>
    </row>
    <row r="100" spans="1:20" hidden="1" outlineLevel="1">
      <c r="A100" s="62">
        <v>43252</v>
      </c>
      <c r="B100" s="120">
        <v>2915.0567781899999</v>
      </c>
      <c r="C100" s="167">
        <v>86.384904179999992</v>
      </c>
      <c r="D100" s="167">
        <v>5.8082769000000001</v>
      </c>
      <c r="E100" s="167">
        <v>0</v>
      </c>
      <c r="F100" s="167">
        <v>4.5588913</v>
      </c>
      <c r="G100" s="167">
        <v>1.2493855999999999</v>
      </c>
      <c r="H100" s="167">
        <v>80.576627279999997</v>
      </c>
      <c r="I100" s="167">
        <v>0</v>
      </c>
      <c r="J100" s="167">
        <v>0</v>
      </c>
      <c r="K100" s="167">
        <v>80.576627279999997</v>
      </c>
      <c r="L100" s="167">
        <v>2828.6718740100005</v>
      </c>
      <c r="M100" s="167">
        <v>399.86009711999998</v>
      </c>
      <c r="N100" s="120"/>
      <c r="O100" s="120"/>
      <c r="P100" s="120"/>
      <c r="Q100" s="120"/>
      <c r="R100" s="120"/>
      <c r="S100" s="120"/>
      <c r="T100" s="120"/>
    </row>
    <row r="101" spans="1:20" hidden="1" outlineLevel="1">
      <c r="A101" s="62">
        <v>43282</v>
      </c>
      <c r="B101" s="120">
        <v>2960.8041706700001</v>
      </c>
      <c r="C101" s="167">
        <v>89.108544699999996</v>
      </c>
      <c r="D101" s="167">
        <v>6.6908279999999998</v>
      </c>
      <c r="E101" s="167">
        <v>0</v>
      </c>
      <c r="F101" s="167">
        <v>5.4772134799999996</v>
      </c>
      <c r="G101" s="167">
        <v>1.2136145199999999</v>
      </c>
      <c r="H101" s="167">
        <v>82.4177167</v>
      </c>
      <c r="I101" s="167">
        <v>0</v>
      </c>
      <c r="J101" s="167">
        <v>0</v>
      </c>
      <c r="K101" s="167">
        <v>82.4177167</v>
      </c>
      <c r="L101" s="167">
        <v>2871.69562597</v>
      </c>
      <c r="M101" s="167">
        <v>400.62970958</v>
      </c>
      <c r="N101" s="120"/>
      <c r="O101" s="120"/>
      <c r="P101" s="120"/>
      <c r="Q101" s="120"/>
      <c r="R101" s="120"/>
      <c r="S101" s="120"/>
      <c r="T101" s="120"/>
    </row>
    <row r="102" spans="1:20" hidden="1" outlineLevel="1">
      <c r="A102" s="62">
        <v>43313</v>
      </c>
      <c r="B102" s="120">
        <v>3046.8905595599999</v>
      </c>
      <c r="C102" s="167">
        <v>108.29476948</v>
      </c>
      <c r="D102" s="167">
        <v>6.5077673099999993</v>
      </c>
      <c r="E102" s="167">
        <v>0</v>
      </c>
      <c r="F102" s="167">
        <v>5.3311142999999994</v>
      </c>
      <c r="G102" s="167">
        <v>1.1766530100000001</v>
      </c>
      <c r="H102" s="167">
        <v>101.78700216999999</v>
      </c>
      <c r="I102" s="167">
        <v>0</v>
      </c>
      <c r="J102" s="167">
        <v>0</v>
      </c>
      <c r="K102" s="167">
        <v>101.78700216999999</v>
      </c>
      <c r="L102" s="167">
        <v>2938.5957900800008</v>
      </c>
      <c r="M102" s="167">
        <v>411.61030269999998</v>
      </c>
      <c r="N102" s="120"/>
      <c r="O102" s="120"/>
      <c r="P102" s="120"/>
      <c r="Q102" s="120"/>
      <c r="R102" s="120"/>
      <c r="S102" s="120"/>
      <c r="T102" s="120"/>
    </row>
    <row r="103" spans="1:20" hidden="1" outlineLevel="1">
      <c r="A103" s="62">
        <v>43344</v>
      </c>
      <c r="B103" s="120">
        <v>3204.8817186800002</v>
      </c>
      <c r="C103" s="167">
        <v>108.35010952999998</v>
      </c>
      <c r="D103" s="167">
        <v>6.3216232599999991</v>
      </c>
      <c r="E103" s="167">
        <v>0</v>
      </c>
      <c r="F103" s="167">
        <v>5.1759729199999995</v>
      </c>
      <c r="G103" s="167">
        <v>1.14565034</v>
      </c>
      <c r="H103" s="167">
        <v>102.02848626999999</v>
      </c>
      <c r="I103" s="167">
        <v>0</v>
      </c>
      <c r="J103" s="167">
        <v>0</v>
      </c>
      <c r="K103" s="167">
        <v>102.02848626999999</v>
      </c>
      <c r="L103" s="167">
        <v>3096.5316091499994</v>
      </c>
      <c r="M103" s="167">
        <v>383.45629633999999</v>
      </c>
      <c r="N103" s="120"/>
      <c r="O103" s="120"/>
      <c r="P103" s="120"/>
      <c r="Q103" s="120"/>
      <c r="R103" s="120"/>
      <c r="S103" s="120"/>
      <c r="T103" s="120"/>
    </row>
    <row r="104" spans="1:20" hidden="1" outlineLevel="1">
      <c r="A104" s="62">
        <v>43374</v>
      </c>
      <c r="B104" s="120">
        <v>3187.5385798000002</v>
      </c>
      <c r="C104" s="167">
        <v>155.09329426000002</v>
      </c>
      <c r="D104" s="167">
        <v>6.2893103200000002</v>
      </c>
      <c r="E104" s="167">
        <v>0</v>
      </c>
      <c r="F104" s="167">
        <v>4.9818593</v>
      </c>
      <c r="G104" s="167">
        <v>1.3074510200000002</v>
      </c>
      <c r="H104" s="167">
        <v>148.80398394000002</v>
      </c>
      <c r="I104" s="167">
        <v>0</v>
      </c>
      <c r="J104" s="167">
        <v>0</v>
      </c>
      <c r="K104" s="167">
        <v>148.80398394000002</v>
      </c>
      <c r="L104" s="167">
        <v>3032.44528554</v>
      </c>
      <c r="M104" s="167">
        <v>378.11781611999999</v>
      </c>
      <c r="N104" s="120"/>
      <c r="O104" s="120"/>
      <c r="P104" s="120"/>
      <c r="Q104" s="120"/>
      <c r="R104" s="120"/>
      <c r="S104" s="120"/>
      <c r="T104" s="120"/>
    </row>
    <row r="105" spans="1:20" hidden="1" outlineLevel="1">
      <c r="A105" s="62">
        <v>43405</v>
      </c>
      <c r="B105" s="120">
        <v>3230.0350262100001</v>
      </c>
      <c r="C105" s="167">
        <v>155.98482745999999</v>
      </c>
      <c r="D105" s="167">
        <v>5.8875708299999996</v>
      </c>
      <c r="E105" s="167">
        <v>0</v>
      </c>
      <c r="F105" s="167">
        <v>4.6116197999999997</v>
      </c>
      <c r="G105" s="167">
        <v>1.2759510300000001</v>
      </c>
      <c r="H105" s="167">
        <v>150.09725663</v>
      </c>
      <c r="I105" s="167">
        <v>0</v>
      </c>
      <c r="J105" s="167">
        <v>0</v>
      </c>
      <c r="K105" s="167">
        <v>150.09725663</v>
      </c>
      <c r="L105" s="167">
        <v>3074.0501987499997</v>
      </c>
      <c r="M105" s="167">
        <v>362.98370918000001</v>
      </c>
      <c r="N105" s="120"/>
      <c r="O105" s="120"/>
      <c r="P105" s="120"/>
      <c r="Q105" s="120"/>
      <c r="R105" s="120"/>
      <c r="S105" s="120"/>
      <c r="T105" s="120"/>
    </row>
    <row r="106" spans="1:20" hidden="1" outlineLevel="1">
      <c r="A106" s="62">
        <v>43435</v>
      </c>
      <c r="B106" s="120">
        <v>3182.1673488900001</v>
      </c>
      <c r="C106" s="167">
        <v>162.96562868000001</v>
      </c>
      <c r="D106" s="167">
        <v>5.5100624399999996</v>
      </c>
      <c r="E106" s="167">
        <v>0</v>
      </c>
      <c r="F106" s="167">
        <v>4.26469451</v>
      </c>
      <c r="G106" s="167">
        <v>1.2453679299999998</v>
      </c>
      <c r="H106" s="167">
        <v>157.45556624</v>
      </c>
      <c r="I106" s="167">
        <v>0</v>
      </c>
      <c r="J106" s="167">
        <v>0</v>
      </c>
      <c r="K106" s="167">
        <v>157.45556624</v>
      </c>
      <c r="L106" s="167">
        <v>3019.2017202099996</v>
      </c>
      <c r="M106" s="167">
        <v>338.13326795</v>
      </c>
      <c r="N106" s="120"/>
      <c r="O106" s="120"/>
      <c r="P106" s="120"/>
      <c r="Q106" s="120"/>
      <c r="R106" s="120"/>
      <c r="S106" s="120"/>
      <c r="T106" s="120"/>
    </row>
    <row r="107" spans="1:20" hidden="1" outlineLevel="1">
      <c r="A107" s="62">
        <v>43466</v>
      </c>
      <c r="B107" s="120">
        <v>3167.1633625300001</v>
      </c>
      <c r="C107" s="167">
        <v>162.25821669000001</v>
      </c>
      <c r="D107" s="167">
        <v>4.6012234000000003</v>
      </c>
      <c r="E107" s="167">
        <v>0</v>
      </c>
      <c r="F107" s="167">
        <v>3.3882695599999999</v>
      </c>
      <c r="G107" s="167">
        <v>1.2129538399999999</v>
      </c>
      <c r="H107" s="167">
        <v>157.65699329</v>
      </c>
      <c r="I107" s="167">
        <v>0</v>
      </c>
      <c r="J107" s="167">
        <v>0</v>
      </c>
      <c r="K107" s="167">
        <v>157.65699329</v>
      </c>
      <c r="L107" s="167">
        <v>3004.9051458399999</v>
      </c>
      <c r="M107" s="167">
        <v>426.22245964000001</v>
      </c>
      <c r="N107" s="120"/>
      <c r="O107" s="120"/>
      <c r="P107" s="120"/>
      <c r="Q107" s="120"/>
      <c r="R107" s="120"/>
      <c r="S107" s="120"/>
      <c r="T107" s="120"/>
    </row>
    <row r="108" spans="1:20" hidden="1" outlineLevel="1">
      <c r="A108" s="62">
        <v>43497</v>
      </c>
      <c r="B108" s="120">
        <v>3191.17602932</v>
      </c>
      <c r="C108" s="167">
        <v>157.27580107</v>
      </c>
      <c r="D108" s="167">
        <v>4.41951654</v>
      </c>
      <c r="E108" s="167">
        <v>0</v>
      </c>
      <c r="F108" s="167">
        <v>3.2376046299999999</v>
      </c>
      <c r="G108" s="167">
        <v>1.18191191</v>
      </c>
      <c r="H108" s="167">
        <v>152.85628453000001</v>
      </c>
      <c r="I108" s="167">
        <v>0</v>
      </c>
      <c r="J108" s="167">
        <v>0</v>
      </c>
      <c r="K108" s="167">
        <v>152.85628453000001</v>
      </c>
      <c r="L108" s="167">
        <v>3033.9002282500001</v>
      </c>
      <c r="M108" s="167">
        <v>446.55880203999999</v>
      </c>
      <c r="N108" s="120"/>
      <c r="O108" s="120"/>
      <c r="P108" s="120"/>
      <c r="Q108" s="120"/>
      <c r="R108" s="120"/>
      <c r="S108" s="120"/>
      <c r="T108" s="120"/>
    </row>
    <row r="109" spans="1:20" hidden="1" outlineLevel="1">
      <c r="A109" s="62">
        <v>43525</v>
      </c>
      <c r="B109" s="120">
        <v>3309.2747262500002</v>
      </c>
      <c r="C109" s="167">
        <v>157.10020080000001</v>
      </c>
      <c r="D109" s="167">
        <v>4.3407848700000002</v>
      </c>
      <c r="E109" s="167">
        <v>0</v>
      </c>
      <c r="F109" s="167">
        <v>3.18849501</v>
      </c>
      <c r="G109" s="167">
        <v>1.15228986</v>
      </c>
      <c r="H109" s="167">
        <v>152.75941592999999</v>
      </c>
      <c r="I109" s="167">
        <v>0</v>
      </c>
      <c r="J109" s="167">
        <v>0</v>
      </c>
      <c r="K109" s="167">
        <v>152.75941592999999</v>
      </c>
      <c r="L109" s="167">
        <v>3152.1745254500001</v>
      </c>
      <c r="M109" s="167">
        <v>596.04165639999997</v>
      </c>
      <c r="N109" s="120"/>
      <c r="O109" s="120"/>
      <c r="P109" s="120"/>
      <c r="Q109" s="120"/>
      <c r="R109" s="120"/>
      <c r="S109" s="120"/>
      <c r="T109" s="120"/>
    </row>
    <row r="110" spans="1:20" hidden="1" outlineLevel="1">
      <c r="A110" s="62">
        <v>43556</v>
      </c>
      <c r="B110" s="120">
        <v>3325.4571898999998</v>
      </c>
      <c r="C110" s="167">
        <v>150.22747045</v>
      </c>
      <c r="D110" s="167">
        <v>4.2621215100000001</v>
      </c>
      <c r="E110" s="167">
        <v>0</v>
      </c>
      <c r="F110" s="167">
        <v>3.1413234700000001</v>
      </c>
      <c r="G110" s="167">
        <v>1.1207980399999999</v>
      </c>
      <c r="H110" s="167">
        <v>145.96534894000001</v>
      </c>
      <c r="I110" s="167">
        <v>0</v>
      </c>
      <c r="J110" s="167">
        <v>0</v>
      </c>
      <c r="K110" s="167">
        <v>145.96534894000001</v>
      </c>
      <c r="L110" s="167">
        <v>3175.2297194500002</v>
      </c>
      <c r="M110" s="167">
        <v>594.47834932000001</v>
      </c>
      <c r="N110" s="120"/>
      <c r="O110" s="120"/>
      <c r="P110" s="120"/>
      <c r="Q110" s="120"/>
      <c r="R110" s="120"/>
      <c r="S110" s="120"/>
      <c r="T110" s="120"/>
    </row>
    <row r="111" spans="1:20" hidden="1" outlineLevel="1">
      <c r="A111" s="62">
        <v>43586</v>
      </c>
      <c r="B111" s="120">
        <v>3296.3946625200001</v>
      </c>
      <c r="C111" s="167">
        <v>148.55936657000001</v>
      </c>
      <c r="D111" s="167">
        <v>4.1790724499999996</v>
      </c>
      <c r="E111" s="167">
        <v>0</v>
      </c>
      <c r="F111" s="167">
        <v>3.0892440300000001</v>
      </c>
      <c r="G111" s="167">
        <v>1.0898284199999999</v>
      </c>
      <c r="H111" s="167">
        <v>144.38029412</v>
      </c>
      <c r="I111" s="167">
        <v>0</v>
      </c>
      <c r="J111" s="167">
        <v>0</v>
      </c>
      <c r="K111" s="167">
        <v>144.38029412</v>
      </c>
      <c r="L111" s="167">
        <v>3147.8352959499998</v>
      </c>
      <c r="M111" s="167">
        <v>613.38932116000001</v>
      </c>
      <c r="N111" s="120"/>
      <c r="O111" s="120"/>
      <c r="P111" s="120"/>
      <c r="Q111" s="120"/>
      <c r="R111" s="120"/>
      <c r="S111" s="120"/>
      <c r="T111" s="120"/>
    </row>
    <row r="112" spans="1:20" hidden="1" outlineLevel="1">
      <c r="A112" s="62">
        <v>43617</v>
      </c>
      <c r="B112" s="120">
        <v>3609.8259876100001</v>
      </c>
      <c r="C112" s="167">
        <v>146.59131493999999</v>
      </c>
      <c r="D112" s="167">
        <v>4.1332691199999996</v>
      </c>
      <c r="E112" s="167">
        <v>0</v>
      </c>
      <c r="F112" s="167">
        <v>3.0744974100000002</v>
      </c>
      <c r="G112" s="167">
        <v>1.05877171</v>
      </c>
      <c r="H112" s="167">
        <v>142.45804582</v>
      </c>
      <c r="I112" s="167">
        <v>0</v>
      </c>
      <c r="J112" s="167">
        <v>0</v>
      </c>
      <c r="K112" s="167">
        <v>142.45804582</v>
      </c>
      <c r="L112" s="167">
        <v>3463.2346726699998</v>
      </c>
      <c r="M112" s="167">
        <v>641.57586189999995</v>
      </c>
      <c r="N112" s="120"/>
      <c r="O112" s="120"/>
      <c r="P112" s="120"/>
      <c r="Q112" s="120"/>
      <c r="R112" s="120"/>
      <c r="S112" s="120"/>
      <c r="T112" s="120"/>
    </row>
    <row r="113" spans="1:20" hidden="1" outlineLevel="1">
      <c r="A113" s="62">
        <v>43647</v>
      </c>
      <c r="B113" s="120">
        <v>3620.3677395099999</v>
      </c>
      <c r="C113" s="167">
        <v>138.89906431</v>
      </c>
      <c r="D113" s="167">
        <v>4.01999175</v>
      </c>
      <c r="E113" s="167">
        <v>0</v>
      </c>
      <c r="F113" s="167">
        <v>2.9919246799999999</v>
      </c>
      <c r="G113" s="167">
        <v>1.0280670700000001</v>
      </c>
      <c r="H113" s="167">
        <v>134.87907256</v>
      </c>
      <c r="I113" s="167">
        <v>0</v>
      </c>
      <c r="J113" s="167">
        <v>0</v>
      </c>
      <c r="K113" s="167">
        <v>134.87907256</v>
      </c>
      <c r="L113" s="167">
        <v>3481.4686751999998</v>
      </c>
      <c r="M113" s="167">
        <v>663.21836902999996</v>
      </c>
      <c r="N113" s="120"/>
      <c r="O113" s="120"/>
      <c r="P113" s="120"/>
      <c r="Q113" s="120"/>
      <c r="R113" s="120"/>
      <c r="S113" s="120"/>
      <c r="T113" s="120"/>
    </row>
    <row r="114" spans="1:20" hidden="1" outlineLevel="1">
      <c r="A114" s="62">
        <v>43678</v>
      </c>
      <c r="B114" s="120">
        <v>3889.92987111</v>
      </c>
      <c r="C114" s="167">
        <v>174.47783308999999</v>
      </c>
      <c r="D114" s="167">
        <v>3.9401070200000001</v>
      </c>
      <c r="E114" s="167">
        <v>0</v>
      </c>
      <c r="F114" s="167">
        <v>2.94302793</v>
      </c>
      <c r="G114" s="167">
        <v>0.99707908999999995</v>
      </c>
      <c r="H114" s="167">
        <v>170.53772606999999</v>
      </c>
      <c r="I114" s="167">
        <v>0</v>
      </c>
      <c r="J114" s="167">
        <v>35.574900059999997</v>
      </c>
      <c r="K114" s="167">
        <v>134.96282600999999</v>
      </c>
      <c r="L114" s="167">
        <v>3715.4520380200001</v>
      </c>
      <c r="M114" s="167">
        <v>839.96419545000003</v>
      </c>
      <c r="N114" s="120"/>
      <c r="O114" s="120"/>
      <c r="P114" s="120"/>
      <c r="Q114" s="120"/>
      <c r="R114" s="120"/>
      <c r="S114" s="120"/>
      <c r="T114" s="120"/>
    </row>
    <row r="115" spans="1:20" hidden="1" outlineLevel="1">
      <c r="A115" s="62">
        <v>43709</v>
      </c>
      <c r="B115" s="120">
        <v>4040.0710284199999</v>
      </c>
      <c r="C115" s="167">
        <v>165.40331903000001</v>
      </c>
      <c r="D115" s="167">
        <v>3.8948119999999999</v>
      </c>
      <c r="E115" s="167">
        <v>0</v>
      </c>
      <c r="F115" s="167">
        <v>2.9291782400000002</v>
      </c>
      <c r="G115" s="167">
        <v>0.96563376000000001</v>
      </c>
      <c r="H115" s="167">
        <v>161.50850703</v>
      </c>
      <c r="I115" s="167">
        <v>0</v>
      </c>
      <c r="J115" s="167">
        <v>35.652623220000002</v>
      </c>
      <c r="K115" s="167">
        <v>125.85588380999999</v>
      </c>
      <c r="L115" s="167">
        <v>3874.6677093899998</v>
      </c>
      <c r="M115" s="167">
        <v>996.47920141999998</v>
      </c>
      <c r="N115" s="120"/>
      <c r="O115" s="120"/>
      <c r="P115" s="120"/>
      <c r="Q115" s="120"/>
      <c r="R115" s="120"/>
      <c r="S115" s="120"/>
      <c r="T115" s="120"/>
    </row>
    <row r="116" spans="1:20" hidden="1" outlineLevel="1">
      <c r="A116" s="62">
        <v>43739</v>
      </c>
      <c r="B116" s="120">
        <v>4179.3080442</v>
      </c>
      <c r="C116" s="167">
        <v>171.33918509</v>
      </c>
      <c r="D116" s="167">
        <v>3.7004615699999999</v>
      </c>
      <c r="E116" s="167">
        <v>0</v>
      </c>
      <c r="F116" s="167">
        <v>2.7656837099999998</v>
      </c>
      <c r="G116" s="167">
        <v>0.93477785999999996</v>
      </c>
      <c r="H116" s="167">
        <v>167.63872352000001</v>
      </c>
      <c r="I116" s="167">
        <v>0</v>
      </c>
      <c r="J116" s="167">
        <v>37.34782242</v>
      </c>
      <c r="K116" s="167">
        <v>130.29090110000001</v>
      </c>
      <c r="L116" s="167">
        <v>4007.9688591099998</v>
      </c>
      <c r="M116" s="167">
        <v>1082.57497313</v>
      </c>
      <c r="N116" s="120"/>
      <c r="O116" s="120"/>
      <c r="P116" s="120"/>
      <c r="Q116" s="120"/>
      <c r="R116" s="120"/>
      <c r="S116" s="120"/>
      <c r="T116" s="120"/>
    </row>
    <row r="117" spans="1:20" hidden="1" outlineLevel="1">
      <c r="A117" s="62">
        <v>43770</v>
      </c>
      <c r="B117" s="120">
        <v>4238.7799638300003</v>
      </c>
      <c r="C117" s="167">
        <v>161.78970093999999</v>
      </c>
      <c r="D117" s="167">
        <v>2.97472512</v>
      </c>
      <c r="E117" s="167">
        <v>0</v>
      </c>
      <c r="F117" s="167">
        <v>2.0706784200000001</v>
      </c>
      <c r="G117" s="167">
        <v>0.90404669999999998</v>
      </c>
      <c r="H117" s="167">
        <v>158.81497582</v>
      </c>
      <c r="I117" s="167">
        <v>0</v>
      </c>
      <c r="J117" s="167">
        <v>35.919314460000002</v>
      </c>
      <c r="K117" s="167">
        <v>122.89566136000001</v>
      </c>
      <c r="L117" s="167">
        <v>4076.9902628899999</v>
      </c>
      <c r="M117" s="167">
        <v>972.80277229000001</v>
      </c>
      <c r="N117" s="120"/>
      <c r="O117" s="120"/>
      <c r="P117" s="120"/>
      <c r="Q117" s="120"/>
      <c r="R117" s="120"/>
      <c r="S117" s="120"/>
      <c r="T117" s="120"/>
    </row>
    <row r="118" spans="1:20" hidden="1" outlineLevel="1">
      <c r="A118" s="62">
        <v>43800</v>
      </c>
      <c r="B118" s="120">
        <v>4134.8106220600002</v>
      </c>
      <c r="C118" s="167">
        <v>158.81458516000001</v>
      </c>
      <c r="D118" s="167">
        <v>2.8190542600000001</v>
      </c>
      <c r="E118" s="167">
        <v>0</v>
      </c>
      <c r="F118" s="167">
        <v>1.94571089</v>
      </c>
      <c r="G118" s="167">
        <v>0.87334336999999995</v>
      </c>
      <c r="H118" s="167">
        <v>155.99553090000001</v>
      </c>
      <c r="I118" s="167">
        <v>0</v>
      </c>
      <c r="J118" s="167">
        <v>35.410125479999998</v>
      </c>
      <c r="K118" s="167">
        <v>120.58540542</v>
      </c>
      <c r="L118" s="167">
        <v>3975.9960369</v>
      </c>
      <c r="M118" s="167">
        <v>1110.16403023</v>
      </c>
      <c r="N118" s="120"/>
      <c r="O118" s="120"/>
      <c r="P118" s="120"/>
      <c r="Q118" s="120"/>
      <c r="R118" s="120"/>
      <c r="S118" s="120"/>
      <c r="T118" s="120"/>
    </row>
    <row r="119" spans="1:20" hidden="1" outlineLevel="1">
      <c r="A119" s="62">
        <v>43831</v>
      </c>
      <c r="B119" s="120">
        <v>4035.2181036500001</v>
      </c>
      <c r="C119" s="167">
        <v>164.11341693</v>
      </c>
      <c r="D119" s="167">
        <v>2.6627204299999998</v>
      </c>
      <c r="E119" s="167">
        <v>0</v>
      </c>
      <c r="F119" s="167">
        <v>1.8211932500000001</v>
      </c>
      <c r="G119" s="167">
        <v>0.84152718000000004</v>
      </c>
      <c r="H119" s="167">
        <v>161.45069649999999</v>
      </c>
      <c r="I119" s="167">
        <v>0</v>
      </c>
      <c r="J119" s="167">
        <v>37.23435671</v>
      </c>
      <c r="K119" s="167">
        <v>124.21633979000001</v>
      </c>
      <c r="L119" s="167">
        <v>3871.1046867199998</v>
      </c>
      <c r="M119" s="167">
        <v>861.05439879000005</v>
      </c>
      <c r="N119" s="120"/>
      <c r="O119" s="120"/>
      <c r="P119" s="120"/>
      <c r="Q119" s="120"/>
      <c r="R119" s="120"/>
      <c r="S119" s="120"/>
      <c r="T119" s="120"/>
    </row>
    <row r="120" spans="1:20" hidden="1" outlineLevel="1">
      <c r="A120" s="62">
        <v>43862</v>
      </c>
      <c r="B120" s="120">
        <v>4013.9086715799999</v>
      </c>
      <c r="C120" s="167">
        <v>158.83734601</v>
      </c>
      <c r="D120" s="167">
        <v>2.5072117299999999</v>
      </c>
      <c r="E120" s="167">
        <v>0</v>
      </c>
      <c r="F120" s="167">
        <v>1.696399</v>
      </c>
      <c r="G120" s="167">
        <v>0.81081272999999998</v>
      </c>
      <c r="H120" s="167">
        <v>156.33013428000001</v>
      </c>
      <c r="I120" s="167">
        <v>0</v>
      </c>
      <c r="J120" s="167">
        <v>36.02216542</v>
      </c>
      <c r="K120" s="167">
        <v>120.30796886</v>
      </c>
      <c r="L120" s="167">
        <v>3855.0713255700002</v>
      </c>
      <c r="M120" s="167">
        <v>589.40314816</v>
      </c>
      <c r="N120" s="120"/>
      <c r="O120" s="120"/>
      <c r="P120" s="120"/>
      <c r="Q120" s="120"/>
      <c r="R120" s="120"/>
      <c r="S120" s="120"/>
      <c r="T120" s="120"/>
    </row>
    <row r="121" spans="1:20" hidden="1" outlineLevel="1">
      <c r="A121" s="62">
        <v>43891</v>
      </c>
      <c r="B121" s="120">
        <v>4630.0243984600002</v>
      </c>
      <c r="C121" s="167">
        <v>190.13760970000001</v>
      </c>
      <c r="D121" s="167">
        <v>13.62318681</v>
      </c>
      <c r="E121" s="167">
        <v>0</v>
      </c>
      <c r="F121" s="167">
        <v>1.6716782299999999</v>
      </c>
      <c r="G121" s="167">
        <v>11.95150858</v>
      </c>
      <c r="H121" s="167">
        <v>176.51442288999999</v>
      </c>
      <c r="I121" s="167">
        <v>0</v>
      </c>
      <c r="J121" s="167">
        <v>40.369990610000002</v>
      </c>
      <c r="K121" s="167">
        <v>136.14443227999999</v>
      </c>
      <c r="L121" s="167">
        <v>4439.8867887599999</v>
      </c>
      <c r="M121" s="167">
        <v>1067.9075397399999</v>
      </c>
      <c r="N121" s="120"/>
      <c r="O121" s="120"/>
      <c r="P121" s="120"/>
      <c r="Q121" s="120"/>
      <c r="R121" s="120"/>
      <c r="S121" s="120"/>
      <c r="T121" s="120"/>
    </row>
    <row r="122" spans="1:20" hidden="1" outlineLevel="1">
      <c r="A122" s="62">
        <v>43922</v>
      </c>
      <c r="B122" s="120">
        <v>4544.2725487500002</v>
      </c>
      <c r="C122" s="167">
        <v>179.19632672</v>
      </c>
      <c r="D122" s="167">
        <v>13.566933430000001</v>
      </c>
      <c r="E122" s="167">
        <v>0</v>
      </c>
      <c r="F122" s="167">
        <v>1.64583514</v>
      </c>
      <c r="G122" s="167">
        <v>11.92109829</v>
      </c>
      <c r="H122" s="167">
        <v>165.62939329</v>
      </c>
      <c r="I122" s="167">
        <v>0</v>
      </c>
      <c r="J122" s="167">
        <v>38.052552480000003</v>
      </c>
      <c r="K122" s="167">
        <v>127.57684080999999</v>
      </c>
      <c r="L122" s="167">
        <v>4365.0762220300003</v>
      </c>
      <c r="M122" s="167">
        <v>1014.24857229</v>
      </c>
      <c r="N122" s="120"/>
      <c r="O122" s="120"/>
      <c r="P122" s="120"/>
      <c r="Q122" s="120"/>
      <c r="R122" s="120"/>
      <c r="S122" s="120"/>
      <c r="T122" s="120"/>
    </row>
    <row r="123" spans="1:20" hidden="1" outlineLevel="1">
      <c r="A123" s="62">
        <v>43952</v>
      </c>
      <c r="B123" s="120">
        <v>4373.1247133300003</v>
      </c>
      <c r="C123" s="167">
        <v>180.82270498</v>
      </c>
      <c r="D123" s="167">
        <v>15.197688830000001</v>
      </c>
      <c r="E123" s="167">
        <v>0</v>
      </c>
      <c r="F123" s="167">
        <v>3.3249645299999999</v>
      </c>
      <c r="G123" s="167">
        <v>11.8727243</v>
      </c>
      <c r="H123" s="167">
        <v>165.62501614999999</v>
      </c>
      <c r="I123" s="167">
        <v>0</v>
      </c>
      <c r="J123" s="167">
        <v>37.224929600000003</v>
      </c>
      <c r="K123" s="167">
        <v>128.40008655</v>
      </c>
      <c r="L123" s="167">
        <v>4192.3020083499996</v>
      </c>
      <c r="M123" s="167">
        <v>991.57297460999996</v>
      </c>
      <c r="N123" s="120"/>
      <c r="O123" s="120"/>
      <c r="P123" s="120"/>
      <c r="Q123" s="120"/>
      <c r="R123" s="120"/>
      <c r="S123" s="120"/>
      <c r="T123" s="120"/>
    </row>
    <row r="124" spans="1:20" hidden="1" outlineLevel="1">
      <c r="A124" s="62">
        <v>43983</v>
      </c>
      <c r="B124" s="120">
        <v>4465.77367478</v>
      </c>
      <c r="C124" s="167">
        <v>180.58706035</v>
      </c>
      <c r="D124" s="167">
        <v>15.13416889</v>
      </c>
      <c r="E124" s="167">
        <v>0</v>
      </c>
      <c r="F124" s="167">
        <v>3.30345377</v>
      </c>
      <c r="G124" s="167">
        <v>11.830715120000001</v>
      </c>
      <c r="H124" s="167">
        <v>165.45289145999999</v>
      </c>
      <c r="I124" s="167">
        <v>0</v>
      </c>
      <c r="J124" s="167">
        <v>36.193570459999997</v>
      </c>
      <c r="K124" s="167">
        <v>129.259321</v>
      </c>
      <c r="L124" s="167">
        <v>4285.1866144300002</v>
      </c>
      <c r="M124" s="167">
        <v>1036.4159364699999</v>
      </c>
      <c r="N124" s="120"/>
      <c r="O124" s="120"/>
      <c r="P124" s="120"/>
      <c r="Q124" s="120"/>
      <c r="R124" s="120"/>
      <c r="S124" s="120"/>
      <c r="T124" s="120"/>
    </row>
    <row r="125" spans="1:20" hidden="1" outlineLevel="1">
      <c r="A125" s="62">
        <v>44013</v>
      </c>
      <c r="B125" s="120">
        <v>4614.4813129599997</v>
      </c>
      <c r="C125" s="167">
        <v>190.35799433</v>
      </c>
      <c r="D125" s="167">
        <v>15.07474974</v>
      </c>
      <c r="E125" s="167">
        <v>0</v>
      </c>
      <c r="F125" s="167">
        <v>3.26962463</v>
      </c>
      <c r="G125" s="167">
        <v>11.805125110000001</v>
      </c>
      <c r="H125" s="167">
        <v>175.28324459000001</v>
      </c>
      <c r="I125" s="167">
        <v>0</v>
      </c>
      <c r="J125" s="167">
        <v>36.760772879999998</v>
      </c>
      <c r="K125" s="167">
        <v>138.52247170999999</v>
      </c>
      <c r="L125" s="167">
        <v>4424.1233186299996</v>
      </c>
      <c r="M125" s="167">
        <v>1049.3899349999999</v>
      </c>
      <c r="N125" s="120"/>
      <c r="O125" s="120"/>
      <c r="P125" s="120"/>
      <c r="Q125" s="120"/>
      <c r="R125" s="120"/>
      <c r="S125" s="120"/>
      <c r="T125" s="120"/>
    </row>
    <row r="126" spans="1:20" hidden="1" outlineLevel="1">
      <c r="A126" s="62">
        <v>44044</v>
      </c>
      <c r="B126" s="120">
        <v>4615.74210339</v>
      </c>
      <c r="C126" s="167">
        <v>188.17328953000001</v>
      </c>
      <c r="D126" s="167">
        <v>15.0049758</v>
      </c>
      <c r="E126" s="167">
        <v>0</v>
      </c>
      <c r="F126" s="167">
        <v>3.23979083</v>
      </c>
      <c r="G126" s="167">
        <v>11.76518497</v>
      </c>
      <c r="H126" s="167">
        <v>173.16831372999999</v>
      </c>
      <c r="I126" s="167">
        <v>0</v>
      </c>
      <c r="J126" s="167">
        <v>35.723332149999997</v>
      </c>
      <c r="K126" s="167">
        <v>137.44498157999999</v>
      </c>
      <c r="L126" s="167">
        <v>4427.5688138599999</v>
      </c>
      <c r="M126" s="167">
        <v>1018.88300831</v>
      </c>
      <c r="N126" s="120"/>
      <c r="O126" s="120"/>
      <c r="P126" s="120"/>
      <c r="Q126" s="120"/>
      <c r="R126" s="120"/>
      <c r="S126" s="120"/>
      <c r="T126" s="120"/>
    </row>
    <row r="127" spans="1:20" hidden="1" outlineLevel="1">
      <c r="A127" s="62">
        <v>44075</v>
      </c>
      <c r="B127" s="120">
        <v>4687.5529385299997</v>
      </c>
      <c r="C127" s="167">
        <v>141.11929344000001</v>
      </c>
      <c r="D127" s="167">
        <v>14.77953289</v>
      </c>
      <c r="E127" s="167">
        <v>0</v>
      </c>
      <c r="F127" s="167">
        <v>3.2094683800000001</v>
      </c>
      <c r="G127" s="167">
        <v>11.57006451</v>
      </c>
      <c r="H127" s="167">
        <v>126.33976054999999</v>
      </c>
      <c r="I127" s="167">
        <v>0</v>
      </c>
      <c r="J127" s="167">
        <v>35.995283350000001</v>
      </c>
      <c r="K127" s="167">
        <v>90.3444772</v>
      </c>
      <c r="L127" s="167">
        <v>4546.43364509</v>
      </c>
      <c r="M127" s="167">
        <v>1046.9531159999999</v>
      </c>
      <c r="N127" s="120"/>
      <c r="O127" s="120"/>
      <c r="P127" s="120"/>
      <c r="Q127" s="120"/>
      <c r="R127" s="120"/>
      <c r="S127" s="120"/>
      <c r="T127" s="120"/>
    </row>
    <row r="128" spans="1:20" hidden="1" outlineLevel="1">
      <c r="A128" s="62">
        <v>44105</v>
      </c>
      <c r="B128" s="120">
        <v>4365.67614916</v>
      </c>
      <c r="C128" s="167">
        <v>138.72681949</v>
      </c>
      <c r="D128" s="167">
        <v>14.55810146</v>
      </c>
      <c r="E128" s="167">
        <v>0</v>
      </c>
      <c r="F128" s="167">
        <v>2.9846750399999999</v>
      </c>
      <c r="G128" s="167">
        <v>11.573426420000001</v>
      </c>
      <c r="H128" s="167">
        <v>124.16871802999999</v>
      </c>
      <c r="I128" s="167">
        <v>0</v>
      </c>
      <c r="J128" s="167">
        <v>35.388398160000001</v>
      </c>
      <c r="K128" s="167">
        <v>88.78031987</v>
      </c>
      <c r="L128" s="167">
        <v>4226.9493296700002</v>
      </c>
      <c r="M128" s="167">
        <v>999.24333898999998</v>
      </c>
      <c r="N128" s="120"/>
      <c r="O128" s="120"/>
      <c r="P128" s="120"/>
      <c r="Q128" s="120"/>
      <c r="R128" s="120"/>
      <c r="S128" s="120"/>
      <c r="T128" s="120"/>
    </row>
    <row r="129" spans="1:20" hidden="1" outlineLevel="1">
      <c r="A129" s="62">
        <v>44136</v>
      </c>
      <c r="B129" s="120">
        <v>4380.1930903900002</v>
      </c>
      <c r="C129" s="167">
        <v>138.43194098000001</v>
      </c>
      <c r="D129" s="167">
        <v>14.324198640000001</v>
      </c>
      <c r="E129" s="167">
        <v>0</v>
      </c>
      <c r="F129" s="167">
        <v>2.75498486</v>
      </c>
      <c r="G129" s="167">
        <v>11.56921378</v>
      </c>
      <c r="H129" s="167">
        <v>124.10774234</v>
      </c>
      <c r="I129" s="167">
        <v>0</v>
      </c>
      <c r="J129" s="167">
        <v>34.640281299999998</v>
      </c>
      <c r="K129" s="167">
        <v>89.467461040000003</v>
      </c>
      <c r="L129" s="167">
        <v>4241.7611494100001</v>
      </c>
      <c r="M129" s="167">
        <v>1030.8590787099999</v>
      </c>
      <c r="N129" s="120"/>
      <c r="O129" s="120"/>
      <c r="P129" s="120"/>
      <c r="Q129" s="120"/>
      <c r="R129" s="120"/>
      <c r="S129" s="120"/>
      <c r="T129" s="120"/>
    </row>
    <row r="130" spans="1:20" hidden="1" outlineLevel="1">
      <c r="A130" s="62">
        <v>44166</v>
      </c>
      <c r="B130" s="120">
        <v>4670.1822615800002</v>
      </c>
      <c r="C130" s="167">
        <v>139.21684195</v>
      </c>
      <c r="D130" s="167">
        <v>14.12824794</v>
      </c>
      <c r="E130" s="167">
        <v>0</v>
      </c>
      <c r="F130" s="167">
        <v>2.5313180499999999</v>
      </c>
      <c r="G130" s="167">
        <v>11.59692989</v>
      </c>
      <c r="H130" s="167">
        <v>125.08859400999999</v>
      </c>
      <c r="I130" s="167">
        <v>0</v>
      </c>
      <c r="J130" s="167">
        <v>33.613688770000003</v>
      </c>
      <c r="K130" s="167">
        <v>91.474905239999998</v>
      </c>
      <c r="L130" s="167">
        <v>4530.9654196299998</v>
      </c>
      <c r="M130" s="167">
        <v>1028.8064009</v>
      </c>
      <c r="N130" s="120"/>
      <c r="O130" s="120"/>
      <c r="P130" s="120"/>
      <c r="Q130" s="120"/>
      <c r="R130" s="120"/>
      <c r="S130" s="120"/>
      <c r="T130" s="120"/>
    </row>
    <row r="131" spans="1:20" hidden="1" outlineLevel="1">
      <c r="A131" s="62">
        <v>44197</v>
      </c>
      <c r="B131" s="120">
        <v>4445.3996485500002</v>
      </c>
      <c r="C131" s="167">
        <v>135.63870270000001</v>
      </c>
      <c r="D131" s="167">
        <v>13.72103478</v>
      </c>
      <c r="E131" s="167">
        <v>0</v>
      </c>
      <c r="F131" s="167">
        <v>2.3075654000000001</v>
      </c>
      <c r="G131" s="167">
        <v>11.41346938</v>
      </c>
      <c r="H131" s="167">
        <v>121.91766792</v>
      </c>
      <c r="I131" s="167">
        <v>0</v>
      </c>
      <c r="J131" s="167">
        <v>32.738209240000003</v>
      </c>
      <c r="K131" s="167">
        <v>89.179458679999996</v>
      </c>
      <c r="L131" s="167">
        <v>4309.7609458500001</v>
      </c>
      <c r="M131" s="167">
        <v>1004.57948865</v>
      </c>
      <c r="N131" s="120"/>
      <c r="O131" s="120"/>
      <c r="P131" s="120"/>
      <c r="Q131" s="120"/>
      <c r="R131" s="120"/>
      <c r="S131" s="120"/>
      <c r="T131" s="120"/>
    </row>
    <row r="132" spans="1:20" hidden="1" outlineLevel="1">
      <c r="A132" s="62">
        <v>44228</v>
      </c>
      <c r="B132" s="120">
        <v>4401.1683979700001</v>
      </c>
      <c r="C132" s="167">
        <v>134.21921481000001</v>
      </c>
      <c r="D132" s="167">
        <v>13.69717539</v>
      </c>
      <c r="E132" s="167">
        <v>0</v>
      </c>
      <c r="F132" s="167">
        <v>2.1780870299999999</v>
      </c>
      <c r="G132" s="167">
        <v>11.51908836</v>
      </c>
      <c r="H132" s="167">
        <v>120.52203942</v>
      </c>
      <c r="I132" s="167">
        <v>0</v>
      </c>
      <c r="J132" s="167">
        <v>31.656454610000001</v>
      </c>
      <c r="K132" s="167">
        <v>88.865584810000001</v>
      </c>
      <c r="L132" s="167">
        <v>4266.9491831599998</v>
      </c>
      <c r="M132" s="167">
        <v>594.08582579999995</v>
      </c>
      <c r="N132" s="120"/>
      <c r="O132" s="120"/>
      <c r="P132" s="120"/>
      <c r="Q132" s="120"/>
      <c r="R132" s="120"/>
      <c r="S132" s="120"/>
      <c r="T132" s="120"/>
    </row>
    <row r="133" spans="1:20" hidden="1" outlineLevel="1">
      <c r="A133" s="62">
        <v>44256</v>
      </c>
      <c r="B133" s="120">
        <v>4554.97364311</v>
      </c>
      <c r="C133" s="167">
        <v>128.45933643999999</v>
      </c>
      <c r="D133" s="167">
        <v>13.71142094</v>
      </c>
      <c r="E133" s="167">
        <v>0</v>
      </c>
      <c r="F133" s="167">
        <v>2.0458636000000001</v>
      </c>
      <c r="G133" s="167">
        <v>11.665557339999999</v>
      </c>
      <c r="H133" s="167">
        <v>114.7479155</v>
      </c>
      <c r="I133" s="167">
        <v>0</v>
      </c>
      <c r="J133" s="167">
        <v>30.82020541</v>
      </c>
      <c r="K133" s="167">
        <v>83.927710090000005</v>
      </c>
      <c r="L133" s="167">
        <v>4426.5143066700002</v>
      </c>
      <c r="M133" s="167">
        <v>588.25674084000002</v>
      </c>
      <c r="N133" s="120"/>
      <c r="O133" s="120"/>
      <c r="P133" s="120"/>
      <c r="Q133" s="120"/>
      <c r="R133" s="120"/>
      <c r="S133" s="120"/>
      <c r="T133" s="120"/>
    </row>
    <row r="134" spans="1:20" hidden="1" outlineLevel="1">
      <c r="A134" s="62">
        <v>44287</v>
      </c>
      <c r="B134" s="120">
        <v>4857.43736429</v>
      </c>
      <c r="C134" s="167">
        <v>116.71565405</v>
      </c>
      <c r="D134" s="167">
        <v>2.1110791299999998</v>
      </c>
      <c r="E134" s="167">
        <v>0</v>
      </c>
      <c r="F134" s="167">
        <v>1.92377219</v>
      </c>
      <c r="G134" s="167">
        <v>0.18730694000000001</v>
      </c>
      <c r="H134" s="167">
        <v>114.60457492</v>
      </c>
      <c r="I134" s="167">
        <v>0</v>
      </c>
      <c r="J134" s="167">
        <v>29.89947948</v>
      </c>
      <c r="K134" s="167">
        <v>84.705095439999994</v>
      </c>
      <c r="L134" s="167">
        <v>4740.72171024</v>
      </c>
      <c r="M134" s="167">
        <v>584.22946546000003</v>
      </c>
      <c r="N134" s="120"/>
      <c r="O134" s="120"/>
      <c r="P134" s="120"/>
      <c r="Q134" s="120"/>
      <c r="R134" s="120"/>
      <c r="S134" s="120"/>
      <c r="T134" s="120"/>
    </row>
    <row r="135" spans="1:20" hidden="1" outlineLevel="1">
      <c r="A135" s="62">
        <v>44317</v>
      </c>
      <c r="B135" s="120">
        <v>5090.0836561699998</v>
      </c>
      <c r="C135" s="167">
        <v>113.97660466000001</v>
      </c>
      <c r="D135" s="167">
        <v>2.0593603200000001</v>
      </c>
      <c r="E135" s="167">
        <v>0</v>
      </c>
      <c r="F135" s="167">
        <v>1.9028284</v>
      </c>
      <c r="G135" s="167">
        <v>0.15653191999999999</v>
      </c>
      <c r="H135" s="167">
        <v>111.91724434</v>
      </c>
      <c r="I135" s="167">
        <v>0</v>
      </c>
      <c r="J135" s="167">
        <v>28.875687840000001</v>
      </c>
      <c r="K135" s="167">
        <v>83.041556499999999</v>
      </c>
      <c r="L135" s="167">
        <v>4976.10705151</v>
      </c>
      <c r="M135" s="167">
        <v>586.39163550000001</v>
      </c>
      <c r="N135" s="120"/>
      <c r="O135" s="120"/>
      <c r="P135" s="120"/>
      <c r="Q135" s="120"/>
      <c r="R135" s="120"/>
      <c r="S135" s="120"/>
      <c r="T135" s="120"/>
    </row>
    <row r="136" spans="1:20" hidden="1" outlineLevel="1">
      <c r="A136" s="62">
        <v>44348</v>
      </c>
      <c r="B136" s="120">
        <v>5346.7932248999996</v>
      </c>
      <c r="C136" s="167">
        <v>108.96366802</v>
      </c>
      <c r="D136" s="167">
        <v>2.7527961699999999</v>
      </c>
      <c r="E136" s="167">
        <v>0</v>
      </c>
      <c r="F136" s="167">
        <v>2.62970492</v>
      </c>
      <c r="G136" s="167">
        <v>0.12309125</v>
      </c>
      <c r="H136" s="167">
        <v>106.21087185</v>
      </c>
      <c r="I136" s="167">
        <v>0</v>
      </c>
      <c r="J136" s="167">
        <v>27.770706019999999</v>
      </c>
      <c r="K136" s="167">
        <v>78.440165829999998</v>
      </c>
      <c r="L136" s="167">
        <v>5237.8295568800004</v>
      </c>
      <c r="M136" s="167">
        <v>623.33368174999998</v>
      </c>
      <c r="N136" s="120"/>
      <c r="O136" s="120"/>
      <c r="P136" s="120"/>
      <c r="Q136" s="120"/>
      <c r="R136" s="120"/>
      <c r="S136" s="120"/>
      <c r="T136" s="120"/>
    </row>
    <row r="137" spans="1:20" hidden="1" outlineLevel="1">
      <c r="A137" s="62">
        <v>44378</v>
      </c>
      <c r="B137" s="120">
        <v>5552.8516646999997</v>
      </c>
      <c r="C137" s="167">
        <v>129.00202676000001</v>
      </c>
      <c r="D137" s="167">
        <v>25.474953599999999</v>
      </c>
      <c r="E137" s="167">
        <v>0</v>
      </c>
      <c r="F137" s="167">
        <v>25.382557389999999</v>
      </c>
      <c r="G137" s="167">
        <v>9.2396210000000006E-2</v>
      </c>
      <c r="H137" s="167">
        <v>103.52707316</v>
      </c>
      <c r="I137" s="167">
        <v>0</v>
      </c>
      <c r="J137" s="167">
        <v>26.7318517</v>
      </c>
      <c r="K137" s="167">
        <v>76.795221459999993</v>
      </c>
      <c r="L137" s="167">
        <v>5423.8496379400003</v>
      </c>
      <c r="M137" s="167">
        <v>593.39596458000005</v>
      </c>
      <c r="N137" s="120"/>
      <c r="O137" s="120"/>
      <c r="P137" s="120"/>
      <c r="Q137" s="120"/>
      <c r="R137" s="120"/>
      <c r="S137" s="120"/>
      <c r="T137" s="120"/>
    </row>
    <row r="138" spans="1:20" hidden="1" outlineLevel="1">
      <c r="A138" s="62">
        <v>44409</v>
      </c>
      <c r="B138" s="120">
        <v>5623.4713249200004</v>
      </c>
      <c r="C138" s="167">
        <v>126.57155869</v>
      </c>
      <c r="D138" s="167">
        <v>25.397461320000001</v>
      </c>
      <c r="E138" s="167">
        <v>0</v>
      </c>
      <c r="F138" s="167">
        <v>25.335865330000001</v>
      </c>
      <c r="G138" s="167">
        <v>6.1595990000000003E-2</v>
      </c>
      <c r="H138" s="167">
        <v>101.17409737</v>
      </c>
      <c r="I138" s="167">
        <v>0</v>
      </c>
      <c r="J138" s="167">
        <v>25.954506080000002</v>
      </c>
      <c r="K138" s="167">
        <v>75.219591289999997</v>
      </c>
      <c r="L138" s="167">
        <v>5496.8997662299998</v>
      </c>
      <c r="M138" s="167">
        <v>584.86246765999999</v>
      </c>
      <c r="N138" s="120"/>
      <c r="O138" s="120"/>
      <c r="P138" s="120"/>
      <c r="Q138" s="120"/>
      <c r="R138" s="120"/>
      <c r="S138" s="120"/>
      <c r="T138" s="120"/>
    </row>
    <row r="139" spans="1:20" hidden="1" outlineLevel="1">
      <c r="A139" s="62">
        <v>44440</v>
      </c>
      <c r="B139" s="120">
        <v>5868.0035499599999</v>
      </c>
      <c r="C139" s="167">
        <v>123.37152201000001</v>
      </c>
      <c r="D139" s="167">
        <v>26.725636389999998</v>
      </c>
      <c r="E139" s="167">
        <v>0</v>
      </c>
      <c r="F139" s="167">
        <v>26.69485822</v>
      </c>
      <c r="G139" s="167">
        <v>3.0778170000000001E-2</v>
      </c>
      <c r="H139" s="167">
        <v>96.645885620000001</v>
      </c>
      <c r="I139" s="167">
        <v>0</v>
      </c>
      <c r="J139" s="167">
        <v>25.06589799</v>
      </c>
      <c r="K139" s="167">
        <v>71.579987630000005</v>
      </c>
      <c r="L139" s="167">
        <v>5744.6320279499996</v>
      </c>
      <c r="M139" s="167">
        <v>525.70347643000002</v>
      </c>
      <c r="N139" s="120"/>
      <c r="O139" s="120"/>
      <c r="P139" s="120"/>
      <c r="Q139" s="120"/>
      <c r="R139" s="120"/>
      <c r="S139" s="120"/>
      <c r="T139" s="120"/>
    </row>
    <row r="140" spans="1:20" hidden="1" outlineLevel="1">
      <c r="A140" s="62">
        <v>44470</v>
      </c>
      <c r="B140" s="120">
        <v>6157.7886699299997</v>
      </c>
      <c r="C140" s="167">
        <v>120.76426578</v>
      </c>
      <c r="D140" s="167">
        <v>26.45153024</v>
      </c>
      <c r="E140" s="167">
        <v>0</v>
      </c>
      <c r="F140" s="167">
        <v>26.45153024</v>
      </c>
      <c r="G140" s="167">
        <v>0</v>
      </c>
      <c r="H140" s="167">
        <v>94.312735540000006</v>
      </c>
      <c r="I140" s="167">
        <v>0</v>
      </c>
      <c r="J140" s="167">
        <v>24.098053920000002</v>
      </c>
      <c r="K140" s="167">
        <v>70.214681619999993</v>
      </c>
      <c r="L140" s="167">
        <v>6037.02440415</v>
      </c>
      <c r="M140" s="167">
        <v>644.85623936000002</v>
      </c>
      <c r="N140" s="120"/>
      <c r="O140" s="120"/>
      <c r="P140" s="120"/>
      <c r="Q140" s="120"/>
      <c r="R140" s="120"/>
      <c r="S140" s="120"/>
      <c r="T140" s="120"/>
    </row>
    <row r="141" spans="1:20" hidden="1" outlineLevel="1">
      <c r="A141" s="62">
        <v>44501</v>
      </c>
      <c r="B141" s="120">
        <v>6111.1527916100003</v>
      </c>
      <c r="C141" s="167">
        <v>102.51188646</v>
      </c>
      <c r="D141" s="167">
        <v>26.175447460000001</v>
      </c>
      <c r="E141" s="167">
        <v>0</v>
      </c>
      <c r="F141" s="167">
        <v>26.175447460000001</v>
      </c>
      <c r="G141" s="167">
        <v>0</v>
      </c>
      <c r="H141" s="167">
        <v>76.336438999999999</v>
      </c>
      <c r="I141" s="167">
        <v>0</v>
      </c>
      <c r="J141" s="167">
        <v>23.991945550000001</v>
      </c>
      <c r="K141" s="167">
        <v>52.344493450000002</v>
      </c>
      <c r="L141" s="167">
        <v>6008.6409051500004</v>
      </c>
      <c r="M141" s="167">
        <v>678.71716793999997</v>
      </c>
      <c r="N141" s="120"/>
      <c r="O141" s="120"/>
      <c r="P141" s="120"/>
      <c r="Q141" s="120"/>
      <c r="R141" s="120"/>
      <c r="S141" s="120"/>
      <c r="T141" s="120"/>
    </row>
    <row r="142" spans="1:20" hidden="1" outlineLevel="1">
      <c r="A142" s="62">
        <v>44531</v>
      </c>
      <c r="B142" s="120">
        <v>6182.1516473399997</v>
      </c>
      <c r="C142" s="167">
        <v>101.46777075999999</v>
      </c>
      <c r="D142" s="167">
        <v>25.923958679999998</v>
      </c>
      <c r="E142" s="167">
        <v>0</v>
      </c>
      <c r="F142" s="167">
        <v>25.923958679999998</v>
      </c>
      <c r="G142" s="167">
        <v>0</v>
      </c>
      <c r="H142" s="167">
        <v>75.543812079999995</v>
      </c>
      <c r="I142" s="167">
        <v>0</v>
      </c>
      <c r="J142" s="167">
        <v>23.329698279999999</v>
      </c>
      <c r="K142" s="167">
        <v>52.2141138</v>
      </c>
      <c r="L142" s="167">
        <v>6080.6838765800003</v>
      </c>
      <c r="M142" s="167">
        <v>822.57174603999999</v>
      </c>
      <c r="N142" s="120"/>
      <c r="O142" s="120"/>
      <c r="P142" s="120"/>
      <c r="Q142" s="120"/>
      <c r="R142" s="120"/>
      <c r="S142" s="120"/>
      <c r="T142" s="120"/>
    </row>
    <row r="143" spans="1:20" hidden="1" outlineLevel="1">
      <c r="A143" s="62">
        <v>44562</v>
      </c>
      <c r="B143" s="120">
        <v>6424.33387743</v>
      </c>
      <c r="C143" s="167">
        <v>104.59453372</v>
      </c>
      <c r="D143" s="167">
        <v>25.251463130000001</v>
      </c>
      <c r="E143" s="167">
        <v>0</v>
      </c>
      <c r="F143" s="167">
        <v>25.251463130000001</v>
      </c>
      <c r="G143" s="167">
        <v>0</v>
      </c>
      <c r="H143" s="167">
        <v>79.343070589999996</v>
      </c>
      <c r="I143" s="167">
        <v>0</v>
      </c>
      <c r="J143" s="167">
        <v>25.261003070000001</v>
      </c>
      <c r="K143" s="167">
        <v>54.082067520000003</v>
      </c>
      <c r="L143" s="167">
        <v>6319.73934371</v>
      </c>
      <c r="M143" s="167">
        <v>809.26059864000001</v>
      </c>
      <c r="N143" s="120"/>
      <c r="O143" s="120"/>
      <c r="P143" s="120"/>
      <c r="Q143" s="120"/>
      <c r="R143" s="120"/>
      <c r="S143" s="120"/>
      <c r="T143" s="120"/>
    </row>
    <row r="144" spans="1:20" hidden="1" outlineLevel="1">
      <c r="A144" s="62">
        <v>44593</v>
      </c>
      <c r="B144" s="120">
        <v>6406.0538715100001</v>
      </c>
      <c r="C144" s="167">
        <v>103.73495826</v>
      </c>
      <c r="D144" s="167">
        <v>24.78132489</v>
      </c>
      <c r="E144" s="167">
        <v>0</v>
      </c>
      <c r="F144" s="167">
        <v>24.78132489</v>
      </c>
      <c r="G144" s="167">
        <v>0</v>
      </c>
      <c r="H144" s="167">
        <v>78.953633370000006</v>
      </c>
      <c r="I144" s="167">
        <v>0</v>
      </c>
      <c r="J144" s="167">
        <v>24.970905770000002</v>
      </c>
      <c r="K144" s="167">
        <v>53.982727599999997</v>
      </c>
      <c r="L144" s="167">
        <v>6302.3189132500002</v>
      </c>
      <c r="M144" s="167">
        <v>691.24033716999998</v>
      </c>
      <c r="N144" s="120"/>
      <c r="O144" s="120"/>
      <c r="P144" s="120"/>
      <c r="Q144" s="120"/>
      <c r="R144" s="120"/>
      <c r="S144" s="120"/>
      <c r="T144" s="120"/>
    </row>
    <row r="145" spans="1:20" hidden="1" outlineLevel="1">
      <c r="A145" s="62">
        <v>44621</v>
      </c>
      <c r="B145" s="120">
        <v>6529.8929158800001</v>
      </c>
      <c r="C145" s="167">
        <v>102.94028448</v>
      </c>
      <c r="D145" s="167">
        <v>24.853945830000001</v>
      </c>
      <c r="E145" s="167">
        <v>0</v>
      </c>
      <c r="F145" s="167">
        <v>24.853945830000001</v>
      </c>
      <c r="G145" s="167">
        <v>0</v>
      </c>
      <c r="H145" s="167">
        <v>78.086338650000002</v>
      </c>
      <c r="I145" s="167">
        <v>0</v>
      </c>
      <c r="J145" s="167">
        <v>24.85297194</v>
      </c>
      <c r="K145" s="167">
        <v>53.233366709999999</v>
      </c>
      <c r="L145" s="167">
        <v>6426.9526314000004</v>
      </c>
      <c r="M145" s="167">
        <v>689.65157815999999</v>
      </c>
      <c r="N145" s="120"/>
      <c r="O145" s="120"/>
      <c r="P145" s="120"/>
      <c r="Q145" s="120"/>
      <c r="R145" s="120"/>
      <c r="S145" s="120"/>
      <c r="T145" s="120"/>
    </row>
    <row r="146" spans="1:20" hidden="1" outlineLevel="1">
      <c r="A146" s="62">
        <v>44652</v>
      </c>
      <c r="B146" s="120">
        <v>7563.7952627200002</v>
      </c>
      <c r="C146" s="167">
        <v>99.414882180000006</v>
      </c>
      <c r="D146" s="167">
        <v>24.935992219999999</v>
      </c>
      <c r="E146" s="167">
        <v>0</v>
      </c>
      <c r="F146" s="167">
        <v>24.935992219999999</v>
      </c>
      <c r="G146" s="167">
        <v>0</v>
      </c>
      <c r="H146" s="167">
        <v>74.478889960000004</v>
      </c>
      <c r="I146" s="167">
        <v>0</v>
      </c>
      <c r="J146" s="167">
        <v>24.486887249999999</v>
      </c>
      <c r="K146" s="167">
        <v>49.992002710000001</v>
      </c>
      <c r="L146" s="167">
        <v>7464.3803805400003</v>
      </c>
      <c r="M146" s="167">
        <v>714.05143998000005</v>
      </c>
      <c r="N146" s="120"/>
      <c r="O146" s="120"/>
      <c r="P146" s="120"/>
      <c r="Q146" s="120"/>
      <c r="R146" s="120"/>
      <c r="S146" s="120"/>
      <c r="T146" s="120"/>
    </row>
    <row r="147" spans="1:20" hidden="1" outlineLevel="1">
      <c r="A147" s="62">
        <v>44682</v>
      </c>
      <c r="B147" s="120">
        <v>8512.7437542099997</v>
      </c>
      <c r="C147" s="167">
        <v>100.4082988</v>
      </c>
      <c r="D147" s="167">
        <v>24.267559460000001</v>
      </c>
      <c r="E147" s="167">
        <v>0</v>
      </c>
      <c r="F147" s="167">
        <v>24.267559460000001</v>
      </c>
      <c r="G147" s="167">
        <v>0</v>
      </c>
      <c r="H147" s="167">
        <v>76.140739339999996</v>
      </c>
      <c r="I147" s="167">
        <v>0</v>
      </c>
      <c r="J147" s="167">
        <v>24.59920734</v>
      </c>
      <c r="K147" s="167">
        <v>51.541531999999997</v>
      </c>
      <c r="L147" s="167">
        <v>8412.3354554100006</v>
      </c>
      <c r="M147" s="167">
        <v>578.76214961999995</v>
      </c>
      <c r="N147" s="120"/>
      <c r="O147" s="120"/>
      <c r="P147" s="120"/>
      <c r="Q147" s="120"/>
      <c r="R147" s="120"/>
      <c r="S147" s="120"/>
      <c r="T147" s="120"/>
    </row>
    <row r="148" spans="1:20" hidden="1" outlineLevel="1">
      <c r="A148" s="62">
        <v>44713</v>
      </c>
      <c r="B148" s="120">
        <v>8784.6228447800004</v>
      </c>
      <c r="C148" s="167">
        <v>98.933751880000003</v>
      </c>
      <c r="D148" s="167">
        <v>23.658021160000001</v>
      </c>
      <c r="E148" s="167">
        <v>0</v>
      </c>
      <c r="F148" s="167">
        <v>23.658021160000001</v>
      </c>
      <c r="G148" s="167">
        <v>0</v>
      </c>
      <c r="H148" s="167">
        <v>75.275730719999999</v>
      </c>
      <c r="I148" s="167">
        <v>0</v>
      </c>
      <c r="J148" s="167">
        <v>24.712047290000001</v>
      </c>
      <c r="K148" s="167">
        <v>50.563683429999998</v>
      </c>
      <c r="L148" s="167">
        <v>8685.6890929000001</v>
      </c>
      <c r="M148" s="167">
        <v>616.00990581999997</v>
      </c>
      <c r="N148" s="120"/>
      <c r="O148" s="120"/>
      <c r="P148" s="120"/>
      <c r="Q148" s="120"/>
      <c r="R148" s="120"/>
      <c r="S148" s="120"/>
      <c r="T148" s="120"/>
    </row>
    <row r="149" spans="1:20" hidden="1" outlineLevel="1">
      <c r="A149" s="62">
        <v>44743</v>
      </c>
      <c r="B149" s="120">
        <v>8995.9489179499997</v>
      </c>
      <c r="C149" s="167">
        <v>115.25789854</v>
      </c>
      <c r="D149" s="167">
        <v>23.599121889999999</v>
      </c>
      <c r="E149" s="167">
        <v>0</v>
      </c>
      <c r="F149" s="167">
        <v>23.599121889999999</v>
      </c>
      <c r="G149" s="167">
        <v>0</v>
      </c>
      <c r="H149" s="167">
        <v>91.658776649999993</v>
      </c>
      <c r="I149" s="167">
        <v>0</v>
      </c>
      <c r="J149" s="167">
        <v>31.035830789999999</v>
      </c>
      <c r="K149" s="167">
        <v>60.622945860000002</v>
      </c>
      <c r="L149" s="167">
        <v>8880.6910194100001</v>
      </c>
      <c r="M149" s="167">
        <v>573.54419928000004</v>
      </c>
      <c r="N149" s="120"/>
      <c r="O149" s="120"/>
      <c r="P149" s="120"/>
      <c r="Q149" s="120"/>
      <c r="R149" s="120"/>
      <c r="S149" s="120"/>
      <c r="T149" s="120"/>
    </row>
    <row r="150" spans="1:20" hidden="1" outlineLevel="1">
      <c r="A150" s="62">
        <v>44774</v>
      </c>
      <c r="B150" s="120">
        <v>9052.2275811799991</v>
      </c>
      <c r="C150" s="167">
        <v>114.26810831</v>
      </c>
      <c r="D150" s="167">
        <v>23.566953099999999</v>
      </c>
      <c r="E150" s="167">
        <v>0</v>
      </c>
      <c r="F150" s="167">
        <v>23.566953099999999</v>
      </c>
      <c r="G150" s="167">
        <v>0</v>
      </c>
      <c r="H150" s="167">
        <v>90.701155209999996</v>
      </c>
      <c r="I150" s="167">
        <v>0</v>
      </c>
      <c r="J150" s="167">
        <v>31.181720850000001</v>
      </c>
      <c r="K150" s="167">
        <v>59.519434359999998</v>
      </c>
      <c r="L150" s="167">
        <v>8937.9594728699994</v>
      </c>
      <c r="M150" s="167">
        <v>774.09353247000001</v>
      </c>
      <c r="N150" s="120"/>
      <c r="O150" s="120"/>
      <c r="P150" s="120"/>
      <c r="Q150" s="120"/>
      <c r="R150" s="120"/>
      <c r="S150" s="120"/>
      <c r="T150" s="120"/>
    </row>
    <row r="151" spans="1:20" hidden="1" outlineLevel="1">
      <c r="A151" s="62">
        <v>44805</v>
      </c>
      <c r="B151" s="120">
        <v>9025.4157613999996</v>
      </c>
      <c r="C151" s="167">
        <v>111.277378</v>
      </c>
      <c r="D151" s="167">
        <v>23.428995740000001</v>
      </c>
      <c r="E151" s="167">
        <v>0</v>
      </c>
      <c r="F151" s="167">
        <v>23.428995740000001</v>
      </c>
      <c r="G151" s="167">
        <v>0</v>
      </c>
      <c r="H151" s="167">
        <v>87.848382259999994</v>
      </c>
      <c r="I151" s="167">
        <v>0</v>
      </c>
      <c r="J151" s="167">
        <v>31.250098640000001</v>
      </c>
      <c r="K151" s="167">
        <v>56.598283619999997</v>
      </c>
      <c r="L151" s="167">
        <v>8914.1383834000007</v>
      </c>
      <c r="M151" s="167">
        <v>847.09911211999997</v>
      </c>
      <c r="N151" s="120"/>
      <c r="O151" s="120"/>
      <c r="P151" s="120"/>
      <c r="Q151" s="120"/>
      <c r="R151" s="120"/>
      <c r="S151" s="120"/>
      <c r="T151" s="120"/>
    </row>
    <row r="152" spans="1:20" hidden="1" outlineLevel="1">
      <c r="A152" s="62">
        <v>44835</v>
      </c>
      <c r="B152" s="120">
        <v>8962.3860695500007</v>
      </c>
      <c r="C152" s="167">
        <v>113.22291411</v>
      </c>
      <c r="D152" s="167">
        <v>24.668587800000001</v>
      </c>
      <c r="E152" s="167">
        <v>1.28738102</v>
      </c>
      <c r="F152" s="167">
        <v>23.381206779999999</v>
      </c>
      <c r="G152" s="167">
        <v>0</v>
      </c>
      <c r="H152" s="167">
        <v>88.554326309999993</v>
      </c>
      <c r="I152" s="167">
        <v>0</v>
      </c>
      <c r="J152" s="167">
        <v>31.32929197</v>
      </c>
      <c r="K152" s="167">
        <v>57.225034340000001</v>
      </c>
      <c r="L152" s="167">
        <v>8849.1631554399992</v>
      </c>
      <c r="M152" s="167">
        <v>821.07181342000001</v>
      </c>
      <c r="N152" s="120"/>
      <c r="O152" s="120"/>
      <c r="P152" s="120"/>
      <c r="Q152" s="120"/>
      <c r="R152" s="120"/>
      <c r="S152" s="120"/>
      <c r="T152" s="120"/>
    </row>
    <row r="153" spans="1:20" hidden="1" outlineLevel="1">
      <c r="A153" s="62">
        <v>44866</v>
      </c>
      <c r="B153" s="120">
        <v>9083.2555410999994</v>
      </c>
      <c r="C153" s="167">
        <v>115.14518184000001</v>
      </c>
      <c r="D153" s="167">
        <v>24.522282239999999</v>
      </c>
      <c r="E153" s="167">
        <v>1.1809056899999999</v>
      </c>
      <c r="F153" s="167">
        <v>23.34137655</v>
      </c>
      <c r="G153" s="167">
        <v>0</v>
      </c>
      <c r="H153" s="167">
        <v>90.622899599999997</v>
      </c>
      <c r="I153" s="167">
        <v>0</v>
      </c>
      <c r="J153" s="167">
        <v>31.012904840000001</v>
      </c>
      <c r="K153" s="167">
        <v>59.609994759999999</v>
      </c>
      <c r="L153" s="167">
        <v>8968.1103592599993</v>
      </c>
      <c r="M153" s="167">
        <v>857.07190547000005</v>
      </c>
      <c r="N153" s="120"/>
      <c r="O153" s="120"/>
      <c r="P153" s="120"/>
      <c r="Q153" s="120"/>
      <c r="R153" s="120"/>
      <c r="S153" s="120"/>
      <c r="T153" s="120"/>
    </row>
    <row r="154" spans="1:20" hidden="1" outlineLevel="1">
      <c r="A154" s="62">
        <v>44896</v>
      </c>
      <c r="B154" s="120">
        <v>9038.5913688799992</v>
      </c>
      <c r="C154" s="167">
        <v>158.85639678999999</v>
      </c>
      <c r="D154" s="167">
        <v>66.476123360000003</v>
      </c>
      <c r="E154" s="167">
        <v>1.07435357</v>
      </c>
      <c r="F154" s="167">
        <v>65.401769790000003</v>
      </c>
      <c r="G154" s="167">
        <v>0</v>
      </c>
      <c r="H154" s="167">
        <v>92.380273430000003</v>
      </c>
      <c r="I154" s="167">
        <v>0</v>
      </c>
      <c r="J154" s="167">
        <v>31.164635270000002</v>
      </c>
      <c r="K154" s="167">
        <v>61.215638159999997</v>
      </c>
      <c r="L154" s="167">
        <v>8879.7349720900002</v>
      </c>
      <c r="M154" s="167">
        <v>1134.2660108099999</v>
      </c>
      <c r="N154" s="120"/>
      <c r="O154" s="120"/>
      <c r="P154" s="120"/>
      <c r="Q154" s="120"/>
      <c r="R154" s="120"/>
      <c r="S154" s="120"/>
      <c r="T154" s="120"/>
    </row>
    <row r="155" spans="1:20" hidden="1" outlineLevel="1">
      <c r="A155" s="62">
        <v>44927</v>
      </c>
      <c r="B155" s="120">
        <v>8832.8659631699993</v>
      </c>
      <c r="C155" s="167">
        <v>159.06340237000001</v>
      </c>
      <c r="D155" s="167">
        <v>66.877119859999993</v>
      </c>
      <c r="E155" s="167">
        <v>0.96766145999999997</v>
      </c>
      <c r="F155" s="167">
        <v>65.909458400000005</v>
      </c>
      <c r="G155" s="167">
        <v>0</v>
      </c>
      <c r="H155" s="167">
        <v>92.186282509999998</v>
      </c>
      <c r="I155" s="167">
        <v>0</v>
      </c>
      <c r="J155" s="167">
        <v>31.316942399999999</v>
      </c>
      <c r="K155" s="167">
        <v>60.869340110000003</v>
      </c>
      <c r="L155" s="167">
        <v>8673.8025608000007</v>
      </c>
      <c r="M155" s="167">
        <v>1120.6235168400001</v>
      </c>
      <c r="N155" s="120"/>
      <c r="O155" s="120"/>
      <c r="P155" s="120"/>
      <c r="Q155" s="120"/>
      <c r="R155" s="120"/>
      <c r="S155" s="120"/>
      <c r="T155" s="120"/>
    </row>
    <row r="156" spans="1:20" hidden="1" outlineLevel="1">
      <c r="A156" s="62">
        <v>44958</v>
      </c>
      <c r="B156" s="120">
        <v>8505.1038736800001</v>
      </c>
      <c r="C156" s="167">
        <v>150.50700391000001</v>
      </c>
      <c r="D156" s="167">
        <v>66.440816499999997</v>
      </c>
      <c r="E156" s="167">
        <v>0.86065557999999998</v>
      </c>
      <c r="F156" s="167">
        <v>65.580160919999997</v>
      </c>
      <c r="G156" s="167">
        <v>0</v>
      </c>
      <c r="H156" s="167">
        <v>84.066187409999998</v>
      </c>
      <c r="I156" s="167">
        <v>0</v>
      </c>
      <c r="J156" s="167">
        <v>25.93104915</v>
      </c>
      <c r="K156" s="167">
        <v>58.135138259999998</v>
      </c>
      <c r="L156" s="167">
        <v>8354.5968697699991</v>
      </c>
      <c r="M156" s="167">
        <v>1101.0901906300001</v>
      </c>
      <c r="N156" s="120"/>
      <c r="O156" s="120"/>
      <c r="P156" s="120"/>
      <c r="Q156" s="120"/>
      <c r="R156" s="120"/>
      <c r="S156" s="120"/>
      <c r="T156" s="120"/>
    </row>
    <row r="157" spans="1:20" hidden="1" outlineLevel="1">
      <c r="A157" s="62">
        <v>44986</v>
      </c>
      <c r="B157" s="120">
        <v>8242.0781680399996</v>
      </c>
      <c r="C157" s="167">
        <v>161.51547205</v>
      </c>
      <c r="D157" s="167">
        <v>76.151905360000001</v>
      </c>
      <c r="E157" s="167">
        <v>0.75366</v>
      </c>
      <c r="F157" s="167">
        <v>75.398245360000004</v>
      </c>
      <c r="G157" s="167">
        <v>0</v>
      </c>
      <c r="H157" s="167">
        <v>85.363566689999999</v>
      </c>
      <c r="I157" s="167">
        <v>0</v>
      </c>
      <c r="J157" s="167">
        <v>25.841748979999998</v>
      </c>
      <c r="K157" s="167">
        <v>59.521817710000001</v>
      </c>
      <c r="L157" s="167">
        <v>8080.5626959900001</v>
      </c>
      <c r="M157" s="167">
        <v>1233.6372396700001</v>
      </c>
      <c r="N157" s="120"/>
      <c r="O157" s="120"/>
      <c r="P157" s="120"/>
      <c r="Q157" s="120"/>
      <c r="R157" s="120"/>
      <c r="S157" s="120"/>
      <c r="T157" s="120"/>
    </row>
    <row r="158" spans="1:20" hidden="1" outlineLevel="1">
      <c r="A158" s="62">
        <v>45017</v>
      </c>
      <c r="B158" s="120">
        <v>8261.8500611599993</v>
      </c>
      <c r="C158" s="167">
        <v>159.78968947000001</v>
      </c>
      <c r="D158" s="167">
        <v>75.624990850000003</v>
      </c>
      <c r="E158" s="167">
        <v>0.64645496999999996</v>
      </c>
      <c r="F158" s="167">
        <v>74.978535879999995</v>
      </c>
      <c r="G158" s="167">
        <v>0</v>
      </c>
      <c r="H158" s="167">
        <v>84.164698619999996</v>
      </c>
      <c r="I158" s="167">
        <v>0</v>
      </c>
      <c r="J158" s="167">
        <v>24.817451519999999</v>
      </c>
      <c r="K158" s="167">
        <v>59.347247099999997</v>
      </c>
      <c r="L158" s="167">
        <v>8102.0603716899996</v>
      </c>
      <c r="M158" s="167">
        <v>1200.7162660199999</v>
      </c>
      <c r="N158" s="120"/>
      <c r="O158" s="120"/>
      <c r="P158" s="120"/>
      <c r="Q158" s="120"/>
      <c r="R158" s="120"/>
      <c r="S158" s="120"/>
      <c r="T158" s="120"/>
    </row>
    <row r="159" spans="1:20" hidden="1" outlineLevel="1">
      <c r="A159" s="62">
        <v>45047</v>
      </c>
      <c r="B159" s="120">
        <v>8342.2476671500008</v>
      </c>
      <c r="C159" s="167">
        <v>154.23605805</v>
      </c>
      <c r="D159" s="167">
        <v>74.9660595</v>
      </c>
      <c r="E159" s="167">
        <v>0.53914481999999997</v>
      </c>
      <c r="F159" s="167">
        <v>74.426914679999996</v>
      </c>
      <c r="G159" s="167">
        <v>0</v>
      </c>
      <c r="H159" s="167">
        <v>79.269998549999997</v>
      </c>
      <c r="I159" s="167">
        <v>0</v>
      </c>
      <c r="J159" s="167">
        <v>23.19789918</v>
      </c>
      <c r="K159" s="167">
        <v>56.072099369999997</v>
      </c>
      <c r="L159" s="167">
        <v>8188.0116091</v>
      </c>
      <c r="M159" s="167">
        <v>1141.3460313800001</v>
      </c>
      <c r="N159" s="120"/>
      <c r="O159" s="120"/>
      <c r="P159" s="120"/>
      <c r="Q159" s="120"/>
      <c r="R159" s="120"/>
      <c r="S159" s="120"/>
      <c r="T159" s="120"/>
    </row>
    <row r="160" spans="1:20" hidden="1" outlineLevel="1">
      <c r="A160" s="62">
        <v>45078</v>
      </c>
      <c r="B160" s="120">
        <v>8604.2256918799994</v>
      </c>
      <c r="C160" s="167">
        <v>152.50514088</v>
      </c>
      <c r="D160" s="167">
        <v>74.512557729999997</v>
      </c>
      <c r="E160" s="167">
        <v>0.67348222999999996</v>
      </c>
      <c r="F160" s="167">
        <v>73.839075500000007</v>
      </c>
      <c r="G160" s="167">
        <v>0</v>
      </c>
      <c r="H160" s="167">
        <v>77.992583150000002</v>
      </c>
      <c r="I160" s="167">
        <v>0</v>
      </c>
      <c r="J160" s="167">
        <v>22.166273369999999</v>
      </c>
      <c r="K160" s="167">
        <v>55.826309780000003</v>
      </c>
      <c r="L160" s="167">
        <v>8451.7205510000003</v>
      </c>
      <c r="M160" s="167">
        <v>1124.81053965</v>
      </c>
      <c r="N160" s="120"/>
      <c r="O160" s="120"/>
      <c r="P160" s="120"/>
      <c r="Q160" s="120"/>
      <c r="R160" s="120"/>
      <c r="S160" s="120"/>
      <c r="T160" s="120"/>
    </row>
    <row r="161" spans="1:20" hidden="1" outlineLevel="1">
      <c r="A161" s="62">
        <v>45108</v>
      </c>
      <c r="B161" s="120">
        <v>8838.73758963</v>
      </c>
      <c r="C161" s="167">
        <v>156.40815931</v>
      </c>
      <c r="D161" s="167">
        <v>79.777866189999997</v>
      </c>
      <c r="E161" s="167">
        <v>0.10785088</v>
      </c>
      <c r="F161" s="167">
        <v>79.670015309999997</v>
      </c>
      <c r="G161" s="167">
        <v>0</v>
      </c>
      <c r="H161" s="167">
        <v>76.630293120000005</v>
      </c>
      <c r="I161" s="167">
        <v>0</v>
      </c>
      <c r="J161" s="167">
        <v>21.147758870000001</v>
      </c>
      <c r="K161" s="167">
        <v>55.48253425</v>
      </c>
      <c r="L161" s="167">
        <v>8682.32943032</v>
      </c>
      <c r="M161" s="167">
        <v>1091.0661287200001</v>
      </c>
      <c r="N161" s="120"/>
      <c r="O161" s="120"/>
      <c r="P161" s="120"/>
      <c r="Q161" s="120"/>
      <c r="R161" s="120"/>
      <c r="S161" s="120"/>
      <c r="T161" s="120"/>
    </row>
    <row r="162" spans="1:20" hidden="1" outlineLevel="1">
      <c r="A162" s="62">
        <v>45139</v>
      </c>
      <c r="B162" s="120">
        <v>9108.7875494</v>
      </c>
      <c r="C162" s="167">
        <v>153.19749608999999</v>
      </c>
      <c r="D162" s="167">
        <v>79.149163520000002</v>
      </c>
      <c r="E162" s="167">
        <v>0</v>
      </c>
      <c r="F162" s="167">
        <v>79.149163520000002</v>
      </c>
      <c r="G162" s="167">
        <v>0</v>
      </c>
      <c r="H162" s="167">
        <v>74.048332569999999</v>
      </c>
      <c r="I162" s="167">
        <v>0</v>
      </c>
      <c r="J162" s="167">
        <v>20.132885510000001</v>
      </c>
      <c r="K162" s="167">
        <v>53.915447059999998</v>
      </c>
      <c r="L162" s="167">
        <v>8955.5900533099993</v>
      </c>
      <c r="M162" s="167">
        <v>1104.11687826</v>
      </c>
      <c r="N162" s="120"/>
      <c r="O162" s="120"/>
      <c r="P162" s="120"/>
      <c r="Q162" s="120"/>
      <c r="R162" s="120"/>
      <c r="S162" s="120"/>
      <c r="T162" s="120"/>
    </row>
    <row r="163" spans="1:20" hidden="1" outlineLevel="1">
      <c r="A163" s="62">
        <v>45170</v>
      </c>
      <c r="B163" s="120">
        <v>9192.24054884</v>
      </c>
      <c r="C163" s="167">
        <v>148.90267836999999</v>
      </c>
      <c r="D163" s="167">
        <v>78.572586090000001</v>
      </c>
      <c r="E163" s="167">
        <v>0</v>
      </c>
      <c r="F163" s="167">
        <v>78.572586090000001</v>
      </c>
      <c r="G163" s="167">
        <v>0</v>
      </c>
      <c r="H163" s="167">
        <v>70.330092280000002</v>
      </c>
      <c r="I163" s="167">
        <v>0</v>
      </c>
      <c r="J163" s="167">
        <v>19.101693059999999</v>
      </c>
      <c r="K163" s="167">
        <v>51.22839922</v>
      </c>
      <c r="L163" s="167">
        <v>9043.3378704700008</v>
      </c>
      <c r="M163" s="167">
        <v>1159.8483251299999</v>
      </c>
      <c r="N163" s="120"/>
      <c r="O163" s="120"/>
      <c r="P163" s="120"/>
      <c r="Q163" s="120"/>
      <c r="R163" s="120"/>
      <c r="S163" s="120"/>
      <c r="T163" s="120"/>
    </row>
    <row r="164" spans="1:20" hidden="1" outlineLevel="1">
      <c r="A164" s="62">
        <v>45200</v>
      </c>
      <c r="B164" s="120">
        <v>9179.4951262699997</v>
      </c>
      <c r="C164" s="167">
        <v>146.37738802999999</v>
      </c>
      <c r="D164" s="167">
        <v>78.046714519999995</v>
      </c>
      <c r="E164" s="167">
        <v>0</v>
      </c>
      <c r="F164" s="167">
        <v>78.046714519999995</v>
      </c>
      <c r="G164" s="167">
        <v>0</v>
      </c>
      <c r="H164" s="167">
        <v>68.330673509999997</v>
      </c>
      <c r="I164" s="167">
        <v>0</v>
      </c>
      <c r="J164" s="167">
        <v>17.986280300000001</v>
      </c>
      <c r="K164" s="167">
        <v>50.34439321</v>
      </c>
      <c r="L164" s="167">
        <v>9033.1177382400001</v>
      </c>
      <c r="M164" s="167">
        <v>1205.9373524800001</v>
      </c>
      <c r="N164" s="120"/>
      <c r="O164" s="120"/>
      <c r="P164" s="120"/>
      <c r="Q164" s="120"/>
      <c r="R164" s="120"/>
      <c r="S164" s="120"/>
      <c r="T164" s="120"/>
    </row>
    <row r="165" spans="1:20" hidden="1" outlineLevel="1">
      <c r="A165" s="62">
        <v>45231</v>
      </c>
      <c r="B165" s="120">
        <v>9335.5548061699992</v>
      </c>
      <c r="C165" s="167">
        <v>145.5983172</v>
      </c>
      <c r="D165" s="167">
        <v>77.400040379999993</v>
      </c>
      <c r="E165" s="167">
        <v>0</v>
      </c>
      <c r="F165" s="167">
        <v>77.400040379999993</v>
      </c>
      <c r="G165" s="167">
        <v>0</v>
      </c>
      <c r="H165" s="167">
        <v>68.198276820000004</v>
      </c>
      <c r="I165" s="167">
        <v>0</v>
      </c>
      <c r="J165" s="167">
        <v>16.96928033</v>
      </c>
      <c r="K165" s="167">
        <v>51.22899649</v>
      </c>
      <c r="L165" s="167">
        <v>9189.9564889699996</v>
      </c>
      <c r="M165" s="167">
        <v>1242.1463186399999</v>
      </c>
      <c r="N165" s="120"/>
      <c r="O165" s="120"/>
      <c r="P165" s="120"/>
      <c r="Q165" s="120"/>
      <c r="R165" s="120"/>
      <c r="S165" s="120"/>
      <c r="T165" s="120"/>
    </row>
    <row r="166" spans="1:20" hidden="1" outlineLevel="1">
      <c r="A166" s="62">
        <v>45261</v>
      </c>
      <c r="B166" s="120">
        <v>9466.7994770700006</v>
      </c>
      <c r="C166" s="167">
        <v>146.37658164999999</v>
      </c>
      <c r="D166" s="167">
        <v>76.35782537</v>
      </c>
      <c r="E166" s="167">
        <v>0</v>
      </c>
      <c r="F166" s="167">
        <v>76.35782537</v>
      </c>
      <c r="G166" s="167">
        <v>0</v>
      </c>
      <c r="H166" s="167">
        <v>70.018756280000005</v>
      </c>
      <c r="I166" s="167">
        <v>0</v>
      </c>
      <c r="J166" s="167">
        <v>16.663980769999998</v>
      </c>
      <c r="K166" s="167">
        <v>53.354775510000003</v>
      </c>
      <c r="L166" s="167">
        <v>9320.4228954200007</v>
      </c>
      <c r="M166" s="167">
        <v>1232.2380170399999</v>
      </c>
      <c r="N166" s="120"/>
      <c r="O166" s="120"/>
      <c r="P166" s="120"/>
      <c r="Q166" s="120"/>
      <c r="R166" s="120"/>
      <c r="S166" s="120"/>
      <c r="T166" s="120"/>
    </row>
    <row r="167" spans="1:20" hidden="1" outlineLevel="1">
      <c r="A167" s="62">
        <v>45292</v>
      </c>
      <c r="B167" s="120">
        <v>9209.2632601000005</v>
      </c>
      <c r="C167" s="167">
        <v>142.92132728999999</v>
      </c>
      <c r="D167" s="167">
        <v>76.314215129999994</v>
      </c>
      <c r="E167" s="167">
        <v>0</v>
      </c>
      <c r="F167" s="167">
        <v>76.314215129999994</v>
      </c>
      <c r="G167" s="167">
        <v>0</v>
      </c>
      <c r="H167" s="167">
        <v>66.60711216</v>
      </c>
      <c r="I167" s="167">
        <v>0</v>
      </c>
      <c r="J167" s="167">
        <v>15.48265773</v>
      </c>
      <c r="K167" s="167">
        <v>51.12445443</v>
      </c>
      <c r="L167" s="167">
        <v>9066.3419328100008</v>
      </c>
      <c r="M167" s="167">
        <v>1274.4380745000001</v>
      </c>
      <c r="N167" s="120"/>
      <c r="O167" s="120"/>
      <c r="P167" s="120"/>
      <c r="Q167" s="120"/>
      <c r="R167" s="120"/>
      <c r="S167" s="120"/>
      <c r="T167" s="120"/>
    </row>
    <row r="168" spans="1:20" hidden="1" outlineLevel="1">
      <c r="A168" s="62">
        <v>45323</v>
      </c>
      <c r="B168" s="120">
        <v>8817.8584980399992</v>
      </c>
      <c r="C168" s="167">
        <v>134.41984181000001</v>
      </c>
      <c r="D168" s="167">
        <v>75.623309309999996</v>
      </c>
      <c r="E168" s="167">
        <v>0</v>
      </c>
      <c r="F168" s="167">
        <v>75.623309309999996</v>
      </c>
      <c r="G168" s="167">
        <v>0</v>
      </c>
      <c r="H168" s="167">
        <v>58.796532499999998</v>
      </c>
      <c r="I168" s="167">
        <v>0</v>
      </c>
      <c r="J168" s="167">
        <v>14.462129859999999</v>
      </c>
      <c r="K168" s="167">
        <v>44.33440264</v>
      </c>
      <c r="L168" s="167">
        <v>8683.4386562300006</v>
      </c>
      <c r="M168" s="167">
        <v>1280.8105493</v>
      </c>
      <c r="N168" s="120"/>
      <c r="O168" s="120"/>
      <c r="P168" s="120"/>
      <c r="Q168" s="120"/>
      <c r="R168" s="120"/>
      <c r="S168" s="120"/>
      <c r="T168" s="120"/>
    </row>
    <row r="169" spans="1:20" hidden="1" outlineLevel="1">
      <c r="A169" s="62">
        <v>45352</v>
      </c>
      <c r="B169" s="120">
        <v>8842.2660720500007</v>
      </c>
      <c r="C169" s="167">
        <v>133.88884213</v>
      </c>
      <c r="D169" s="167">
        <v>75.067318290000003</v>
      </c>
      <c r="E169" s="167">
        <v>0</v>
      </c>
      <c r="F169" s="167">
        <v>75.067318290000003</v>
      </c>
      <c r="G169" s="167">
        <v>0</v>
      </c>
      <c r="H169" s="167">
        <v>58.821523839999998</v>
      </c>
      <c r="I169" s="167">
        <v>0</v>
      </c>
      <c r="J169" s="167">
        <v>13.59288254</v>
      </c>
      <c r="K169" s="167">
        <v>45.2286413</v>
      </c>
      <c r="L169" s="167">
        <v>8708.3772299200009</v>
      </c>
      <c r="M169" s="167">
        <v>1346.13306859</v>
      </c>
      <c r="N169" s="120"/>
      <c r="O169" s="120"/>
      <c r="P169" s="120"/>
      <c r="Q169" s="120"/>
      <c r="R169" s="120"/>
      <c r="S169" s="120"/>
      <c r="T169" s="120"/>
    </row>
    <row r="170" spans="1:20">
      <c r="A170" s="62">
        <v>45383</v>
      </c>
      <c r="B170" s="120">
        <v>9396.6338082000002</v>
      </c>
      <c r="C170" s="167">
        <v>133.76845195999999</v>
      </c>
      <c r="D170" s="167">
        <v>77.380877089999998</v>
      </c>
      <c r="E170" s="167">
        <v>0</v>
      </c>
      <c r="F170" s="167">
        <v>74.409934340000007</v>
      </c>
      <c r="G170" s="167">
        <v>2.9709427499999999</v>
      </c>
      <c r="H170" s="167">
        <v>56.387574870000002</v>
      </c>
      <c r="I170" s="167">
        <v>0</v>
      </c>
      <c r="J170" s="167">
        <v>12.64183051</v>
      </c>
      <c r="K170" s="167">
        <v>43.745744360000003</v>
      </c>
      <c r="L170" s="167">
        <v>9262.8653562399995</v>
      </c>
      <c r="M170" s="167">
        <v>1309.3029853400001</v>
      </c>
      <c r="N170" s="120"/>
      <c r="O170" s="120"/>
      <c r="P170" s="120"/>
      <c r="Q170" s="120"/>
      <c r="R170" s="120"/>
      <c r="S170" s="120"/>
      <c r="T170" s="120"/>
    </row>
    <row r="171" spans="1:20">
      <c r="A171" s="62">
        <v>45413</v>
      </c>
      <c r="B171" s="120">
        <v>9672.6641543799997</v>
      </c>
      <c r="C171" s="167">
        <v>128.69866549</v>
      </c>
      <c r="D171" s="167">
        <v>76.579868450000006</v>
      </c>
      <c r="E171" s="167">
        <v>0</v>
      </c>
      <c r="F171" s="167">
        <v>73.57812835</v>
      </c>
      <c r="G171" s="167">
        <v>3.0017401000000001</v>
      </c>
      <c r="H171" s="167">
        <v>52.118797039999997</v>
      </c>
      <c r="I171" s="167">
        <v>0</v>
      </c>
      <c r="J171" s="167">
        <v>11.689760529999999</v>
      </c>
      <c r="K171" s="167">
        <v>40.429036510000003</v>
      </c>
      <c r="L171" s="167">
        <v>9543.9654888900004</v>
      </c>
      <c r="M171" s="167">
        <v>1445.12361285</v>
      </c>
      <c r="N171" s="120"/>
      <c r="O171" s="120"/>
      <c r="P171" s="120"/>
      <c r="Q171" s="120"/>
      <c r="R171" s="120"/>
      <c r="S171" s="120"/>
      <c r="T171" s="120"/>
    </row>
    <row r="172" spans="1:20">
      <c r="A172" s="62">
        <v>45444</v>
      </c>
      <c r="B172" s="120">
        <v>9747.2863805699999</v>
      </c>
      <c r="C172" s="167">
        <v>124.69861751000001</v>
      </c>
      <c r="D172" s="167">
        <v>75.969607109999998</v>
      </c>
      <c r="E172" s="167">
        <v>0</v>
      </c>
      <c r="F172" s="167">
        <v>72.950037809999998</v>
      </c>
      <c r="G172" s="167">
        <v>3.0195693000000001</v>
      </c>
      <c r="H172" s="167">
        <v>48.7290104</v>
      </c>
      <c r="I172" s="167">
        <v>0</v>
      </c>
      <c r="J172" s="167">
        <v>10.481911999999999</v>
      </c>
      <c r="K172" s="167">
        <v>38.247098399999999</v>
      </c>
      <c r="L172" s="167">
        <v>9622.5877630600007</v>
      </c>
      <c r="M172" s="167">
        <v>1630.4998674399999</v>
      </c>
      <c r="N172" s="120"/>
      <c r="O172" s="120"/>
      <c r="P172" s="120"/>
      <c r="Q172" s="120"/>
      <c r="R172" s="120"/>
      <c r="S172" s="120"/>
      <c r="T172" s="120"/>
    </row>
    <row r="173" spans="1:20">
      <c r="A173" s="62">
        <v>45474</v>
      </c>
      <c r="B173" s="120">
        <v>9945.72410614</v>
      </c>
      <c r="C173" s="167">
        <v>111.97388730999999</v>
      </c>
      <c r="D173" s="167">
        <v>75.320006539999994</v>
      </c>
      <c r="E173" s="167">
        <v>0</v>
      </c>
      <c r="F173" s="167">
        <v>72.282848979999997</v>
      </c>
      <c r="G173" s="167">
        <v>3.0371575599999998</v>
      </c>
      <c r="H173" s="167">
        <v>36.653880770000001</v>
      </c>
      <c r="I173" s="167">
        <v>0</v>
      </c>
      <c r="J173" s="167">
        <v>1.2511315300000001</v>
      </c>
      <c r="K173" s="167">
        <v>35.402749239999999</v>
      </c>
      <c r="L173" s="167">
        <v>9833.7502188300004</v>
      </c>
      <c r="M173" s="167">
        <v>1687.8738398099999</v>
      </c>
      <c r="N173" s="120"/>
      <c r="O173" s="120"/>
      <c r="P173" s="120"/>
      <c r="Q173" s="120"/>
      <c r="R173" s="120"/>
      <c r="S173" s="120"/>
      <c r="T173" s="120"/>
    </row>
    <row r="174" spans="1:20">
      <c r="A174" s="62">
        <v>45505</v>
      </c>
      <c r="B174" s="120">
        <v>9978.2691489999997</v>
      </c>
      <c r="C174" s="167">
        <v>109.76819157</v>
      </c>
      <c r="D174" s="167">
        <v>74.723602569999997</v>
      </c>
      <c r="E174" s="167">
        <v>0</v>
      </c>
      <c r="F174" s="167">
        <v>71.667713980000002</v>
      </c>
      <c r="G174" s="167">
        <v>3.0558885899999999</v>
      </c>
      <c r="H174" s="167">
        <v>35.044589000000002</v>
      </c>
      <c r="I174" s="167">
        <v>0</v>
      </c>
      <c r="J174" s="167">
        <v>0</v>
      </c>
      <c r="K174" s="167">
        <v>35.044589000000002</v>
      </c>
      <c r="L174" s="167">
        <v>9868.5009574300002</v>
      </c>
      <c r="M174" s="167">
        <v>1649.69437771</v>
      </c>
      <c r="N174" s="120"/>
      <c r="O174" s="120"/>
      <c r="P174" s="120"/>
      <c r="Q174" s="120"/>
      <c r="R174" s="120"/>
      <c r="S174" s="120"/>
      <c r="T174" s="120"/>
    </row>
    <row r="175" spans="1:20">
      <c r="A175" s="62">
        <v>45536</v>
      </c>
      <c r="B175" s="120">
        <v>10482.25301778</v>
      </c>
      <c r="C175" s="167">
        <v>107.41459309</v>
      </c>
      <c r="D175" s="167">
        <v>74.04318705</v>
      </c>
      <c r="E175" s="167">
        <v>0</v>
      </c>
      <c r="F175" s="167">
        <v>71.005535690000002</v>
      </c>
      <c r="G175" s="167">
        <v>3.0376513599999999</v>
      </c>
      <c r="H175" s="167">
        <v>33.371406039999997</v>
      </c>
      <c r="I175" s="167">
        <v>0</v>
      </c>
      <c r="J175" s="167">
        <v>0</v>
      </c>
      <c r="K175" s="167">
        <v>33.371406039999997</v>
      </c>
      <c r="L175" s="167">
        <v>10374.83842469</v>
      </c>
      <c r="M175" s="167">
        <v>1424.7135025099999</v>
      </c>
      <c r="N175" s="120"/>
      <c r="O175" s="120"/>
      <c r="P175" s="120"/>
      <c r="Q175" s="120"/>
      <c r="R175" s="120"/>
      <c r="S175" s="120"/>
      <c r="T175" s="120"/>
    </row>
    <row r="176" spans="1:20">
      <c r="A176" s="62">
        <v>45566</v>
      </c>
      <c r="B176" s="120">
        <v>10437.658213410001</v>
      </c>
      <c r="C176" s="167">
        <v>102.41386147999999</v>
      </c>
      <c r="D176" s="167">
        <v>73.300593910000003</v>
      </c>
      <c r="E176" s="167">
        <v>0</v>
      </c>
      <c r="F176" s="167">
        <v>70.33516084</v>
      </c>
      <c r="G176" s="167">
        <v>2.96543307</v>
      </c>
      <c r="H176" s="167">
        <v>29.113267570000001</v>
      </c>
      <c r="I176" s="167">
        <v>0</v>
      </c>
      <c r="J176" s="167">
        <v>0</v>
      </c>
      <c r="K176" s="167">
        <v>29.113267570000001</v>
      </c>
      <c r="L176" s="167">
        <v>10335.24435193</v>
      </c>
      <c r="M176" s="167">
        <v>1376.6602733</v>
      </c>
      <c r="N176" s="120"/>
      <c r="O176" s="120"/>
      <c r="P176" s="120"/>
      <c r="Q176" s="120"/>
      <c r="R176" s="120"/>
      <c r="S176" s="120"/>
      <c r="T176" s="120"/>
    </row>
    <row r="177" spans="1:20">
      <c r="A177" s="62">
        <v>45597</v>
      </c>
      <c r="B177" s="120">
        <v>10405.46374623</v>
      </c>
      <c r="C177" s="167">
        <v>104.12411594</v>
      </c>
      <c r="D177" s="167">
        <v>76.750469539999997</v>
      </c>
      <c r="E177" s="167">
        <v>0</v>
      </c>
      <c r="F177" s="167">
        <v>73.770095780000005</v>
      </c>
      <c r="G177" s="167">
        <v>2.98037376</v>
      </c>
      <c r="H177" s="167">
        <v>27.373646399999998</v>
      </c>
      <c r="I177" s="167">
        <v>0</v>
      </c>
      <c r="J177" s="167">
        <v>0</v>
      </c>
      <c r="K177" s="167">
        <v>27.373646399999998</v>
      </c>
      <c r="L177" s="167">
        <v>10301.33963029</v>
      </c>
      <c r="M177" s="167">
        <v>1551.40438032</v>
      </c>
      <c r="N177" s="120"/>
      <c r="O177" s="120"/>
      <c r="P177" s="120"/>
      <c r="Q177" s="120"/>
      <c r="R177" s="120"/>
      <c r="S177" s="120"/>
      <c r="T177" s="120"/>
    </row>
    <row r="178" spans="1:20">
      <c r="A178" s="62">
        <v>45627</v>
      </c>
      <c r="B178" s="120">
        <v>11024.21343573</v>
      </c>
      <c r="C178" s="167">
        <v>100.02189466999999</v>
      </c>
      <c r="D178" s="167">
        <v>75.027754160000001</v>
      </c>
      <c r="E178" s="167">
        <v>0</v>
      </c>
      <c r="F178" s="167">
        <v>72.031964099999996</v>
      </c>
      <c r="G178" s="167">
        <v>2.99579006</v>
      </c>
      <c r="H178" s="167">
        <v>24.994140510000001</v>
      </c>
      <c r="I178" s="167">
        <v>0</v>
      </c>
      <c r="J178" s="167">
        <v>0</v>
      </c>
      <c r="K178" s="167">
        <v>24.994140510000001</v>
      </c>
      <c r="L178" s="167">
        <v>10924.19154106</v>
      </c>
      <c r="M178" s="167">
        <v>1316.5500461199999</v>
      </c>
      <c r="N178" s="120"/>
      <c r="O178" s="120"/>
      <c r="P178" s="120"/>
      <c r="Q178" s="120"/>
      <c r="R178" s="120"/>
      <c r="S178" s="120"/>
      <c r="T178" s="120"/>
    </row>
    <row r="179" spans="1:20">
      <c r="A179" s="62">
        <v>45658</v>
      </c>
      <c r="B179" s="120">
        <v>10896.23832425</v>
      </c>
      <c r="C179" s="167">
        <v>94.616676870000006</v>
      </c>
      <c r="D179" s="167">
        <v>71.965993479999995</v>
      </c>
      <c r="E179" s="167">
        <v>0</v>
      </c>
      <c r="F179" s="167">
        <v>68.958103010000002</v>
      </c>
      <c r="G179" s="167">
        <v>3.00789047</v>
      </c>
      <c r="H179" s="167">
        <v>22.650683390000001</v>
      </c>
      <c r="I179" s="167">
        <v>0</v>
      </c>
      <c r="J179" s="167">
        <v>0</v>
      </c>
      <c r="K179" s="167">
        <v>22.650683390000001</v>
      </c>
      <c r="L179" s="167">
        <v>10801.62164738</v>
      </c>
      <c r="M179" s="167">
        <v>1175.9587079200001</v>
      </c>
      <c r="N179" s="120"/>
      <c r="O179" s="120"/>
      <c r="P179" s="120"/>
      <c r="Q179" s="120"/>
      <c r="R179" s="120"/>
      <c r="S179" s="120"/>
      <c r="T179" s="120"/>
    </row>
    <row r="180" spans="1:20">
      <c r="A180" s="62">
        <v>45689</v>
      </c>
      <c r="B180" s="120">
        <v>10859.90181356</v>
      </c>
      <c r="C180" s="167">
        <v>112.79835623</v>
      </c>
      <c r="D180" s="167">
        <v>91.04690986</v>
      </c>
      <c r="E180" s="167">
        <v>0</v>
      </c>
      <c r="F180" s="167">
        <v>88.069410169999998</v>
      </c>
      <c r="G180" s="167">
        <v>2.9774996900000001</v>
      </c>
      <c r="H180" s="167">
        <v>21.75144637</v>
      </c>
      <c r="I180" s="167">
        <v>0</v>
      </c>
      <c r="J180" s="167">
        <v>0</v>
      </c>
      <c r="K180" s="167">
        <v>21.75144637</v>
      </c>
      <c r="L180" s="167">
        <v>10747.10345733</v>
      </c>
      <c r="M180" s="167">
        <v>1329.72757172</v>
      </c>
      <c r="N180" s="120"/>
      <c r="O180" s="120"/>
      <c r="P180" s="120"/>
      <c r="Q180" s="120"/>
      <c r="R180" s="120"/>
      <c r="S180" s="120"/>
      <c r="T180" s="120"/>
    </row>
    <row r="181" spans="1:20">
      <c r="A181" s="62">
        <v>45717</v>
      </c>
      <c r="B181" s="120">
        <v>11324.05769001</v>
      </c>
      <c r="C181" s="167">
        <v>185.86713947999999</v>
      </c>
      <c r="D181" s="167">
        <v>166.76821072999999</v>
      </c>
      <c r="E181" s="167">
        <v>0</v>
      </c>
      <c r="F181" s="167">
        <v>148.58656332999999</v>
      </c>
      <c r="G181" s="167">
        <v>18.181647399999999</v>
      </c>
      <c r="H181" s="167">
        <v>19.098928749999999</v>
      </c>
      <c r="I181" s="167">
        <v>0</v>
      </c>
      <c r="J181" s="167">
        <v>0</v>
      </c>
      <c r="K181" s="167">
        <v>19.098928749999999</v>
      </c>
      <c r="L181" s="167">
        <v>11138.19055053</v>
      </c>
      <c r="M181" s="167">
        <v>1362.4715801299999</v>
      </c>
      <c r="N181" s="120"/>
      <c r="O181" s="120"/>
      <c r="P181" s="120"/>
      <c r="Q181" s="120"/>
      <c r="R181" s="120"/>
      <c r="S181" s="120"/>
      <c r="T181" s="120"/>
    </row>
    <row r="182" spans="1:20">
      <c r="A182" s="62">
        <v>45748</v>
      </c>
      <c r="B182" s="120">
        <v>11549.405406399999</v>
      </c>
      <c r="C182" s="167">
        <v>183.79694745</v>
      </c>
      <c r="D182" s="167">
        <v>165.84152508</v>
      </c>
      <c r="E182" s="167">
        <v>0</v>
      </c>
      <c r="F182" s="167">
        <v>147.55457444999999</v>
      </c>
      <c r="G182" s="167">
        <v>18.28695063</v>
      </c>
      <c r="H182" s="167">
        <v>17.955422370000001</v>
      </c>
      <c r="I182" s="167">
        <v>0</v>
      </c>
      <c r="J182" s="167">
        <v>0</v>
      </c>
      <c r="K182" s="167">
        <v>17.955422370000001</v>
      </c>
      <c r="L182" s="167">
        <v>11365.608458950001</v>
      </c>
      <c r="M182" s="167">
        <v>1546.6999714599999</v>
      </c>
      <c r="N182" s="120"/>
      <c r="O182" s="120"/>
      <c r="P182" s="120"/>
      <c r="Q182" s="120"/>
      <c r="R182" s="120"/>
      <c r="S182" s="120"/>
      <c r="T182" s="12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3" location="'зміст'!A1" display="'зміст'!A1"/>
    <hyperlink ref="A1" location="Зміст!A1" display="Зміст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33203125" style="82" customWidth="1"/>
    <col min="3" max="3" width="8.5546875" style="82" customWidth="1"/>
    <col min="4" max="11" width="6.5546875" style="71" customWidth="1"/>
    <col min="12" max="12" width="13.109375" style="82" customWidth="1"/>
    <col min="13" max="20" width="6.5546875" style="71" customWidth="1"/>
    <col min="21" max="21" width="8" style="82" customWidth="1"/>
    <col min="22" max="22" width="8.88671875" style="82" customWidth="1"/>
    <col min="23" max="16384" width="9.109375" style="76"/>
  </cols>
  <sheetData>
    <row r="1" spans="1:28" ht="14.4">
      <c r="A1" s="108" t="s">
        <v>173</v>
      </c>
    </row>
    <row r="2" spans="1:28" ht="5.25" customHeight="1"/>
    <row r="3" spans="1:28" ht="26.25" customHeight="1">
      <c r="A3" s="225" t="s">
        <v>73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6" t="s">
        <v>62</v>
      </c>
      <c r="B4" s="230"/>
      <c r="C4" s="230"/>
      <c r="L4" s="77"/>
      <c r="U4" s="77"/>
      <c r="V4" s="77"/>
    </row>
    <row r="5" spans="1:28" ht="12.75" customHeight="1">
      <c r="A5" s="77" t="s">
        <v>232</v>
      </c>
      <c r="B5" s="77"/>
      <c r="C5" s="77"/>
      <c r="L5" s="77"/>
      <c r="U5" s="77"/>
      <c r="V5" s="77"/>
    </row>
    <row r="6" spans="1:28" s="78" customFormat="1" ht="18" customHeight="1">
      <c r="A6" s="231" t="s">
        <v>0</v>
      </c>
      <c r="B6" s="223" t="s">
        <v>1</v>
      </c>
      <c r="C6" s="223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23" t="s">
        <v>55</v>
      </c>
      <c r="M6" s="207" t="s">
        <v>2</v>
      </c>
      <c r="N6" s="208"/>
      <c r="O6" s="208"/>
      <c r="P6" s="208"/>
      <c r="Q6" s="208"/>
      <c r="R6" s="208"/>
      <c r="S6" s="208"/>
      <c r="T6" s="208"/>
      <c r="U6" s="223" t="s">
        <v>58</v>
      </c>
      <c r="V6" s="223" t="s">
        <v>53</v>
      </c>
    </row>
    <row r="7" spans="1:28" s="97" customFormat="1" ht="15" customHeight="1">
      <c r="A7" s="231"/>
      <c r="B7" s="223"/>
      <c r="C7" s="223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23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23"/>
      <c r="V7" s="223"/>
    </row>
    <row r="8" spans="1:28" ht="55.2">
      <c r="A8" s="231"/>
      <c r="B8" s="223"/>
      <c r="C8" s="223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23"/>
      <c r="M8" s="79" t="s">
        <v>13</v>
      </c>
      <c r="N8" s="79" t="s">
        <v>10</v>
      </c>
      <c r="O8" s="79" t="s">
        <v>11</v>
      </c>
      <c r="P8" s="79" t="s">
        <v>12</v>
      </c>
      <c r="Q8" s="79" t="s">
        <v>13</v>
      </c>
      <c r="R8" s="79" t="s">
        <v>10</v>
      </c>
      <c r="S8" s="79" t="s">
        <v>11</v>
      </c>
      <c r="T8" s="79" t="s">
        <v>12</v>
      </c>
      <c r="U8" s="223"/>
      <c r="V8" s="223"/>
    </row>
    <row r="9" spans="1:28" hidden="1">
      <c r="A9" s="138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4"/>
      <c r="N9" s="134"/>
      <c r="O9" s="134"/>
      <c r="P9" s="134"/>
      <c r="Q9" s="134"/>
      <c r="R9" s="134"/>
      <c r="S9" s="134"/>
      <c r="T9" s="134"/>
      <c r="U9" s="135"/>
      <c r="V9" s="135"/>
    </row>
    <row r="10" spans="1:28" collapsed="1">
      <c r="A10" s="98">
        <v>1</v>
      </c>
      <c r="B10" s="81">
        <v>2</v>
      </c>
      <c r="C10" s="98">
        <v>3</v>
      </c>
      <c r="D10" s="81">
        <v>4</v>
      </c>
      <c r="E10" s="98">
        <v>5</v>
      </c>
      <c r="F10" s="81">
        <v>6</v>
      </c>
      <c r="G10" s="98">
        <v>7</v>
      </c>
      <c r="H10" s="81">
        <v>8</v>
      </c>
      <c r="I10" s="98">
        <v>9</v>
      </c>
      <c r="J10" s="81">
        <v>10</v>
      </c>
      <c r="K10" s="98">
        <v>11</v>
      </c>
      <c r="L10" s="81">
        <v>12</v>
      </c>
      <c r="M10" s="98">
        <v>13</v>
      </c>
      <c r="N10" s="81">
        <v>14</v>
      </c>
      <c r="O10" s="98">
        <v>15</v>
      </c>
      <c r="P10" s="81">
        <v>16</v>
      </c>
      <c r="Q10" s="98">
        <v>17</v>
      </c>
      <c r="R10" s="81">
        <v>18</v>
      </c>
      <c r="S10" s="98">
        <v>19</v>
      </c>
      <c r="T10" s="81">
        <v>20</v>
      </c>
      <c r="U10" s="98">
        <v>21</v>
      </c>
      <c r="V10" s="81">
        <v>22</v>
      </c>
    </row>
    <row r="11" spans="1:28" hidden="1" outlineLevel="1">
      <c r="A11" s="62">
        <v>40544</v>
      </c>
      <c r="B11" s="120">
        <v>3747.4122781699998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89"/>
      <c r="N11" s="89"/>
      <c r="O11" s="89"/>
      <c r="P11" s="89"/>
      <c r="Q11" s="89"/>
      <c r="R11" s="89"/>
      <c r="S11" s="89"/>
      <c r="T11" s="89"/>
      <c r="U11" s="120"/>
      <c r="V11" s="120"/>
      <c r="W11" s="120"/>
      <c r="X11" s="120"/>
      <c r="Y11" s="120"/>
      <c r="Z11" s="120"/>
      <c r="AA11" s="120"/>
      <c r="AB11" s="120"/>
    </row>
    <row r="12" spans="1:28" hidden="1" outlineLevel="1">
      <c r="A12" s="62">
        <v>40575</v>
      </c>
      <c r="B12" s="120">
        <v>3727.5235386499999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89"/>
      <c r="N12" s="89"/>
      <c r="O12" s="89"/>
      <c r="P12" s="89"/>
      <c r="Q12" s="89"/>
      <c r="R12" s="89"/>
      <c r="S12" s="89"/>
      <c r="T12" s="89"/>
      <c r="U12" s="120"/>
      <c r="V12" s="120"/>
      <c r="W12" s="120"/>
      <c r="X12" s="120"/>
      <c r="Y12" s="120"/>
      <c r="Z12" s="120"/>
      <c r="AA12" s="120"/>
      <c r="AB12" s="120"/>
    </row>
    <row r="13" spans="1:28" hidden="1" outlineLevel="1">
      <c r="A13" s="62">
        <v>40603</v>
      </c>
      <c r="B13" s="120">
        <v>3711.1817230199999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89"/>
      <c r="N13" s="89"/>
      <c r="O13" s="89"/>
      <c r="P13" s="89"/>
      <c r="Q13" s="89"/>
      <c r="R13" s="89"/>
      <c r="S13" s="89"/>
      <c r="T13" s="89"/>
      <c r="U13" s="120"/>
      <c r="V13" s="120"/>
      <c r="W13" s="120"/>
      <c r="X13" s="120"/>
      <c r="Y13" s="120"/>
      <c r="Z13" s="120"/>
      <c r="AA13" s="120"/>
      <c r="AB13" s="120"/>
    </row>
    <row r="14" spans="1:28" hidden="1" outlineLevel="1">
      <c r="A14" s="62">
        <v>40634</v>
      </c>
      <c r="B14" s="120">
        <v>3707.53516352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89"/>
      <c r="N14" s="89"/>
      <c r="O14" s="89"/>
      <c r="P14" s="89"/>
      <c r="Q14" s="89"/>
      <c r="R14" s="89"/>
      <c r="S14" s="89"/>
      <c r="T14" s="89"/>
      <c r="U14" s="120"/>
      <c r="V14" s="120"/>
      <c r="W14" s="120"/>
      <c r="X14" s="120"/>
      <c r="Y14" s="120"/>
      <c r="Z14" s="120"/>
      <c r="AA14" s="120"/>
      <c r="AB14" s="120"/>
    </row>
    <row r="15" spans="1:28" hidden="1" outlineLevel="1">
      <c r="A15" s="62">
        <v>40664</v>
      </c>
      <c r="B15" s="120">
        <v>3706.3386142200002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89"/>
      <c r="N15" s="89"/>
      <c r="O15" s="89"/>
      <c r="P15" s="89"/>
      <c r="Q15" s="89"/>
      <c r="R15" s="89"/>
      <c r="S15" s="89"/>
      <c r="T15" s="89"/>
      <c r="U15" s="120"/>
      <c r="V15" s="120"/>
      <c r="W15" s="120"/>
      <c r="X15" s="120"/>
      <c r="Y15" s="120"/>
      <c r="Z15" s="120"/>
      <c r="AA15" s="120"/>
      <c r="AB15" s="120"/>
    </row>
    <row r="16" spans="1:28" hidden="1" outlineLevel="1">
      <c r="A16" s="62">
        <v>40695</v>
      </c>
      <c r="B16" s="120">
        <v>3708.9019539400001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89"/>
      <c r="N16" s="89"/>
      <c r="O16" s="89"/>
      <c r="P16" s="89"/>
      <c r="Q16" s="89"/>
      <c r="R16" s="89"/>
      <c r="S16" s="89"/>
      <c r="T16" s="89"/>
      <c r="U16" s="120"/>
      <c r="V16" s="120"/>
      <c r="W16" s="120"/>
      <c r="X16" s="120"/>
      <c r="Y16" s="120"/>
      <c r="Z16" s="120"/>
      <c r="AA16" s="120"/>
      <c r="AB16" s="120"/>
    </row>
    <row r="17" spans="1:28" hidden="1" outlineLevel="1">
      <c r="A17" s="62">
        <v>40725</v>
      </c>
      <c r="B17" s="120">
        <v>3695.3565183999999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89"/>
      <c r="N17" s="89"/>
      <c r="O17" s="89"/>
      <c r="P17" s="89"/>
      <c r="Q17" s="89"/>
      <c r="R17" s="89"/>
      <c r="S17" s="89"/>
      <c r="T17" s="89"/>
      <c r="U17" s="120"/>
      <c r="V17" s="120"/>
      <c r="W17" s="120"/>
      <c r="X17" s="120"/>
      <c r="Y17" s="120"/>
      <c r="Z17" s="120"/>
      <c r="AA17" s="120"/>
      <c r="AB17" s="120"/>
    </row>
    <row r="18" spans="1:28" hidden="1" outlineLevel="1">
      <c r="A18" s="62">
        <v>40756</v>
      </c>
      <c r="B18" s="120">
        <v>3678.7044994299999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89"/>
      <c r="N18" s="89"/>
      <c r="O18" s="89"/>
      <c r="P18" s="89"/>
      <c r="Q18" s="89"/>
      <c r="R18" s="89"/>
      <c r="S18" s="89"/>
      <c r="T18" s="89"/>
      <c r="U18" s="120"/>
      <c r="V18" s="120"/>
      <c r="W18" s="120"/>
      <c r="X18" s="120"/>
      <c r="Y18" s="120"/>
      <c r="Z18" s="120"/>
      <c r="AA18" s="120"/>
      <c r="AB18" s="120"/>
    </row>
    <row r="19" spans="1:28" hidden="1" outlineLevel="1">
      <c r="A19" s="62">
        <v>40787</v>
      </c>
      <c r="B19" s="120">
        <v>3644.5357811899999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89"/>
      <c r="N19" s="89"/>
      <c r="O19" s="89"/>
      <c r="P19" s="89"/>
      <c r="Q19" s="89"/>
      <c r="R19" s="89"/>
      <c r="S19" s="89"/>
      <c r="T19" s="89"/>
      <c r="U19" s="120"/>
      <c r="V19" s="120"/>
      <c r="W19" s="120"/>
      <c r="X19" s="120"/>
      <c r="Y19" s="120"/>
      <c r="Z19" s="120"/>
      <c r="AA19" s="120"/>
      <c r="AB19" s="120"/>
    </row>
    <row r="20" spans="1:28" hidden="1" outlineLevel="1">
      <c r="A20" s="62">
        <v>40817</v>
      </c>
      <c r="B20" s="120">
        <v>3615.3563883699999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89"/>
      <c r="N20" s="89"/>
      <c r="O20" s="89"/>
      <c r="P20" s="89"/>
      <c r="Q20" s="89"/>
      <c r="R20" s="89"/>
      <c r="S20" s="89"/>
      <c r="T20" s="89"/>
      <c r="U20" s="120"/>
      <c r="V20" s="120"/>
      <c r="W20" s="120"/>
      <c r="X20" s="120"/>
      <c r="Y20" s="120"/>
      <c r="Z20" s="120"/>
      <c r="AA20" s="120"/>
      <c r="AB20" s="120"/>
    </row>
    <row r="21" spans="1:28" hidden="1" outlineLevel="1">
      <c r="A21" s="62">
        <v>40848</v>
      </c>
      <c r="B21" s="120">
        <v>3528.60810911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89"/>
      <c r="N21" s="89"/>
      <c r="O21" s="89"/>
      <c r="P21" s="89"/>
      <c r="Q21" s="89"/>
      <c r="R21" s="89"/>
      <c r="S21" s="89"/>
      <c r="T21" s="89"/>
      <c r="U21" s="120"/>
      <c r="V21" s="120"/>
      <c r="W21" s="120"/>
      <c r="X21" s="120"/>
      <c r="Y21" s="120"/>
      <c r="Z21" s="120"/>
      <c r="AA21" s="120"/>
      <c r="AB21" s="120"/>
    </row>
    <row r="22" spans="1:28" hidden="1" outlineLevel="1">
      <c r="A22" s="62">
        <v>40878</v>
      </c>
      <c r="B22" s="120">
        <v>3356.3199122999999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89"/>
      <c r="N22" s="89"/>
      <c r="O22" s="89"/>
      <c r="P22" s="89"/>
      <c r="Q22" s="89"/>
      <c r="R22" s="89"/>
      <c r="S22" s="89"/>
      <c r="T22" s="89"/>
      <c r="U22" s="120"/>
      <c r="V22" s="120"/>
      <c r="W22" s="120"/>
      <c r="X22" s="120"/>
      <c r="Y22" s="120"/>
      <c r="Z22" s="120"/>
      <c r="AA22" s="120"/>
      <c r="AB22" s="120"/>
    </row>
    <row r="23" spans="1:28" hidden="1" outlineLevel="1">
      <c r="A23" s="62">
        <v>40909</v>
      </c>
      <c r="B23" s="120">
        <v>3312.6221660000001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89"/>
      <c r="N23" s="89"/>
      <c r="O23" s="89"/>
      <c r="P23" s="89"/>
      <c r="Q23" s="89"/>
      <c r="R23" s="89"/>
      <c r="S23" s="89"/>
      <c r="T23" s="89"/>
      <c r="U23" s="120"/>
      <c r="V23" s="120"/>
      <c r="W23" s="120"/>
      <c r="X23" s="120"/>
      <c r="Y23" s="120"/>
      <c r="Z23" s="120"/>
      <c r="AA23" s="120"/>
      <c r="AB23" s="120"/>
    </row>
    <row r="24" spans="1:28" hidden="1" outlineLevel="1">
      <c r="A24" s="62">
        <v>40940</v>
      </c>
      <c r="B24" s="120">
        <v>3273.4809837299999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89"/>
      <c r="N24" s="89"/>
      <c r="O24" s="89"/>
      <c r="P24" s="89"/>
      <c r="Q24" s="89"/>
      <c r="R24" s="89"/>
      <c r="S24" s="89"/>
      <c r="T24" s="89"/>
      <c r="U24" s="120"/>
      <c r="V24" s="120"/>
      <c r="W24" s="120"/>
      <c r="X24" s="120"/>
      <c r="Y24" s="120"/>
      <c r="Z24" s="120"/>
      <c r="AA24" s="120"/>
      <c r="AB24" s="120"/>
    </row>
    <row r="25" spans="1:28" hidden="1" outlineLevel="1">
      <c r="A25" s="62">
        <v>40969</v>
      </c>
      <c r="B25" s="120">
        <v>3227.93165447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89"/>
      <c r="N25" s="89"/>
      <c r="O25" s="89"/>
      <c r="P25" s="89"/>
      <c r="Q25" s="89"/>
      <c r="R25" s="89"/>
      <c r="S25" s="89"/>
      <c r="T25" s="89"/>
      <c r="U25" s="120"/>
      <c r="V25" s="120"/>
      <c r="W25" s="120"/>
      <c r="X25" s="120"/>
      <c r="Y25" s="120"/>
      <c r="Z25" s="120"/>
      <c r="AA25" s="120"/>
      <c r="AB25" s="120"/>
    </row>
    <row r="26" spans="1:28" hidden="1" outlineLevel="1">
      <c r="A26" s="62">
        <v>41000</v>
      </c>
      <c r="B26" s="120">
        <v>3193.0203474999998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89"/>
      <c r="N26" s="89"/>
      <c r="O26" s="89"/>
      <c r="P26" s="89"/>
      <c r="Q26" s="89"/>
      <c r="R26" s="89"/>
      <c r="S26" s="89"/>
      <c r="T26" s="89"/>
      <c r="U26" s="120"/>
      <c r="V26" s="120"/>
      <c r="W26" s="120"/>
      <c r="X26" s="120"/>
      <c r="Y26" s="120"/>
      <c r="Z26" s="120"/>
      <c r="AA26" s="120"/>
      <c r="AB26" s="120"/>
    </row>
    <row r="27" spans="1:28" hidden="1" outlineLevel="1">
      <c r="A27" s="62">
        <v>41030</v>
      </c>
      <c r="B27" s="120">
        <v>3194.8413911799998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89"/>
      <c r="N27" s="89"/>
      <c r="O27" s="89"/>
      <c r="P27" s="89"/>
      <c r="Q27" s="89"/>
      <c r="R27" s="89"/>
      <c r="S27" s="89"/>
      <c r="T27" s="89"/>
      <c r="U27" s="120"/>
      <c r="V27" s="120"/>
      <c r="W27" s="120"/>
      <c r="X27" s="120"/>
      <c r="Y27" s="120"/>
      <c r="Z27" s="120"/>
      <c r="AA27" s="120"/>
      <c r="AB27" s="120"/>
    </row>
    <row r="28" spans="1:28" hidden="1" outlineLevel="1">
      <c r="A28" s="62">
        <v>41061</v>
      </c>
      <c r="B28" s="120">
        <v>3168.0694729000002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89"/>
      <c r="N28" s="89"/>
      <c r="O28" s="89"/>
      <c r="P28" s="89"/>
      <c r="Q28" s="89"/>
      <c r="R28" s="89"/>
      <c r="S28" s="89"/>
      <c r="T28" s="89"/>
      <c r="U28" s="120"/>
      <c r="V28" s="120"/>
      <c r="W28" s="120"/>
      <c r="X28" s="120"/>
      <c r="Y28" s="120"/>
      <c r="Z28" s="120"/>
      <c r="AA28" s="120"/>
      <c r="AB28" s="120"/>
    </row>
    <row r="29" spans="1:28" hidden="1" outlineLevel="1">
      <c r="A29" s="62">
        <v>41091</v>
      </c>
      <c r="B29" s="120">
        <v>3140.0965940299998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89"/>
      <c r="N29" s="89"/>
      <c r="O29" s="89"/>
      <c r="P29" s="89"/>
      <c r="Q29" s="89"/>
      <c r="R29" s="89"/>
      <c r="S29" s="89"/>
      <c r="T29" s="89"/>
      <c r="U29" s="120"/>
      <c r="V29" s="120"/>
      <c r="W29" s="120"/>
      <c r="X29" s="120"/>
      <c r="Y29" s="120"/>
      <c r="Z29" s="120"/>
      <c r="AA29" s="120"/>
      <c r="AB29" s="120"/>
    </row>
    <row r="30" spans="1:28" hidden="1" outlineLevel="1">
      <c r="A30" s="62">
        <v>41122</v>
      </c>
      <c r="B30" s="120">
        <v>3072.5760333799999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89"/>
      <c r="N30" s="89"/>
      <c r="O30" s="89"/>
      <c r="P30" s="89"/>
      <c r="Q30" s="89"/>
      <c r="R30" s="89"/>
      <c r="S30" s="89"/>
      <c r="T30" s="89"/>
      <c r="U30" s="120"/>
      <c r="V30" s="120"/>
      <c r="W30" s="120"/>
      <c r="X30" s="120"/>
      <c r="Y30" s="120"/>
      <c r="Z30" s="120"/>
      <c r="AA30" s="120"/>
      <c r="AB30" s="120"/>
    </row>
    <row r="31" spans="1:28" hidden="1" outlineLevel="1">
      <c r="A31" s="62">
        <v>41153</v>
      </c>
      <c r="B31" s="120">
        <v>3043.7885962800001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89"/>
      <c r="N31" s="89"/>
      <c r="O31" s="89"/>
      <c r="P31" s="89"/>
      <c r="Q31" s="89"/>
      <c r="R31" s="89"/>
      <c r="S31" s="89"/>
      <c r="T31" s="89"/>
      <c r="U31" s="120"/>
      <c r="V31" s="120"/>
      <c r="W31" s="120"/>
      <c r="X31" s="120"/>
      <c r="Y31" s="120"/>
      <c r="Z31" s="120"/>
      <c r="AA31" s="120"/>
      <c r="AB31" s="120"/>
    </row>
    <row r="32" spans="1:28" hidden="1" outlineLevel="1">
      <c r="A32" s="62">
        <v>41183</v>
      </c>
      <c r="B32" s="120">
        <v>3011.7362176000001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89"/>
      <c r="N32" s="89"/>
      <c r="O32" s="89"/>
      <c r="P32" s="89"/>
      <c r="Q32" s="89"/>
      <c r="R32" s="89"/>
      <c r="S32" s="89"/>
      <c r="T32" s="89"/>
      <c r="U32" s="120"/>
      <c r="V32" s="120"/>
      <c r="W32" s="120"/>
      <c r="X32" s="120"/>
      <c r="Y32" s="120"/>
      <c r="Z32" s="120"/>
      <c r="AA32" s="120"/>
      <c r="AB32" s="120"/>
    </row>
    <row r="33" spans="1:28" hidden="1" outlineLevel="1">
      <c r="A33" s="62">
        <v>41214</v>
      </c>
      <c r="B33" s="120">
        <v>2992.3694581200002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89"/>
      <c r="N33" s="89"/>
      <c r="O33" s="89"/>
      <c r="P33" s="89"/>
      <c r="Q33" s="89"/>
      <c r="R33" s="89"/>
      <c r="S33" s="89"/>
      <c r="T33" s="89"/>
      <c r="U33" s="120"/>
      <c r="V33" s="120"/>
      <c r="W33" s="120"/>
      <c r="X33" s="120"/>
      <c r="Y33" s="120"/>
      <c r="Z33" s="120"/>
      <c r="AA33" s="120"/>
      <c r="AB33" s="120"/>
    </row>
    <row r="34" spans="1:28" hidden="1" outlineLevel="1">
      <c r="A34" s="62">
        <v>41244</v>
      </c>
      <c r="B34" s="120">
        <v>2969.6195081699998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89"/>
      <c r="N34" s="89"/>
      <c r="O34" s="89"/>
      <c r="P34" s="89"/>
      <c r="Q34" s="89"/>
      <c r="R34" s="89"/>
      <c r="S34" s="89"/>
      <c r="T34" s="89"/>
      <c r="U34" s="120"/>
      <c r="V34" s="120"/>
      <c r="W34" s="120"/>
      <c r="X34" s="120"/>
      <c r="Y34" s="120"/>
      <c r="Z34" s="120"/>
      <c r="AA34" s="120"/>
      <c r="AB34" s="120"/>
    </row>
    <row r="35" spans="1:28" hidden="1" outlineLevel="1">
      <c r="A35" s="62">
        <v>41275</v>
      </c>
      <c r="B35" s="120">
        <v>2942.72614767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89"/>
      <c r="N35" s="89"/>
      <c r="O35" s="89"/>
      <c r="P35" s="89"/>
      <c r="Q35" s="89"/>
      <c r="R35" s="89"/>
      <c r="S35" s="89"/>
      <c r="T35" s="89"/>
      <c r="U35" s="120"/>
      <c r="V35" s="120"/>
      <c r="W35" s="120"/>
      <c r="X35" s="120"/>
      <c r="Y35" s="120"/>
      <c r="Z35" s="120"/>
      <c r="AA35" s="120"/>
      <c r="AB35" s="120"/>
    </row>
    <row r="36" spans="1:28" hidden="1" outlineLevel="1">
      <c r="A36" s="62">
        <v>41306</v>
      </c>
      <c r="B36" s="120">
        <v>2916.39143633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89"/>
      <c r="N36" s="89"/>
      <c r="O36" s="89"/>
      <c r="P36" s="89"/>
      <c r="Q36" s="89"/>
      <c r="R36" s="89"/>
      <c r="S36" s="89"/>
      <c r="T36" s="89"/>
      <c r="U36" s="120"/>
      <c r="V36" s="120"/>
      <c r="W36" s="120"/>
      <c r="X36" s="120"/>
      <c r="Y36" s="120"/>
      <c r="Z36" s="120"/>
      <c r="AA36" s="120"/>
      <c r="AB36" s="120"/>
    </row>
    <row r="37" spans="1:28" hidden="1" outlineLevel="1">
      <c r="A37" s="62">
        <v>41334</v>
      </c>
      <c r="B37" s="120">
        <v>2906.3404879300001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89"/>
      <c r="N37" s="89"/>
      <c r="O37" s="89"/>
      <c r="P37" s="89"/>
      <c r="Q37" s="89"/>
      <c r="R37" s="89"/>
      <c r="S37" s="89"/>
      <c r="T37" s="89"/>
      <c r="U37" s="120"/>
      <c r="V37" s="120"/>
      <c r="W37" s="120"/>
      <c r="X37" s="120"/>
      <c r="Y37" s="120"/>
      <c r="Z37" s="120"/>
      <c r="AA37" s="120"/>
      <c r="AB37" s="120"/>
    </row>
    <row r="38" spans="1:28" hidden="1" outlineLevel="1">
      <c r="A38" s="62">
        <v>41365</v>
      </c>
      <c r="B38" s="120">
        <v>2929.5173367299999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89"/>
      <c r="N38" s="89"/>
      <c r="O38" s="89"/>
      <c r="P38" s="89"/>
      <c r="Q38" s="89"/>
      <c r="R38" s="89"/>
      <c r="S38" s="89"/>
      <c r="T38" s="89"/>
      <c r="U38" s="120"/>
      <c r="V38" s="120"/>
      <c r="W38" s="120"/>
      <c r="X38" s="120"/>
      <c r="Y38" s="120"/>
      <c r="Z38" s="120"/>
      <c r="AA38" s="120"/>
      <c r="AB38" s="120"/>
    </row>
    <row r="39" spans="1:28" hidden="1" outlineLevel="1">
      <c r="A39" s="62">
        <v>41395</v>
      </c>
      <c r="B39" s="120">
        <v>2916.2926575199999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89"/>
      <c r="N39" s="89"/>
      <c r="O39" s="89"/>
      <c r="P39" s="89"/>
      <c r="Q39" s="89"/>
      <c r="R39" s="89"/>
      <c r="S39" s="89"/>
      <c r="T39" s="89"/>
      <c r="U39" s="120"/>
      <c r="V39" s="120"/>
      <c r="W39" s="120"/>
      <c r="X39" s="120"/>
      <c r="Y39" s="120"/>
      <c r="Z39" s="120"/>
      <c r="AA39" s="120"/>
      <c r="AB39" s="120"/>
    </row>
    <row r="40" spans="1:28" hidden="1" outlineLevel="1">
      <c r="A40" s="62">
        <v>41426</v>
      </c>
      <c r="B40" s="120">
        <v>2864.4227902500002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89"/>
      <c r="N40" s="89"/>
      <c r="O40" s="89"/>
      <c r="P40" s="89"/>
      <c r="Q40" s="89"/>
      <c r="R40" s="89"/>
      <c r="S40" s="89"/>
      <c r="T40" s="89"/>
      <c r="U40" s="120"/>
      <c r="V40" s="120"/>
      <c r="W40" s="120"/>
      <c r="X40" s="120"/>
      <c r="Y40" s="120"/>
      <c r="Z40" s="120"/>
      <c r="AA40" s="120"/>
      <c r="AB40" s="120"/>
    </row>
    <row r="41" spans="1:28" hidden="1" outlineLevel="1">
      <c r="A41" s="62">
        <v>41456</v>
      </c>
      <c r="B41" s="120">
        <v>2861.5051370800002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89"/>
      <c r="N41" s="89"/>
      <c r="O41" s="89"/>
      <c r="P41" s="89"/>
      <c r="Q41" s="89"/>
      <c r="R41" s="89"/>
      <c r="S41" s="89"/>
      <c r="T41" s="89"/>
      <c r="U41" s="120"/>
      <c r="V41" s="120"/>
      <c r="W41" s="120"/>
      <c r="X41" s="120"/>
      <c r="Y41" s="120"/>
      <c r="Z41" s="120"/>
      <c r="AA41" s="120"/>
      <c r="AB41" s="120"/>
    </row>
    <row r="42" spans="1:28" hidden="1" outlineLevel="1">
      <c r="A42" s="62">
        <v>41487</v>
      </c>
      <c r="B42" s="120">
        <v>2879.9442219500002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89"/>
      <c r="N42" s="89"/>
      <c r="O42" s="89"/>
      <c r="P42" s="89"/>
      <c r="Q42" s="89"/>
      <c r="R42" s="89"/>
      <c r="S42" s="89"/>
      <c r="T42" s="89"/>
      <c r="U42" s="120"/>
      <c r="V42" s="120"/>
      <c r="W42" s="120"/>
      <c r="X42" s="120"/>
      <c r="Y42" s="120"/>
      <c r="Z42" s="120"/>
      <c r="AA42" s="120"/>
      <c r="AB42" s="120"/>
    </row>
    <row r="43" spans="1:28" hidden="1" outlineLevel="1">
      <c r="A43" s="62">
        <v>41518</v>
      </c>
      <c r="B43" s="120">
        <v>2835.4978935099998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89"/>
      <c r="N43" s="89"/>
      <c r="O43" s="89"/>
      <c r="P43" s="89"/>
      <c r="Q43" s="89"/>
      <c r="R43" s="89"/>
      <c r="S43" s="89"/>
      <c r="T43" s="89"/>
      <c r="U43" s="120"/>
      <c r="V43" s="120"/>
      <c r="W43" s="120"/>
      <c r="X43" s="120"/>
      <c r="Y43" s="120"/>
      <c r="Z43" s="120"/>
      <c r="AA43" s="120"/>
      <c r="AB43" s="120"/>
    </row>
    <row r="44" spans="1:28" hidden="1" outlineLevel="1">
      <c r="A44" s="62">
        <v>41548</v>
      </c>
      <c r="B44" s="120">
        <v>2840.6151507499999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89"/>
      <c r="N44" s="89"/>
      <c r="O44" s="89"/>
      <c r="P44" s="89"/>
      <c r="Q44" s="89"/>
      <c r="R44" s="89"/>
      <c r="S44" s="89"/>
      <c r="T44" s="89"/>
      <c r="U44" s="120"/>
      <c r="V44" s="120"/>
      <c r="W44" s="120"/>
      <c r="X44" s="120"/>
      <c r="Y44" s="120"/>
      <c r="Z44" s="120"/>
      <c r="AA44" s="120"/>
      <c r="AB44" s="120"/>
    </row>
    <row r="45" spans="1:28" hidden="1" outlineLevel="1">
      <c r="A45" s="62">
        <v>41579</v>
      </c>
      <c r="B45" s="120">
        <v>2818.4155779500002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89"/>
      <c r="N45" s="89"/>
      <c r="O45" s="89"/>
      <c r="P45" s="89"/>
      <c r="Q45" s="89"/>
      <c r="R45" s="89"/>
      <c r="S45" s="89"/>
      <c r="T45" s="89"/>
      <c r="U45" s="120"/>
      <c r="V45" s="120"/>
      <c r="W45" s="120"/>
      <c r="X45" s="120"/>
      <c r="Y45" s="120"/>
      <c r="Z45" s="120"/>
      <c r="AA45" s="120"/>
      <c r="AB45" s="120"/>
    </row>
    <row r="46" spans="1:28" hidden="1" outlineLevel="1">
      <c r="A46" s="62">
        <v>41609</v>
      </c>
      <c r="B46" s="120">
        <v>2817.3662230599998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89"/>
      <c r="N46" s="89"/>
      <c r="O46" s="89"/>
      <c r="P46" s="89"/>
      <c r="Q46" s="89"/>
      <c r="R46" s="89"/>
      <c r="S46" s="89"/>
      <c r="T46" s="89"/>
      <c r="U46" s="120"/>
      <c r="V46" s="120"/>
      <c r="W46" s="120"/>
      <c r="X46" s="120"/>
      <c r="Y46" s="120"/>
      <c r="Z46" s="120"/>
      <c r="AA46" s="120"/>
      <c r="AB46" s="120"/>
    </row>
    <row r="47" spans="1:28" hidden="1" outlineLevel="1">
      <c r="A47" s="62">
        <v>41640</v>
      </c>
      <c r="B47" s="120">
        <v>2809.0319165000001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89"/>
      <c r="N47" s="89"/>
      <c r="O47" s="89"/>
      <c r="P47" s="89"/>
      <c r="Q47" s="89"/>
      <c r="R47" s="89"/>
      <c r="S47" s="89"/>
      <c r="T47" s="89"/>
      <c r="U47" s="120"/>
      <c r="V47" s="120"/>
      <c r="W47" s="120"/>
      <c r="X47" s="120"/>
      <c r="Y47" s="120"/>
      <c r="Z47" s="120"/>
      <c r="AA47" s="120"/>
      <c r="AB47" s="120"/>
    </row>
    <row r="48" spans="1:28" hidden="1" outlineLevel="1">
      <c r="A48" s="62">
        <v>41671</v>
      </c>
      <c r="B48" s="120">
        <v>3038.0097304699998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89"/>
      <c r="N48" s="89"/>
      <c r="O48" s="89"/>
      <c r="P48" s="89"/>
      <c r="Q48" s="89"/>
      <c r="R48" s="89"/>
      <c r="S48" s="89"/>
      <c r="T48" s="89"/>
      <c r="U48" s="120"/>
      <c r="V48" s="120"/>
      <c r="W48" s="120"/>
      <c r="X48" s="120"/>
      <c r="Y48" s="120"/>
      <c r="Z48" s="120"/>
      <c r="AA48" s="120"/>
      <c r="AB48" s="120"/>
    </row>
    <row r="49" spans="1:28" hidden="1" outlineLevel="1">
      <c r="A49" s="62">
        <v>41699</v>
      </c>
      <c r="B49" s="120">
        <v>3096.73968126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89"/>
      <c r="N49" s="89"/>
      <c r="O49" s="89"/>
      <c r="P49" s="89"/>
      <c r="Q49" s="89"/>
      <c r="R49" s="89"/>
      <c r="S49" s="89"/>
      <c r="T49" s="89"/>
      <c r="U49" s="120"/>
      <c r="V49" s="120"/>
      <c r="W49" s="120"/>
      <c r="X49" s="120"/>
      <c r="Y49" s="120"/>
      <c r="Z49" s="120"/>
      <c r="AA49" s="120"/>
      <c r="AB49" s="120"/>
    </row>
    <row r="50" spans="1:28" hidden="1" outlineLevel="1">
      <c r="A50" s="62">
        <v>41730</v>
      </c>
      <c r="B50" s="120">
        <v>3088.80345115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89"/>
      <c r="N50" s="89"/>
      <c r="O50" s="89"/>
      <c r="P50" s="89"/>
      <c r="Q50" s="89"/>
      <c r="R50" s="89"/>
      <c r="S50" s="89"/>
      <c r="T50" s="89"/>
      <c r="U50" s="120"/>
      <c r="V50" s="120"/>
      <c r="W50" s="120"/>
      <c r="X50" s="120"/>
      <c r="Y50" s="120"/>
      <c r="Z50" s="120"/>
      <c r="AA50" s="120"/>
      <c r="AB50" s="120"/>
    </row>
    <row r="51" spans="1:28" hidden="1" outlineLevel="1">
      <c r="A51" s="62">
        <v>41760</v>
      </c>
      <c r="B51" s="120">
        <v>3088.0793937399999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89"/>
      <c r="N51" s="89"/>
      <c r="O51" s="89"/>
      <c r="P51" s="89"/>
      <c r="Q51" s="89"/>
      <c r="R51" s="89"/>
      <c r="S51" s="89"/>
      <c r="T51" s="89"/>
      <c r="U51" s="120"/>
      <c r="V51" s="120"/>
      <c r="W51" s="120"/>
      <c r="X51" s="120"/>
      <c r="Y51" s="120"/>
      <c r="Z51" s="120"/>
      <c r="AA51" s="120"/>
      <c r="AB51" s="120"/>
    </row>
    <row r="52" spans="1:28" hidden="1" outlineLevel="1">
      <c r="A52" s="62">
        <v>41791</v>
      </c>
      <c r="B52" s="120">
        <v>2951.3941096499998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89"/>
      <c r="N52" s="89"/>
      <c r="O52" s="89"/>
      <c r="P52" s="89"/>
      <c r="Q52" s="89"/>
      <c r="R52" s="89"/>
      <c r="S52" s="89"/>
      <c r="T52" s="89"/>
      <c r="U52" s="120"/>
      <c r="V52" s="120"/>
      <c r="W52" s="120"/>
      <c r="X52" s="120"/>
      <c r="Y52" s="120"/>
      <c r="Z52" s="120"/>
      <c r="AA52" s="120"/>
      <c r="AB52" s="120"/>
    </row>
    <row r="53" spans="1:28" hidden="1" outlineLevel="1">
      <c r="A53" s="62">
        <v>41821</v>
      </c>
      <c r="B53" s="120">
        <v>2963.5083291999999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89"/>
      <c r="N53" s="89"/>
      <c r="O53" s="89"/>
      <c r="P53" s="89"/>
      <c r="Q53" s="89"/>
      <c r="R53" s="89"/>
      <c r="S53" s="89"/>
      <c r="T53" s="89"/>
      <c r="U53" s="120"/>
      <c r="V53" s="120"/>
      <c r="W53" s="120"/>
      <c r="X53" s="120"/>
      <c r="Y53" s="120"/>
      <c r="Z53" s="120"/>
      <c r="AA53" s="120"/>
      <c r="AB53" s="120"/>
    </row>
    <row r="54" spans="1:28" hidden="1" outlineLevel="1">
      <c r="A54" s="62">
        <v>41852</v>
      </c>
      <c r="B54" s="120">
        <v>3134.3676056300001</v>
      </c>
      <c r="C54" s="120">
        <v>1904.7151988799999</v>
      </c>
      <c r="D54" s="120">
        <v>1361.45661391</v>
      </c>
      <c r="E54" s="120">
        <v>769.10650994000002</v>
      </c>
      <c r="F54" s="120">
        <v>364.57658461</v>
      </c>
      <c r="G54" s="120">
        <v>227.77351935999999</v>
      </c>
      <c r="H54" s="120">
        <v>543.25858497000002</v>
      </c>
      <c r="I54" s="120">
        <v>28.482994649999998</v>
      </c>
      <c r="J54" s="120">
        <v>101.06558664000001</v>
      </c>
      <c r="K54" s="120">
        <v>413.71000368</v>
      </c>
      <c r="L54" s="120">
        <v>1123.4791097100001</v>
      </c>
      <c r="M54" s="120">
        <v>258.36834870000001</v>
      </c>
      <c r="N54" s="120">
        <v>3.4366008300000002</v>
      </c>
      <c r="O54" s="120">
        <v>6.7042799999999998</v>
      </c>
      <c r="P54" s="120">
        <v>248.22746787</v>
      </c>
      <c r="Q54" s="120">
        <v>865.11076101000003</v>
      </c>
      <c r="R54" s="120">
        <v>50.318811179999997</v>
      </c>
      <c r="S54" s="120">
        <v>13.87604754</v>
      </c>
      <c r="T54" s="120">
        <v>800.91590228999996</v>
      </c>
      <c r="U54" s="120">
        <v>106.17329703999999</v>
      </c>
      <c r="V54" s="120">
        <v>1101.88883055</v>
      </c>
      <c r="W54" s="120"/>
      <c r="X54" s="120"/>
      <c r="Y54" s="120"/>
      <c r="Z54" s="120"/>
      <c r="AA54" s="120"/>
      <c r="AB54" s="120"/>
    </row>
    <row r="55" spans="1:28" hidden="1" outlineLevel="1">
      <c r="A55" s="62">
        <v>41883</v>
      </c>
      <c r="B55" s="120">
        <v>3024.8441733200002</v>
      </c>
      <c r="C55" s="120">
        <v>1858.49144004</v>
      </c>
      <c r="D55" s="120">
        <v>1348.8639045</v>
      </c>
      <c r="E55" s="120">
        <v>763.40688302000001</v>
      </c>
      <c r="F55" s="120">
        <v>361.00101474000002</v>
      </c>
      <c r="G55" s="120">
        <v>224.45600673999999</v>
      </c>
      <c r="H55" s="120">
        <v>509.62753554</v>
      </c>
      <c r="I55" s="120">
        <v>26.70913706</v>
      </c>
      <c r="J55" s="120">
        <v>96.283318949999995</v>
      </c>
      <c r="K55" s="120">
        <v>386.63507952999998</v>
      </c>
      <c r="L55" s="120">
        <v>1062.63720246</v>
      </c>
      <c r="M55" s="120">
        <v>258.45838959999998</v>
      </c>
      <c r="N55" s="120">
        <v>1.3731911699999999</v>
      </c>
      <c r="O55" s="120">
        <v>9.3458677199999993</v>
      </c>
      <c r="P55" s="120">
        <v>247.73933070999999</v>
      </c>
      <c r="Q55" s="120">
        <v>804.17881285999999</v>
      </c>
      <c r="R55" s="120">
        <v>34.381695110000003</v>
      </c>
      <c r="S55" s="120">
        <v>29.18150241</v>
      </c>
      <c r="T55" s="120">
        <v>740.61561533999998</v>
      </c>
      <c r="U55" s="120">
        <v>103.71553082</v>
      </c>
      <c r="V55" s="120">
        <v>1053.73136602</v>
      </c>
      <c r="W55" s="120"/>
      <c r="X55" s="120"/>
      <c r="Y55" s="120"/>
      <c r="Z55" s="120"/>
      <c r="AA55" s="120"/>
      <c r="AB55" s="120"/>
    </row>
    <row r="56" spans="1:28" hidden="1" outlineLevel="1">
      <c r="A56" s="62">
        <v>41913</v>
      </c>
      <c r="B56" s="120">
        <v>3002.2107857699998</v>
      </c>
      <c r="C56" s="120">
        <v>1848.11203791</v>
      </c>
      <c r="D56" s="120">
        <v>1345.99291419</v>
      </c>
      <c r="E56" s="120">
        <v>772.17921258000001</v>
      </c>
      <c r="F56" s="120">
        <v>352.16461156000003</v>
      </c>
      <c r="G56" s="120">
        <v>221.64909005000001</v>
      </c>
      <c r="H56" s="120">
        <v>502.11912372</v>
      </c>
      <c r="I56" s="120">
        <v>26.885992420000001</v>
      </c>
      <c r="J56" s="120">
        <v>94.963445759999999</v>
      </c>
      <c r="K56" s="120">
        <v>380.26968554000001</v>
      </c>
      <c r="L56" s="120">
        <v>1049.71550895</v>
      </c>
      <c r="M56" s="120">
        <v>257.29774316999999</v>
      </c>
      <c r="N56" s="120">
        <v>2.92187142</v>
      </c>
      <c r="O56" s="120">
        <v>7.48251153</v>
      </c>
      <c r="P56" s="120">
        <v>246.89336022000001</v>
      </c>
      <c r="Q56" s="120">
        <v>792.41776577999997</v>
      </c>
      <c r="R56" s="120">
        <v>53.087497900000002</v>
      </c>
      <c r="S56" s="120">
        <v>12.760681160000001</v>
      </c>
      <c r="T56" s="120">
        <v>726.56958671999996</v>
      </c>
      <c r="U56" s="120">
        <v>104.38323891</v>
      </c>
      <c r="V56" s="120">
        <v>1057.2838632600001</v>
      </c>
      <c r="W56" s="120"/>
      <c r="X56" s="120"/>
      <c r="Y56" s="120"/>
      <c r="Z56" s="120"/>
      <c r="AA56" s="120"/>
      <c r="AB56" s="120"/>
    </row>
    <row r="57" spans="1:28" hidden="1" outlineLevel="1">
      <c r="A57" s="62">
        <v>41944</v>
      </c>
      <c r="B57" s="120">
        <v>3142.0983639999999</v>
      </c>
      <c r="C57" s="120">
        <v>1893.63154517</v>
      </c>
      <c r="D57" s="120">
        <v>1324.3444148399999</v>
      </c>
      <c r="E57" s="120">
        <v>747.21048968000002</v>
      </c>
      <c r="F57" s="120">
        <v>353.24754743</v>
      </c>
      <c r="G57" s="120">
        <v>223.88637772999999</v>
      </c>
      <c r="H57" s="120">
        <v>569.28713032999997</v>
      </c>
      <c r="I57" s="120">
        <v>30.771937470000001</v>
      </c>
      <c r="J57" s="120">
        <v>109.96162167</v>
      </c>
      <c r="K57" s="120">
        <v>428.55357119000001</v>
      </c>
      <c r="L57" s="120">
        <v>1146.9066919100001</v>
      </c>
      <c r="M57" s="120">
        <v>252.81572793000001</v>
      </c>
      <c r="N57" s="120">
        <v>2.5485263699999998</v>
      </c>
      <c r="O57" s="120">
        <v>5.6759124300000003</v>
      </c>
      <c r="P57" s="120">
        <v>244.59128913000001</v>
      </c>
      <c r="Q57" s="120">
        <v>894.09096397999997</v>
      </c>
      <c r="R57" s="120">
        <v>57.264077299999997</v>
      </c>
      <c r="S57" s="120">
        <v>14.2709543</v>
      </c>
      <c r="T57" s="120">
        <v>822.55593237999994</v>
      </c>
      <c r="U57" s="120">
        <v>101.56012692</v>
      </c>
      <c r="V57" s="120">
        <v>1224.51704898</v>
      </c>
      <c r="W57" s="120"/>
      <c r="X57" s="120"/>
      <c r="Y57" s="120"/>
      <c r="Z57" s="120"/>
      <c r="AA57" s="120"/>
      <c r="AB57" s="120"/>
    </row>
    <row r="58" spans="1:28" hidden="1" outlineLevel="1">
      <c r="A58" s="62">
        <v>41974</v>
      </c>
      <c r="B58" s="120">
        <v>3189.2191630299999</v>
      </c>
      <c r="C58" s="120">
        <v>1918.5269395</v>
      </c>
      <c r="D58" s="120">
        <v>1332.86672933</v>
      </c>
      <c r="E58" s="120">
        <v>766.97563538999998</v>
      </c>
      <c r="F58" s="120">
        <v>349.05696732000001</v>
      </c>
      <c r="G58" s="120">
        <v>216.83412662000001</v>
      </c>
      <c r="H58" s="120">
        <v>585.66021017000003</v>
      </c>
      <c r="I58" s="120">
        <v>32.87303155</v>
      </c>
      <c r="J58" s="120">
        <v>113.80769526</v>
      </c>
      <c r="K58" s="120">
        <v>438.97948336000002</v>
      </c>
      <c r="L58" s="120">
        <v>1166.6111847</v>
      </c>
      <c r="M58" s="120">
        <v>254.23908886999999</v>
      </c>
      <c r="N58" s="120">
        <v>2.69095533</v>
      </c>
      <c r="O58" s="120">
        <v>5.3708711899999999</v>
      </c>
      <c r="P58" s="120">
        <v>246.17726235000001</v>
      </c>
      <c r="Q58" s="120">
        <v>912.37209583000003</v>
      </c>
      <c r="R58" s="120">
        <v>60.178459189999998</v>
      </c>
      <c r="S58" s="120">
        <v>14.870305780000001</v>
      </c>
      <c r="T58" s="120">
        <v>837.32333086000006</v>
      </c>
      <c r="U58" s="120">
        <v>104.08103883</v>
      </c>
      <c r="V58" s="120">
        <v>1266.06005147</v>
      </c>
      <c r="W58" s="120"/>
      <c r="X58" s="120"/>
      <c r="Y58" s="120"/>
      <c r="Z58" s="120"/>
      <c r="AA58" s="120"/>
      <c r="AB58" s="120"/>
    </row>
    <row r="59" spans="1:28" hidden="1" outlineLevel="1">
      <c r="A59" s="62">
        <v>42005</v>
      </c>
      <c r="B59" s="120">
        <v>3177.6595841399999</v>
      </c>
      <c r="C59" s="120">
        <v>1896.23624713</v>
      </c>
      <c r="D59" s="120">
        <v>1301.1205288199999</v>
      </c>
      <c r="E59" s="120">
        <v>739.54767225000001</v>
      </c>
      <c r="F59" s="120">
        <v>346.18130776999999</v>
      </c>
      <c r="G59" s="120">
        <v>215.39154880000001</v>
      </c>
      <c r="H59" s="120">
        <v>595.11571831000003</v>
      </c>
      <c r="I59" s="120">
        <v>33.688842469999997</v>
      </c>
      <c r="J59" s="120">
        <v>116.27136442</v>
      </c>
      <c r="K59" s="120">
        <v>445.15551141999998</v>
      </c>
      <c r="L59" s="120">
        <v>1180.7093704700001</v>
      </c>
      <c r="M59" s="120">
        <v>254.55234432</v>
      </c>
      <c r="N59" s="120">
        <v>2.6785757600000002</v>
      </c>
      <c r="O59" s="120">
        <v>5.3389488299999996</v>
      </c>
      <c r="P59" s="120">
        <v>246.53481973000001</v>
      </c>
      <c r="Q59" s="120">
        <v>926.15702614999998</v>
      </c>
      <c r="R59" s="120">
        <v>60.466658639999999</v>
      </c>
      <c r="S59" s="120">
        <v>15.32816635</v>
      </c>
      <c r="T59" s="120">
        <v>850.36220116000004</v>
      </c>
      <c r="U59" s="120">
        <v>100.71396654</v>
      </c>
      <c r="V59" s="120">
        <v>1273.69821215</v>
      </c>
      <c r="W59" s="120"/>
      <c r="X59" s="120"/>
      <c r="Y59" s="120"/>
      <c r="Z59" s="120"/>
      <c r="AA59" s="120"/>
      <c r="AB59" s="120"/>
    </row>
    <row r="60" spans="1:28" hidden="1" outlineLevel="1">
      <c r="A60" s="62">
        <v>42036</v>
      </c>
      <c r="B60" s="120">
        <v>4163.4971006899996</v>
      </c>
      <c r="C60" s="120">
        <v>2301.2879000500002</v>
      </c>
      <c r="D60" s="120">
        <v>1292.88318942</v>
      </c>
      <c r="E60" s="120">
        <v>740.49471445999995</v>
      </c>
      <c r="F60" s="120">
        <v>337.84877017000002</v>
      </c>
      <c r="G60" s="120">
        <v>214.53970479</v>
      </c>
      <c r="H60" s="120">
        <v>1008.40471063</v>
      </c>
      <c r="I60" s="120">
        <v>50.323744419999997</v>
      </c>
      <c r="J60" s="120">
        <v>201.69319440000001</v>
      </c>
      <c r="K60" s="120">
        <v>756.38777181</v>
      </c>
      <c r="L60" s="120">
        <v>1765.90829676</v>
      </c>
      <c r="M60" s="120">
        <v>275.05107056000003</v>
      </c>
      <c r="N60" s="120">
        <v>2.48026795</v>
      </c>
      <c r="O60" s="120">
        <v>5.5543932299999996</v>
      </c>
      <c r="P60" s="120">
        <v>267.01640938000003</v>
      </c>
      <c r="Q60" s="120">
        <v>1490.8572262</v>
      </c>
      <c r="R60" s="120">
        <v>97.415857149999994</v>
      </c>
      <c r="S60" s="120">
        <v>8.2140302199999997</v>
      </c>
      <c r="T60" s="120">
        <v>1385.22733883</v>
      </c>
      <c r="U60" s="120">
        <v>96.300903880000007</v>
      </c>
      <c r="V60" s="120">
        <v>1864.96046342</v>
      </c>
      <c r="W60" s="120"/>
      <c r="X60" s="120"/>
      <c r="Y60" s="120"/>
      <c r="Z60" s="120"/>
      <c r="AA60" s="120"/>
      <c r="AB60" s="120"/>
    </row>
    <row r="61" spans="1:28" hidden="1" outlineLevel="1">
      <c r="A61" s="62">
        <v>42064</v>
      </c>
      <c r="B61" s="120">
        <v>3712.7893892100001</v>
      </c>
      <c r="C61" s="120">
        <v>2104.2593980900001</v>
      </c>
      <c r="D61" s="120">
        <v>1280.31328762</v>
      </c>
      <c r="E61" s="120">
        <v>731.57159733000003</v>
      </c>
      <c r="F61" s="120">
        <v>332.35441403999999</v>
      </c>
      <c r="G61" s="120">
        <v>216.38727625000001</v>
      </c>
      <c r="H61" s="120">
        <v>823.94611047000001</v>
      </c>
      <c r="I61" s="120">
        <v>39.76458332</v>
      </c>
      <c r="J61" s="120">
        <v>169.19690727</v>
      </c>
      <c r="K61" s="120">
        <v>614.98461987999997</v>
      </c>
      <c r="L61" s="120">
        <v>1521.58956309</v>
      </c>
      <c r="M61" s="120">
        <v>278.34989345999998</v>
      </c>
      <c r="N61" s="120">
        <v>2.5165867999999998</v>
      </c>
      <c r="O61" s="120">
        <v>5.8534497099999996</v>
      </c>
      <c r="P61" s="120">
        <v>269.97985695</v>
      </c>
      <c r="Q61" s="120">
        <v>1243.23966963</v>
      </c>
      <c r="R61" s="120">
        <v>89.940936679999993</v>
      </c>
      <c r="S61" s="120">
        <v>7.1875753099999997</v>
      </c>
      <c r="T61" s="120">
        <v>1146.1111576400001</v>
      </c>
      <c r="U61" s="120">
        <v>86.940428030000007</v>
      </c>
      <c r="V61" s="120">
        <v>1593.66135044</v>
      </c>
      <c r="W61" s="120"/>
      <c r="X61" s="120"/>
      <c r="Y61" s="120"/>
      <c r="Z61" s="120"/>
      <c r="AA61" s="120"/>
      <c r="AB61" s="120"/>
    </row>
    <row r="62" spans="1:28" hidden="1" outlineLevel="1">
      <c r="A62" s="62">
        <v>42095</v>
      </c>
      <c r="B62" s="120">
        <v>3486.2295425100001</v>
      </c>
      <c r="C62" s="120">
        <v>2009.26724853</v>
      </c>
      <c r="D62" s="120">
        <v>1278.0058190100001</v>
      </c>
      <c r="E62" s="120">
        <v>727.44164194999996</v>
      </c>
      <c r="F62" s="120">
        <v>333.42537446</v>
      </c>
      <c r="G62" s="120">
        <v>217.13880259999999</v>
      </c>
      <c r="H62" s="120">
        <v>731.26142951999998</v>
      </c>
      <c r="I62" s="120">
        <v>36.409089100000003</v>
      </c>
      <c r="J62" s="120">
        <v>151.88570242</v>
      </c>
      <c r="K62" s="120">
        <v>542.96663799999999</v>
      </c>
      <c r="L62" s="120">
        <v>1387.6343469399999</v>
      </c>
      <c r="M62" s="120">
        <v>277.14908299000001</v>
      </c>
      <c r="N62" s="120">
        <v>2.39554635</v>
      </c>
      <c r="O62" s="120">
        <v>5.7558157599999999</v>
      </c>
      <c r="P62" s="120">
        <v>268.99772087999997</v>
      </c>
      <c r="Q62" s="120">
        <v>1110.48526395</v>
      </c>
      <c r="R62" s="120">
        <v>83.665413220000005</v>
      </c>
      <c r="S62" s="120">
        <v>6.6513035399999998</v>
      </c>
      <c r="T62" s="120">
        <v>1020.16854719</v>
      </c>
      <c r="U62" s="120">
        <v>89.327947039999998</v>
      </c>
      <c r="V62" s="120">
        <v>1453.19821699</v>
      </c>
      <c r="W62" s="120"/>
      <c r="X62" s="120"/>
      <c r="Y62" s="120"/>
      <c r="Z62" s="120"/>
      <c r="AA62" s="120"/>
      <c r="AB62" s="120"/>
    </row>
    <row r="63" spans="1:28" hidden="1" outlineLevel="1">
      <c r="A63" s="62">
        <v>42125</v>
      </c>
      <c r="B63" s="120">
        <v>3156.36545316</v>
      </c>
      <c r="C63" s="120">
        <v>1843.0992488700001</v>
      </c>
      <c r="D63" s="120">
        <v>1231.55821307</v>
      </c>
      <c r="E63" s="120">
        <v>709.70681341</v>
      </c>
      <c r="F63" s="120">
        <v>312.71245574</v>
      </c>
      <c r="G63" s="120">
        <v>209.13894392</v>
      </c>
      <c r="H63" s="120">
        <v>611.54103580000003</v>
      </c>
      <c r="I63" s="120">
        <v>24.022812739999999</v>
      </c>
      <c r="J63" s="120">
        <v>114.41616851000001</v>
      </c>
      <c r="K63" s="120">
        <v>473.10205454999999</v>
      </c>
      <c r="L63" s="120">
        <v>1227.0637892300001</v>
      </c>
      <c r="M63" s="120">
        <v>269.86981465000002</v>
      </c>
      <c r="N63" s="120">
        <v>1.7042520699999999</v>
      </c>
      <c r="O63" s="120">
        <v>6.0050384000000001</v>
      </c>
      <c r="P63" s="120">
        <v>262.16052417999998</v>
      </c>
      <c r="Q63" s="120">
        <v>957.19397458000003</v>
      </c>
      <c r="R63" s="120">
        <v>63.455421479999998</v>
      </c>
      <c r="S63" s="120">
        <v>5.87668737</v>
      </c>
      <c r="T63" s="120">
        <v>887.86186572999998</v>
      </c>
      <c r="U63" s="120">
        <v>86.202415060000007</v>
      </c>
      <c r="V63" s="120">
        <v>1412.5487644100001</v>
      </c>
      <c r="W63" s="120"/>
      <c r="X63" s="120"/>
      <c r="Y63" s="120"/>
      <c r="Z63" s="120"/>
      <c r="AA63" s="120"/>
      <c r="AB63" s="120"/>
    </row>
    <row r="64" spans="1:28" hidden="1" outlineLevel="1">
      <c r="A64" s="62">
        <v>42156</v>
      </c>
      <c r="B64" s="120">
        <v>3118.85922493</v>
      </c>
      <c r="C64" s="120">
        <v>1827.59956891</v>
      </c>
      <c r="D64" s="120">
        <v>1228.01388931</v>
      </c>
      <c r="E64" s="120">
        <v>703.31534748000001</v>
      </c>
      <c r="F64" s="120">
        <v>312.10996406999999</v>
      </c>
      <c r="G64" s="120">
        <v>212.58857775999999</v>
      </c>
      <c r="H64" s="120">
        <v>599.58567960000005</v>
      </c>
      <c r="I64" s="120">
        <v>24.44466014</v>
      </c>
      <c r="J64" s="120">
        <v>111.31848318</v>
      </c>
      <c r="K64" s="120">
        <v>463.82253628000001</v>
      </c>
      <c r="L64" s="120">
        <v>1208.2629469799999</v>
      </c>
      <c r="M64" s="120">
        <v>267.14841067999998</v>
      </c>
      <c r="N64" s="120">
        <v>1.6559906</v>
      </c>
      <c r="O64" s="120">
        <v>5.8569822499999997</v>
      </c>
      <c r="P64" s="120">
        <v>259.63543783</v>
      </c>
      <c r="Q64" s="120">
        <v>941.11453630000005</v>
      </c>
      <c r="R64" s="120">
        <v>62.921170789999998</v>
      </c>
      <c r="S64" s="120">
        <v>5.7533707300000003</v>
      </c>
      <c r="T64" s="120">
        <v>872.43999478000001</v>
      </c>
      <c r="U64" s="120">
        <v>82.996709039999999</v>
      </c>
      <c r="V64" s="120">
        <v>1393.20414871</v>
      </c>
      <c r="W64" s="120"/>
      <c r="X64" s="120"/>
      <c r="Y64" s="120"/>
      <c r="Z64" s="120"/>
      <c r="AA64" s="120"/>
      <c r="AB64" s="120"/>
    </row>
    <row r="65" spans="1:28" hidden="1" outlineLevel="1">
      <c r="A65" s="62">
        <v>42186</v>
      </c>
      <c r="B65" s="120">
        <v>3140.7131522899999</v>
      </c>
      <c r="C65" s="120">
        <v>1849.36383185</v>
      </c>
      <c r="D65" s="120">
        <v>1246.9838843800001</v>
      </c>
      <c r="E65" s="120">
        <v>709.38355741999999</v>
      </c>
      <c r="F65" s="120">
        <v>320.84686092999999</v>
      </c>
      <c r="G65" s="120">
        <v>216.75346603</v>
      </c>
      <c r="H65" s="120">
        <v>602.37994747000005</v>
      </c>
      <c r="I65" s="120">
        <v>25.389536400000001</v>
      </c>
      <c r="J65" s="120">
        <v>111.76650466</v>
      </c>
      <c r="K65" s="120">
        <v>465.22390640999998</v>
      </c>
      <c r="L65" s="120">
        <v>1213.04875655</v>
      </c>
      <c r="M65" s="120">
        <v>260.31645551000003</v>
      </c>
      <c r="N65" s="120">
        <v>1.43434667</v>
      </c>
      <c r="O65" s="120">
        <v>5.7266719500000001</v>
      </c>
      <c r="P65" s="120">
        <v>253.15543689</v>
      </c>
      <c r="Q65" s="120">
        <v>952.73230104000004</v>
      </c>
      <c r="R65" s="120">
        <v>65.507275620000001</v>
      </c>
      <c r="S65" s="120">
        <v>5.8706845400000001</v>
      </c>
      <c r="T65" s="120">
        <v>881.35434088</v>
      </c>
      <c r="U65" s="120">
        <v>78.300563890000006</v>
      </c>
      <c r="V65" s="120">
        <v>1389.57265738</v>
      </c>
      <c r="W65" s="120"/>
      <c r="X65" s="120"/>
      <c r="Y65" s="120"/>
      <c r="Z65" s="120"/>
      <c r="AA65" s="120"/>
      <c r="AB65" s="120"/>
    </row>
    <row r="66" spans="1:28" hidden="1" outlineLevel="1">
      <c r="A66" s="62">
        <v>42217</v>
      </c>
      <c r="B66" s="120">
        <v>3098.3763853700002</v>
      </c>
      <c r="C66" s="120">
        <v>1840.3982501400001</v>
      </c>
      <c r="D66" s="120">
        <v>1256.29849975</v>
      </c>
      <c r="E66" s="120">
        <v>706.35481286000004</v>
      </c>
      <c r="F66" s="120">
        <v>329.24547224999998</v>
      </c>
      <c r="G66" s="120">
        <v>220.69821464</v>
      </c>
      <c r="H66" s="120">
        <v>584.09975039000005</v>
      </c>
      <c r="I66" s="120">
        <v>24.95798851</v>
      </c>
      <c r="J66" s="120">
        <v>110.60954196</v>
      </c>
      <c r="K66" s="120">
        <v>448.53221991999999</v>
      </c>
      <c r="L66" s="120">
        <v>1179.47087738</v>
      </c>
      <c r="M66" s="120">
        <v>259.91542084000002</v>
      </c>
      <c r="N66" s="120">
        <v>1.60533076</v>
      </c>
      <c r="O66" s="120">
        <v>5.6606516100000004</v>
      </c>
      <c r="P66" s="120">
        <v>252.64943847000001</v>
      </c>
      <c r="Q66" s="120">
        <v>919.55545654000002</v>
      </c>
      <c r="R66" s="120">
        <v>66.83758023</v>
      </c>
      <c r="S66" s="120">
        <v>5.8654274199999996</v>
      </c>
      <c r="T66" s="120">
        <v>846.85244889000001</v>
      </c>
      <c r="U66" s="120">
        <v>78.507257850000002</v>
      </c>
      <c r="V66" s="120">
        <v>1345.45325714</v>
      </c>
      <c r="W66" s="120"/>
      <c r="X66" s="120"/>
      <c r="Y66" s="120"/>
      <c r="Z66" s="120"/>
      <c r="AA66" s="120"/>
      <c r="AB66" s="120"/>
    </row>
    <row r="67" spans="1:28" hidden="1" outlineLevel="1">
      <c r="A67" s="62">
        <v>42248</v>
      </c>
      <c r="B67" s="120">
        <v>3107.03021197</v>
      </c>
      <c r="C67" s="120">
        <v>1840.8220285299999</v>
      </c>
      <c r="D67" s="120">
        <v>1252.39655537</v>
      </c>
      <c r="E67" s="120">
        <v>701.47823226000003</v>
      </c>
      <c r="F67" s="120">
        <v>332.11213321999998</v>
      </c>
      <c r="G67" s="120">
        <v>218.80618989000001</v>
      </c>
      <c r="H67" s="120">
        <v>588.42547316000002</v>
      </c>
      <c r="I67" s="120">
        <v>26.016407139999998</v>
      </c>
      <c r="J67" s="120">
        <v>112.51634901</v>
      </c>
      <c r="K67" s="120">
        <v>449.89271701000001</v>
      </c>
      <c r="L67" s="120">
        <v>1180.3273056400001</v>
      </c>
      <c r="M67" s="120">
        <v>259.37672156000002</v>
      </c>
      <c r="N67" s="120">
        <v>1.65032405</v>
      </c>
      <c r="O67" s="120">
        <v>5.3920538499999999</v>
      </c>
      <c r="P67" s="120">
        <v>252.33434366</v>
      </c>
      <c r="Q67" s="120">
        <v>920.95058408</v>
      </c>
      <c r="R67" s="120">
        <v>67.830495279999994</v>
      </c>
      <c r="S67" s="120">
        <v>5.9390611800000004</v>
      </c>
      <c r="T67" s="120">
        <v>847.18102762000001</v>
      </c>
      <c r="U67" s="120">
        <v>85.880877799999993</v>
      </c>
      <c r="V67" s="120">
        <v>1337.2587947300001</v>
      </c>
      <c r="W67" s="120"/>
      <c r="X67" s="120"/>
      <c r="Y67" s="120"/>
      <c r="Z67" s="120"/>
      <c r="AA67" s="120"/>
      <c r="AB67" s="120"/>
    </row>
    <row r="68" spans="1:28" hidden="1" outlineLevel="1">
      <c r="A68" s="62">
        <v>42278</v>
      </c>
      <c r="B68" s="120">
        <v>3180.1268681399997</v>
      </c>
      <c r="C68" s="120">
        <v>1891.4502835200001</v>
      </c>
      <c r="D68" s="120">
        <v>1270.0566437099999</v>
      </c>
      <c r="E68" s="120">
        <v>696.30312369000001</v>
      </c>
      <c r="F68" s="120">
        <v>346.29302374999997</v>
      </c>
      <c r="G68" s="120">
        <v>227.46049626999999</v>
      </c>
      <c r="H68" s="120">
        <v>621.39363980999997</v>
      </c>
      <c r="I68" s="120">
        <v>27.549470599999999</v>
      </c>
      <c r="J68" s="120">
        <v>119.68862547000001</v>
      </c>
      <c r="K68" s="120">
        <v>474.15554373999998</v>
      </c>
      <c r="L68" s="120">
        <v>1208.3565097999999</v>
      </c>
      <c r="M68" s="120">
        <v>258.08200649000003</v>
      </c>
      <c r="N68" s="120">
        <v>1.66665003</v>
      </c>
      <c r="O68" s="120">
        <v>5.2764154000000003</v>
      </c>
      <c r="P68" s="120">
        <v>251.13894106000001</v>
      </c>
      <c r="Q68" s="120">
        <v>950.27450331</v>
      </c>
      <c r="R68" s="120">
        <v>73.938686340000004</v>
      </c>
      <c r="S68" s="120">
        <v>5.8396393199999999</v>
      </c>
      <c r="T68" s="120">
        <v>870.49617765000005</v>
      </c>
      <c r="U68" s="120">
        <v>80.320074820000002</v>
      </c>
      <c r="V68" s="120">
        <v>1369.7357632799999</v>
      </c>
      <c r="W68" s="120"/>
      <c r="X68" s="120"/>
      <c r="Y68" s="120"/>
      <c r="Z68" s="120"/>
      <c r="AA68" s="120"/>
      <c r="AB68" s="120"/>
    </row>
    <row r="69" spans="1:28" hidden="1" outlineLevel="1">
      <c r="A69" s="62">
        <v>42309</v>
      </c>
      <c r="B69" s="120">
        <v>3380.5984418399999</v>
      </c>
      <c r="C69" s="120">
        <v>1909.67262839</v>
      </c>
      <c r="D69" s="120">
        <v>1277.83038033</v>
      </c>
      <c r="E69" s="120">
        <v>688.24906028999999</v>
      </c>
      <c r="F69" s="120">
        <v>356.77033184999999</v>
      </c>
      <c r="G69" s="120">
        <v>232.81098818999999</v>
      </c>
      <c r="H69" s="120">
        <v>631.84224805999997</v>
      </c>
      <c r="I69" s="120">
        <v>28.803557770000001</v>
      </c>
      <c r="J69" s="120">
        <v>121.56874619</v>
      </c>
      <c r="K69" s="120">
        <v>481.46994410000002</v>
      </c>
      <c r="L69" s="120">
        <v>1391.0574036099999</v>
      </c>
      <c r="M69" s="120">
        <v>253.03569709999999</v>
      </c>
      <c r="N69" s="120">
        <v>1.6565301100000001</v>
      </c>
      <c r="O69" s="120">
        <v>5.5481428499999996</v>
      </c>
      <c r="P69" s="120">
        <v>245.83102414000001</v>
      </c>
      <c r="Q69" s="120">
        <v>1138.0217065100001</v>
      </c>
      <c r="R69" s="120">
        <v>109.67761011</v>
      </c>
      <c r="S69" s="120">
        <v>82.566421980000001</v>
      </c>
      <c r="T69" s="120">
        <v>945.77767442000004</v>
      </c>
      <c r="U69" s="120">
        <v>79.868409839999998</v>
      </c>
      <c r="V69" s="120">
        <v>1440.61011358</v>
      </c>
      <c r="W69" s="120"/>
      <c r="X69" s="120"/>
      <c r="Y69" s="120"/>
      <c r="Z69" s="120"/>
      <c r="AA69" s="120"/>
      <c r="AB69" s="120"/>
    </row>
    <row r="70" spans="1:28" hidden="1" outlineLevel="1">
      <c r="A70" s="62">
        <v>42339</v>
      </c>
      <c r="B70" s="120">
        <v>3231.8616063099998</v>
      </c>
      <c r="C70" s="120">
        <v>1864.0427864999999</v>
      </c>
      <c r="D70" s="120">
        <v>1285.67715909</v>
      </c>
      <c r="E70" s="120">
        <v>699.07488413999999</v>
      </c>
      <c r="F70" s="120">
        <v>350.35501799000002</v>
      </c>
      <c r="G70" s="120">
        <v>236.24725695999999</v>
      </c>
      <c r="H70" s="120">
        <v>578.36562741</v>
      </c>
      <c r="I70" s="120">
        <v>19.35626761</v>
      </c>
      <c r="J70" s="120">
        <v>70.488613049999998</v>
      </c>
      <c r="K70" s="120">
        <v>488.52074675</v>
      </c>
      <c r="L70" s="120">
        <v>1290.38147448</v>
      </c>
      <c r="M70" s="120">
        <v>249.17764618999999</v>
      </c>
      <c r="N70" s="120">
        <v>1.15815201</v>
      </c>
      <c r="O70" s="120">
        <v>5.1557728100000002</v>
      </c>
      <c r="P70" s="120">
        <v>242.86372137000001</v>
      </c>
      <c r="Q70" s="120">
        <v>1041.20382829</v>
      </c>
      <c r="R70" s="120">
        <v>229.14776477999999</v>
      </c>
      <c r="S70" s="120">
        <v>10.793217540000001</v>
      </c>
      <c r="T70" s="120">
        <v>801.26284596999994</v>
      </c>
      <c r="U70" s="120">
        <v>77.437345329999999</v>
      </c>
      <c r="V70" s="120">
        <v>1176.3721331300001</v>
      </c>
      <c r="W70" s="120"/>
      <c r="X70" s="120"/>
      <c r="Y70" s="120"/>
      <c r="Z70" s="120"/>
      <c r="AA70" s="120"/>
      <c r="AB70" s="120"/>
    </row>
    <row r="71" spans="1:28" hidden="1" outlineLevel="1">
      <c r="A71" s="62">
        <v>42370</v>
      </c>
      <c r="B71" s="120">
        <v>3285.9210569900001</v>
      </c>
      <c r="C71" s="120">
        <v>1877.9801244600001</v>
      </c>
      <c r="D71" s="120">
        <v>1273.2087822000001</v>
      </c>
      <c r="E71" s="120">
        <v>687.20090527000002</v>
      </c>
      <c r="F71" s="120">
        <v>347.46024969000001</v>
      </c>
      <c r="G71" s="120">
        <v>238.54762724</v>
      </c>
      <c r="H71" s="120">
        <v>604.77134225999998</v>
      </c>
      <c r="I71" s="120">
        <v>21.536877780000001</v>
      </c>
      <c r="J71" s="120">
        <v>74.432895689999995</v>
      </c>
      <c r="K71" s="120">
        <v>508.80156878999998</v>
      </c>
      <c r="L71" s="120">
        <v>1329.9007099800001</v>
      </c>
      <c r="M71" s="120">
        <v>249.30870199</v>
      </c>
      <c r="N71" s="120">
        <v>1.08159512</v>
      </c>
      <c r="O71" s="120">
        <v>5.0504495</v>
      </c>
      <c r="P71" s="120">
        <v>243.17665736999999</v>
      </c>
      <c r="Q71" s="120">
        <v>1080.59200799</v>
      </c>
      <c r="R71" s="120">
        <v>238.16709005000001</v>
      </c>
      <c r="S71" s="120">
        <v>11.443638829999999</v>
      </c>
      <c r="T71" s="120">
        <v>830.98127910999995</v>
      </c>
      <c r="U71" s="120">
        <v>78.040222549999996</v>
      </c>
      <c r="V71" s="120">
        <v>1394.21424383</v>
      </c>
      <c r="W71" s="120"/>
      <c r="X71" s="120"/>
      <c r="Y71" s="120"/>
      <c r="Z71" s="120"/>
      <c r="AA71" s="120"/>
      <c r="AB71" s="120"/>
    </row>
    <row r="72" spans="1:28" hidden="1" outlineLevel="1">
      <c r="A72" s="62">
        <v>42401</v>
      </c>
      <c r="B72" s="120">
        <v>3398.7480098400001</v>
      </c>
      <c r="C72" s="120">
        <v>1937.3749761399999</v>
      </c>
      <c r="D72" s="120">
        <v>1291.4782351599999</v>
      </c>
      <c r="E72" s="120">
        <v>701.66202406000002</v>
      </c>
      <c r="F72" s="120">
        <v>346.26460522000002</v>
      </c>
      <c r="G72" s="120">
        <v>243.55160588000001</v>
      </c>
      <c r="H72" s="120">
        <v>645.89674098</v>
      </c>
      <c r="I72" s="120">
        <v>23.435834960000001</v>
      </c>
      <c r="J72" s="120">
        <v>79.93684374</v>
      </c>
      <c r="K72" s="120">
        <v>542.52406227999995</v>
      </c>
      <c r="L72" s="120">
        <v>1381.1713883699999</v>
      </c>
      <c r="M72" s="120">
        <v>250.00243932999999</v>
      </c>
      <c r="N72" s="120">
        <v>1.1136174400000001</v>
      </c>
      <c r="O72" s="120">
        <v>5.0434361000000001</v>
      </c>
      <c r="P72" s="120">
        <v>243.84538578999999</v>
      </c>
      <c r="Q72" s="120">
        <v>1131.1689490399999</v>
      </c>
      <c r="R72" s="120">
        <v>250.21210596</v>
      </c>
      <c r="S72" s="120">
        <v>10.581789819999999</v>
      </c>
      <c r="T72" s="120">
        <v>870.37505325999996</v>
      </c>
      <c r="U72" s="120">
        <v>80.201645330000005</v>
      </c>
      <c r="V72" s="120">
        <v>1438.6287262799999</v>
      </c>
      <c r="W72" s="120"/>
      <c r="X72" s="120"/>
      <c r="Y72" s="120"/>
      <c r="Z72" s="120"/>
      <c r="AA72" s="120"/>
      <c r="AB72" s="120"/>
    </row>
    <row r="73" spans="1:28" hidden="1" outlineLevel="1">
      <c r="A73" s="62">
        <v>42430</v>
      </c>
      <c r="B73" s="120">
        <v>3323.0471926599998</v>
      </c>
      <c r="C73" s="120">
        <v>1913.7915816</v>
      </c>
      <c r="D73" s="120">
        <v>1296.47060033</v>
      </c>
      <c r="E73" s="120">
        <v>710.68106154999998</v>
      </c>
      <c r="F73" s="120">
        <v>343.15947485999999</v>
      </c>
      <c r="G73" s="120">
        <v>242.63006392</v>
      </c>
      <c r="H73" s="120">
        <v>617.32098126999995</v>
      </c>
      <c r="I73" s="120">
        <v>19.758071829999999</v>
      </c>
      <c r="J73" s="120">
        <v>76.373762499999998</v>
      </c>
      <c r="K73" s="120">
        <v>521.18914694</v>
      </c>
      <c r="L73" s="120">
        <v>1328.6186305700001</v>
      </c>
      <c r="M73" s="120">
        <v>249.41754913</v>
      </c>
      <c r="N73" s="120">
        <v>0.33764448000000002</v>
      </c>
      <c r="O73" s="120">
        <v>5.3421770500000001</v>
      </c>
      <c r="P73" s="120">
        <v>243.7377276</v>
      </c>
      <c r="Q73" s="120">
        <v>1079.2010814400001</v>
      </c>
      <c r="R73" s="120">
        <v>201.30755298</v>
      </c>
      <c r="S73" s="120">
        <v>9.9672315699999992</v>
      </c>
      <c r="T73" s="120">
        <v>867.92629689</v>
      </c>
      <c r="U73" s="120">
        <v>80.636980489999999</v>
      </c>
      <c r="V73" s="120">
        <v>1287.4331734299999</v>
      </c>
      <c r="W73" s="120"/>
      <c r="X73" s="120"/>
      <c r="Y73" s="120"/>
      <c r="Z73" s="120"/>
      <c r="AA73" s="120"/>
      <c r="AB73" s="120"/>
    </row>
    <row r="74" spans="1:28" hidden="1" outlineLevel="1">
      <c r="A74" s="62">
        <v>42461</v>
      </c>
      <c r="B74" s="120">
        <v>3235.0031478199999</v>
      </c>
      <c r="C74" s="120">
        <v>1862.7908206300001</v>
      </c>
      <c r="D74" s="120">
        <v>1275.1073311600001</v>
      </c>
      <c r="E74" s="120">
        <v>662.18819337000002</v>
      </c>
      <c r="F74" s="120">
        <v>368.43395535000002</v>
      </c>
      <c r="G74" s="120">
        <v>244.48518243999999</v>
      </c>
      <c r="H74" s="120">
        <v>587.68348947000004</v>
      </c>
      <c r="I74" s="120">
        <v>18.605803309999999</v>
      </c>
      <c r="J74" s="120">
        <v>72.833799560000003</v>
      </c>
      <c r="K74" s="120">
        <v>496.2438866</v>
      </c>
      <c r="L74" s="120">
        <v>1288.22351306</v>
      </c>
      <c r="M74" s="120">
        <v>252.58690222999999</v>
      </c>
      <c r="N74" s="120">
        <v>0.59099727999999996</v>
      </c>
      <c r="O74" s="120">
        <v>10.17282251</v>
      </c>
      <c r="P74" s="120">
        <v>241.82308244000001</v>
      </c>
      <c r="Q74" s="120">
        <v>1035.6366108300001</v>
      </c>
      <c r="R74" s="120">
        <v>193.81018352999999</v>
      </c>
      <c r="S74" s="120">
        <v>9.6298589200000002</v>
      </c>
      <c r="T74" s="120">
        <v>832.19656838000003</v>
      </c>
      <c r="U74" s="120">
        <v>83.988814129999994</v>
      </c>
      <c r="V74" s="120">
        <v>1272.1559007000001</v>
      </c>
      <c r="W74" s="120"/>
      <c r="X74" s="120"/>
      <c r="Y74" s="120"/>
      <c r="Z74" s="120"/>
      <c r="AA74" s="120"/>
      <c r="AB74" s="120"/>
    </row>
    <row r="75" spans="1:28" hidden="1" outlineLevel="1">
      <c r="A75" s="62">
        <v>42491</v>
      </c>
      <c r="B75" s="120">
        <v>3210.1227830600001</v>
      </c>
      <c r="C75" s="120">
        <v>1861.0810014599999</v>
      </c>
      <c r="D75" s="120">
        <v>1288.27025518</v>
      </c>
      <c r="E75" s="120">
        <v>692.68362576000004</v>
      </c>
      <c r="F75" s="120">
        <v>352.13597670000001</v>
      </c>
      <c r="G75" s="120">
        <v>243.45065271999999</v>
      </c>
      <c r="H75" s="120">
        <v>572.81074627999999</v>
      </c>
      <c r="I75" s="120">
        <v>18.535797540000001</v>
      </c>
      <c r="J75" s="120">
        <v>70.055705040000007</v>
      </c>
      <c r="K75" s="120">
        <v>484.21924369999999</v>
      </c>
      <c r="L75" s="120">
        <v>1270.0771945399999</v>
      </c>
      <c r="M75" s="120">
        <v>253.36269403</v>
      </c>
      <c r="N75" s="120">
        <v>1.21490436</v>
      </c>
      <c r="O75" s="120">
        <v>10.02765486</v>
      </c>
      <c r="P75" s="120">
        <v>242.12013481</v>
      </c>
      <c r="Q75" s="120">
        <v>1016.71450051</v>
      </c>
      <c r="R75" s="120">
        <v>194.19577784000001</v>
      </c>
      <c r="S75" s="120">
        <v>10.87693101</v>
      </c>
      <c r="T75" s="120">
        <v>811.64179165999997</v>
      </c>
      <c r="U75" s="120">
        <v>78.964587059999999</v>
      </c>
      <c r="V75" s="120">
        <v>1258.8645079099999</v>
      </c>
      <c r="W75" s="120"/>
      <c r="X75" s="120"/>
      <c r="Y75" s="120"/>
      <c r="Z75" s="120"/>
      <c r="AA75" s="120"/>
      <c r="AB75" s="120"/>
    </row>
    <row r="76" spans="1:28" hidden="1" outlineLevel="1">
      <c r="A76" s="62">
        <v>42522</v>
      </c>
      <c r="B76" s="120">
        <v>3132.4465989599998</v>
      </c>
      <c r="C76" s="120">
        <v>1844.44596413</v>
      </c>
      <c r="D76" s="120">
        <v>1288.2286112100001</v>
      </c>
      <c r="E76" s="120">
        <v>688.47555640999997</v>
      </c>
      <c r="F76" s="120">
        <v>356.14661360999997</v>
      </c>
      <c r="G76" s="120">
        <v>243.60644119</v>
      </c>
      <c r="H76" s="120">
        <v>556.21735292000005</v>
      </c>
      <c r="I76" s="120">
        <v>17.69780931</v>
      </c>
      <c r="J76" s="120">
        <v>67.869963029999994</v>
      </c>
      <c r="K76" s="120">
        <v>470.64958058000002</v>
      </c>
      <c r="L76" s="120">
        <v>1211.1139330200001</v>
      </c>
      <c r="M76" s="120">
        <v>252.04864588000001</v>
      </c>
      <c r="N76" s="120">
        <v>0.33232959000000001</v>
      </c>
      <c r="O76" s="120">
        <v>10.15925509</v>
      </c>
      <c r="P76" s="120">
        <v>241.55706119999999</v>
      </c>
      <c r="Q76" s="120">
        <v>959.06528714000001</v>
      </c>
      <c r="R76" s="120">
        <v>167.21658742</v>
      </c>
      <c r="S76" s="120">
        <v>9.6263860300000008</v>
      </c>
      <c r="T76" s="120">
        <v>782.22231368999996</v>
      </c>
      <c r="U76" s="120">
        <v>76.886701810000005</v>
      </c>
      <c r="V76" s="120">
        <v>1207.21082052</v>
      </c>
      <c r="W76" s="120"/>
      <c r="X76" s="120"/>
      <c r="Y76" s="120"/>
      <c r="Z76" s="120"/>
      <c r="AA76" s="120"/>
      <c r="AB76" s="120"/>
    </row>
    <row r="77" spans="1:28" hidden="1" outlineLevel="1">
      <c r="A77" s="62">
        <v>42552</v>
      </c>
      <c r="B77" s="120">
        <v>3070.6856047400001</v>
      </c>
      <c r="C77" s="120">
        <v>1817.30790699</v>
      </c>
      <c r="D77" s="120">
        <v>1269.9712331799999</v>
      </c>
      <c r="E77" s="120">
        <v>675.01438527000005</v>
      </c>
      <c r="F77" s="120">
        <v>355.11704344999998</v>
      </c>
      <c r="G77" s="120">
        <v>239.83980446000001</v>
      </c>
      <c r="H77" s="120">
        <v>547.33667380999998</v>
      </c>
      <c r="I77" s="120">
        <v>17.359502079999999</v>
      </c>
      <c r="J77" s="120">
        <v>65.748035130000005</v>
      </c>
      <c r="K77" s="120">
        <v>464.2291366</v>
      </c>
      <c r="L77" s="120">
        <v>1177.6562242699999</v>
      </c>
      <c r="M77" s="120">
        <v>249.87646007999999</v>
      </c>
      <c r="N77" s="120">
        <v>0.51659469000000002</v>
      </c>
      <c r="O77" s="120">
        <v>10.56229632</v>
      </c>
      <c r="P77" s="120">
        <v>238.79756907000001</v>
      </c>
      <c r="Q77" s="120">
        <v>927.77976419000004</v>
      </c>
      <c r="R77" s="120">
        <v>161.10236325</v>
      </c>
      <c r="S77" s="120">
        <v>9.2992823500000004</v>
      </c>
      <c r="T77" s="120">
        <v>757.37811858999999</v>
      </c>
      <c r="U77" s="120">
        <v>75.72147348</v>
      </c>
      <c r="V77" s="120">
        <v>1166.20275191</v>
      </c>
      <c r="W77" s="120"/>
      <c r="X77" s="120"/>
      <c r="Y77" s="120"/>
      <c r="Z77" s="120"/>
      <c r="AA77" s="120"/>
      <c r="AB77" s="120"/>
    </row>
    <row r="78" spans="1:28" hidden="1" outlineLevel="1">
      <c r="A78" s="62">
        <v>42583</v>
      </c>
      <c r="B78" s="120">
        <v>3139.6996427399999</v>
      </c>
      <c r="C78" s="120">
        <v>1881.7168043900001</v>
      </c>
      <c r="D78" s="120">
        <v>1322.58400878</v>
      </c>
      <c r="E78" s="120">
        <v>722.81848446000004</v>
      </c>
      <c r="F78" s="120">
        <v>360.33030179000002</v>
      </c>
      <c r="G78" s="120">
        <v>239.43522253</v>
      </c>
      <c r="H78" s="120">
        <v>559.13279561000002</v>
      </c>
      <c r="I78" s="120">
        <v>18.240202409999998</v>
      </c>
      <c r="J78" s="120">
        <v>65.810093929999994</v>
      </c>
      <c r="K78" s="120">
        <v>475.08249927000003</v>
      </c>
      <c r="L78" s="120">
        <v>1181.7816757099999</v>
      </c>
      <c r="M78" s="120">
        <v>250.62867997999999</v>
      </c>
      <c r="N78" s="120">
        <v>0.97800041999999998</v>
      </c>
      <c r="O78" s="120">
        <v>10.30128023</v>
      </c>
      <c r="P78" s="120">
        <v>239.34939933000001</v>
      </c>
      <c r="Q78" s="120">
        <v>931.15299573000004</v>
      </c>
      <c r="R78" s="120">
        <v>150.10735321999999</v>
      </c>
      <c r="S78" s="120">
        <v>9.6224485600000005</v>
      </c>
      <c r="T78" s="120">
        <v>771.42319395000004</v>
      </c>
      <c r="U78" s="120">
        <v>76.201162640000007</v>
      </c>
      <c r="V78" s="120">
        <v>1172.57515089</v>
      </c>
      <c r="W78" s="120"/>
      <c r="X78" s="120"/>
      <c r="Y78" s="120"/>
      <c r="Z78" s="120"/>
      <c r="AA78" s="120"/>
      <c r="AB78" s="120"/>
    </row>
    <row r="79" spans="1:28" hidden="1" outlineLevel="1">
      <c r="A79" s="62">
        <v>42614</v>
      </c>
      <c r="B79" s="120">
        <v>3071.0921447999999</v>
      </c>
      <c r="C79" s="120">
        <v>1873.2020954499999</v>
      </c>
      <c r="D79" s="120">
        <v>1318.54775595</v>
      </c>
      <c r="E79" s="120">
        <v>714.41573763999997</v>
      </c>
      <c r="F79" s="120">
        <v>363.07347822999998</v>
      </c>
      <c r="G79" s="120">
        <v>241.05854008</v>
      </c>
      <c r="H79" s="120">
        <v>554.65433949999999</v>
      </c>
      <c r="I79" s="120">
        <v>18.35940364</v>
      </c>
      <c r="J79" s="120">
        <v>66.367532400000002</v>
      </c>
      <c r="K79" s="120">
        <v>469.92740345999999</v>
      </c>
      <c r="L79" s="120">
        <v>1118.58610365</v>
      </c>
      <c r="M79" s="120">
        <v>252.06701385</v>
      </c>
      <c r="N79" s="120">
        <v>0.46083035999999999</v>
      </c>
      <c r="O79" s="120">
        <v>10.661315719999999</v>
      </c>
      <c r="P79" s="120">
        <v>240.94486777</v>
      </c>
      <c r="Q79" s="120">
        <v>866.51908979999996</v>
      </c>
      <c r="R79" s="120">
        <v>108.44222384</v>
      </c>
      <c r="S79" s="120">
        <v>9.7250448299999999</v>
      </c>
      <c r="T79" s="120">
        <v>748.35182112999996</v>
      </c>
      <c r="U79" s="120">
        <v>79.3039457</v>
      </c>
      <c r="V79" s="120">
        <v>1150.2355982300001</v>
      </c>
      <c r="W79" s="120"/>
      <c r="X79" s="120"/>
      <c r="Y79" s="120"/>
      <c r="Z79" s="120"/>
      <c r="AA79" s="120"/>
      <c r="AB79" s="120"/>
    </row>
    <row r="80" spans="1:28" hidden="1" outlineLevel="1">
      <c r="A80" s="62">
        <v>42644</v>
      </c>
      <c r="B80" s="120">
        <v>3014.6909979699999</v>
      </c>
      <c r="C80" s="120">
        <v>1860.2985381200001</v>
      </c>
      <c r="D80" s="120">
        <v>1321.0885228300001</v>
      </c>
      <c r="E80" s="120">
        <v>714.98510190000002</v>
      </c>
      <c r="F80" s="120">
        <v>368.21303664999999</v>
      </c>
      <c r="G80" s="120">
        <v>237.89038428000001</v>
      </c>
      <c r="H80" s="120">
        <v>539.21001529</v>
      </c>
      <c r="I80" s="120">
        <v>18.17503571</v>
      </c>
      <c r="J80" s="120">
        <v>65.237741229999997</v>
      </c>
      <c r="K80" s="120">
        <v>455.79723834999999</v>
      </c>
      <c r="L80" s="120">
        <v>1075.8600179600001</v>
      </c>
      <c r="M80" s="120">
        <v>254.20493944</v>
      </c>
      <c r="N80" s="120">
        <v>0.73642476999999995</v>
      </c>
      <c r="O80" s="120">
        <v>10.724051879999999</v>
      </c>
      <c r="P80" s="120">
        <v>242.74446279</v>
      </c>
      <c r="Q80" s="120">
        <v>821.65507851999996</v>
      </c>
      <c r="R80" s="120">
        <v>106.78541745</v>
      </c>
      <c r="S80" s="120">
        <v>9.4409591899999992</v>
      </c>
      <c r="T80" s="120">
        <v>705.42870187999995</v>
      </c>
      <c r="U80" s="120">
        <v>78.532441890000001</v>
      </c>
      <c r="V80" s="120">
        <v>1119.31036885</v>
      </c>
      <c r="W80" s="120"/>
      <c r="X80" s="120"/>
      <c r="Y80" s="120"/>
      <c r="Z80" s="120"/>
      <c r="AA80" s="120"/>
      <c r="AB80" s="120"/>
    </row>
    <row r="81" spans="1:28" hidden="1" outlineLevel="1">
      <c r="A81" s="62">
        <v>42675</v>
      </c>
      <c r="B81" s="120">
        <v>3010.7270159099999</v>
      </c>
      <c r="C81" s="120">
        <v>1868.33784775</v>
      </c>
      <c r="D81" s="120">
        <v>1332.85840766</v>
      </c>
      <c r="E81" s="120">
        <v>716.50139372000001</v>
      </c>
      <c r="F81" s="120">
        <v>380.68955459</v>
      </c>
      <c r="G81" s="120">
        <v>235.66745935</v>
      </c>
      <c r="H81" s="120">
        <v>535.47944009000003</v>
      </c>
      <c r="I81" s="120">
        <v>18.095802949999999</v>
      </c>
      <c r="J81" s="120">
        <v>65.237437900000003</v>
      </c>
      <c r="K81" s="120">
        <v>452.14619923999999</v>
      </c>
      <c r="L81" s="120">
        <v>1067.6009742799999</v>
      </c>
      <c r="M81" s="120">
        <v>255.54563844</v>
      </c>
      <c r="N81" s="120">
        <v>0.5538942</v>
      </c>
      <c r="O81" s="120">
        <v>11.181371609999999</v>
      </c>
      <c r="P81" s="120">
        <v>243.81037262999999</v>
      </c>
      <c r="Q81" s="120">
        <v>812.05533584</v>
      </c>
      <c r="R81" s="120">
        <v>106.75846629999999</v>
      </c>
      <c r="S81" s="120">
        <v>9.4969865700000007</v>
      </c>
      <c r="T81" s="120">
        <v>695.79988297</v>
      </c>
      <c r="U81" s="120">
        <v>74.788193879999994</v>
      </c>
      <c r="V81" s="120">
        <v>1106.70589703</v>
      </c>
      <c r="W81" s="120"/>
      <c r="X81" s="120"/>
      <c r="Y81" s="120"/>
      <c r="Z81" s="120"/>
      <c r="AA81" s="120"/>
      <c r="AB81" s="120"/>
    </row>
    <row r="82" spans="1:28" hidden="1" outlineLevel="1">
      <c r="A82" s="62">
        <v>42705</v>
      </c>
      <c r="B82" s="120">
        <v>3092.8061713900001</v>
      </c>
      <c r="C82" s="120">
        <v>1915.1838935200001</v>
      </c>
      <c r="D82" s="120">
        <v>1350.1697725199999</v>
      </c>
      <c r="E82" s="120">
        <v>713.17429331999995</v>
      </c>
      <c r="F82" s="120">
        <v>391.58347759999998</v>
      </c>
      <c r="G82" s="120">
        <v>245.4120016</v>
      </c>
      <c r="H82" s="120">
        <v>565.01412100000005</v>
      </c>
      <c r="I82" s="120">
        <v>19.402171599999999</v>
      </c>
      <c r="J82" s="120">
        <v>69.510278990000003</v>
      </c>
      <c r="K82" s="120">
        <v>476.10167041</v>
      </c>
      <c r="L82" s="120">
        <v>1100.1962604600001</v>
      </c>
      <c r="M82" s="120">
        <v>263.40385178999998</v>
      </c>
      <c r="N82" s="120">
        <v>1.2335751100000001</v>
      </c>
      <c r="O82" s="120">
        <v>11.076089100000001</v>
      </c>
      <c r="P82" s="120">
        <v>251.09418758000001</v>
      </c>
      <c r="Q82" s="120">
        <v>836.79240866999999</v>
      </c>
      <c r="R82" s="120">
        <v>124.80265445000001</v>
      </c>
      <c r="S82" s="120">
        <v>10.10906338</v>
      </c>
      <c r="T82" s="120">
        <v>701.88069084000006</v>
      </c>
      <c r="U82" s="120">
        <v>77.42601741</v>
      </c>
      <c r="V82" s="120">
        <v>1135.48927454</v>
      </c>
      <c r="W82" s="120"/>
      <c r="X82" s="120"/>
      <c r="Y82" s="120"/>
      <c r="Z82" s="120"/>
      <c r="AA82" s="120"/>
      <c r="AB82" s="120"/>
    </row>
    <row r="83" spans="1:28" hidden="1" outlineLevel="1">
      <c r="A83" s="62">
        <v>42736</v>
      </c>
      <c r="B83" s="120">
        <v>3101.1801855899998</v>
      </c>
      <c r="C83" s="120">
        <v>1934.27459939</v>
      </c>
      <c r="D83" s="120">
        <v>1373.7764681799999</v>
      </c>
      <c r="E83" s="120">
        <v>733.26280427999995</v>
      </c>
      <c r="F83" s="120">
        <v>394.21579606</v>
      </c>
      <c r="G83" s="120">
        <v>246.29786784000001</v>
      </c>
      <c r="H83" s="120">
        <v>560.49813121</v>
      </c>
      <c r="I83" s="120">
        <v>19.540384329999998</v>
      </c>
      <c r="J83" s="120">
        <v>69.285227669999998</v>
      </c>
      <c r="K83" s="120">
        <v>471.67251921000002</v>
      </c>
      <c r="L83" s="120">
        <v>1090.7611818800001</v>
      </c>
      <c r="M83" s="120">
        <v>263.86686915000001</v>
      </c>
      <c r="N83" s="120">
        <v>1.2474037600000001</v>
      </c>
      <c r="O83" s="120">
        <v>10.99209772</v>
      </c>
      <c r="P83" s="120">
        <v>251.62736767000001</v>
      </c>
      <c r="Q83" s="120">
        <v>826.89431273000002</v>
      </c>
      <c r="R83" s="120">
        <v>125.81903543999999</v>
      </c>
      <c r="S83" s="120">
        <v>10.60832386</v>
      </c>
      <c r="T83" s="120">
        <v>690.46695342999999</v>
      </c>
      <c r="U83" s="120">
        <v>76.144404320000007</v>
      </c>
      <c r="V83" s="120">
        <v>1044.0245041200001</v>
      </c>
      <c r="W83" s="120"/>
      <c r="X83" s="120"/>
      <c r="Y83" s="120"/>
      <c r="Z83" s="120"/>
      <c r="AA83" s="120"/>
      <c r="AB83" s="120"/>
    </row>
    <row r="84" spans="1:28" hidden="1" outlineLevel="1">
      <c r="A84" s="62">
        <v>42767</v>
      </c>
      <c r="B84" s="120">
        <v>3157.88748106</v>
      </c>
      <c r="C84" s="120">
        <v>2007.3449321000001</v>
      </c>
      <c r="D84" s="120">
        <v>1457.9054929700001</v>
      </c>
      <c r="E84" s="120">
        <v>819.37866892</v>
      </c>
      <c r="F84" s="120">
        <v>390.66679951999998</v>
      </c>
      <c r="G84" s="120">
        <v>247.86002453</v>
      </c>
      <c r="H84" s="120">
        <v>549.43943912999998</v>
      </c>
      <c r="I84" s="120">
        <v>19.33894046</v>
      </c>
      <c r="J84" s="120">
        <v>68.608265660000001</v>
      </c>
      <c r="K84" s="120">
        <v>461.49223301000001</v>
      </c>
      <c r="L84" s="120">
        <v>1070.7079071200001</v>
      </c>
      <c r="M84" s="120">
        <v>265.52006482000002</v>
      </c>
      <c r="N84" s="120">
        <v>1.23480966</v>
      </c>
      <c r="O84" s="120">
        <v>10.83640941</v>
      </c>
      <c r="P84" s="120">
        <v>253.44884575</v>
      </c>
      <c r="Q84" s="120">
        <v>805.18784230000006</v>
      </c>
      <c r="R84" s="120">
        <v>126.47305104</v>
      </c>
      <c r="S84" s="120">
        <v>10.59731508</v>
      </c>
      <c r="T84" s="120">
        <v>668.11747618000004</v>
      </c>
      <c r="U84" s="120">
        <v>79.834641840000003</v>
      </c>
      <c r="V84" s="120">
        <v>965.51698682999995</v>
      </c>
      <c r="W84" s="120"/>
      <c r="X84" s="120"/>
      <c r="Y84" s="120"/>
      <c r="Z84" s="120"/>
      <c r="AA84" s="120"/>
      <c r="AB84" s="120"/>
    </row>
    <row r="85" spans="1:28" hidden="1" outlineLevel="1">
      <c r="A85" s="62">
        <v>42795</v>
      </c>
      <c r="B85" s="120">
        <v>3219.7526722799998</v>
      </c>
      <c r="C85" s="120">
        <v>2095.1220955700001</v>
      </c>
      <c r="D85" s="120">
        <v>1554.3983169999999</v>
      </c>
      <c r="E85" s="120">
        <v>880.74229518000004</v>
      </c>
      <c r="F85" s="120">
        <v>427.90091710000002</v>
      </c>
      <c r="G85" s="120">
        <v>245.75510471999999</v>
      </c>
      <c r="H85" s="120">
        <v>540.72377857000004</v>
      </c>
      <c r="I85" s="120">
        <v>7.4104668800000004</v>
      </c>
      <c r="J85" s="120">
        <v>77.057542319999996</v>
      </c>
      <c r="K85" s="120">
        <v>456.25576937</v>
      </c>
      <c r="L85" s="120">
        <v>1040.1090261899999</v>
      </c>
      <c r="M85" s="120">
        <v>253.36264593999999</v>
      </c>
      <c r="N85" s="120">
        <v>0.21683601</v>
      </c>
      <c r="O85" s="120">
        <v>8.9446660300000005</v>
      </c>
      <c r="P85" s="120">
        <v>244.20114390000001</v>
      </c>
      <c r="Q85" s="120">
        <v>786.74638025000002</v>
      </c>
      <c r="R85" s="120">
        <v>104.53182012000001</v>
      </c>
      <c r="S85" s="120">
        <v>13.80395774</v>
      </c>
      <c r="T85" s="120">
        <v>668.41060239000001</v>
      </c>
      <c r="U85" s="120">
        <v>84.521550520000005</v>
      </c>
      <c r="V85" s="120">
        <v>1005.06908534</v>
      </c>
      <c r="W85" s="120"/>
      <c r="X85" s="120"/>
      <c r="Y85" s="120"/>
      <c r="Z85" s="120"/>
      <c r="AA85" s="120"/>
      <c r="AB85" s="120"/>
    </row>
    <row r="86" spans="1:28" hidden="1" outlineLevel="1">
      <c r="A86" s="62">
        <v>42826</v>
      </c>
      <c r="B86" s="120">
        <v>3202.16549502</v>
      </c>
      <c r="C86" s="120">
        <v>2095.2067776899999</v>
      </c>
      <c r="D86" s="120">
        <v>1570.04575989</v>
      </c>
      <c r="E86" s="120">
        <v>887.04144540000004</v>
      </c>
      <c r="F86" s="120">
        <v>434.91662215999997</v>
      </c>
      <c r="G86" s="120">
        <v>248.08769233000001</v>
      </c>
      <c r="H86" s="120">
        <v>525.16101779999997</v>
      </c>
      <c r="I86" s="120">
        <v>7.6045166399999999</v>
      </c>
      <c r="J86" s="120">
        <v>74.889043229999999</v>
      </c>
      <c r="K86" s="120">
        <v>442.66745793000001</v>
      </c>
      <c r="L86" s="120">
        <v>1017.3256115299999</v>
      </c>
      <c r="M86" s="120">
        <v>256.34569171999999</v>
      </c>
      <c r="N86" s="120">
        <v>0.64755010999999996</v>
      </c>
      <c r="O86" s="120">
        <v>8.8081694299999995</v>
      </c>
      <c r="P86" s="120">
        <v>246.88997218</v>
      </c>
      <c r="Q86" s="120">
        <v>760.97991980999996</v>
      </c>
      <c r="R86" s="120">
        <v>110.19048547</v>
      </c>
      <c r="S86" s="120">
        <v>13.611816660000001</v>
      </c>
      <c r="T86" s="120">
        <v>637.17761768000003</v>
      </c>
      <c r="U86" s="120">
        <v>89.633105799999996</v>
      </c>
      <c r="V86" s="120">
        <v>924.27317498000002</v>
      </c>
      <c r="W86" s="120"/>
      <c r="X86" s="120"/>
      <c r="Y86" s="120"/>
      <c r="Z86" s="120"/>
      <c r="AA86" s="120"/>
      <c r="AB86" s="120"/>
    </row>
    <row r="87" spans="1:28" hidden="1" outlineLevel="1">
      <c r="A87" s="62">
        <v>42856</v>
      </c>
      <c r="B87" s="120">
        <v>3228.2565837500001</v>
      </c>
      <c r="C87" s="120">
        <v>2141.5757267700001</v>
      </c>
      <c r="D87" s="120">
        <v>1621.4096654099999</v>
      </c>
      <c r="E87" s="120">
        <v>925.94742077000001</v>
      </c>
      <c r="F87" s="120">
        <v>447.72658725000002</v>
      </c>
      <c r="G87" s="120">
        <v>247.73565739</v>
      </c>
      <c r="H87" s="120">
        <v>520.16606135999996</v>
      </c>
      <c r="I87" s="120">
        <v>7.5306325799999998</v>
      </c>
      <c r="J87" s="120">
        <v>74.359740549999998</v>
      </c>
      <c r="K87" s="120">
        <v>438.27568823000001</v>
      </c>
      <c r="L87" s="120">
        <v>993.47982795999997</v>
      </c>
      <c r="M87" s="120">
        <v>254.41055166999999</v>
      </c>
      <c r="N87" s="120">
        <v>0.65908257999999997</v>
      </c>
      <c r="O87" s="120">
        <v>8.7819954399999993</v>
      </c>
      <c r="P87" s="120">
        <v>244.96947365</v>
      </c>
      <c r="Q87" s="120">
        <v>739.06927628999995</v>
      </c>
      <c r="R87" s="120">
        <v>108.97850812</v>
      </c>
      <c r="S87" s="120">
        <v>13.526034490000001</v>
      </c>
      <c r="T87" s="120">
        <v>616.56473368000002</v>
      </c>
      <c r="U87" s="120">
        <v>93.201029019999993</v>
      </c>
      <c r="V87" s="120">
        <v>914.64767558000005</v>
      </c>
      <c r="W87" s="120"/>
      <c r="X87" s="120"/>
      <c r="Y87" s="120"/>
      <c r="Z87" s="120"/>
      <c r="AA87" s="120"/>
      <c r="AB87" s="120"/>
    </row>
    <row r="88" spans="1:28" hidden="1" outlineLevel="1">
      <c r="A88" s="62">
        <v>42887</v>
      </c>
      <c r="B88" s="120">
        <v>3238.6603732399999</v>
      </c>
      <c r="C88" s="120">
        <v>2161.3351336599999</v>
      </c>
      <c r="D88" s="120">
        <v>1656.8881154000001</v>
      </c>
      <c r="E88" s="120">
        <v>887.44129640000006</v>
      </c>
      <c r="F88" s="120">
        <v>522.34317064000004</v>
      </c>
      <c r="G88" s="120">
        <v>247.10364835999999</v>
      </c>
      <c r="H88" s="120">
        <v>504.44701825999999</v>
      </c>
      <c r="I88" s="120">
        <v>7.4513228500000004</v>
      </c>
      <c r="J88" s="120">
        <v>73.104035629999998</v>
      </c>
      <c r="K88" s="120">
        <v>423.89165978</v>
      </c>
      <c r="L88" s="120">
        <v>980.85166974000003</v>
      </c>
      <c r="M88" s="120">
        <v>253.4273652</v>
      </c>
      <c r="N88" s="120">
        <v>0.64966922000000005</v>
      </c>
      <c r="O88" s="120">
        <v>8.6311606800000007</v>
      </c>
      <c r="P88" s="120">
        <v>244.14653530000001</v>
      </c>
      <c r="Q88" s="120">
        <v>727.42430453999998</v>
      </c>
      <c r="R88" s="120">
        <v>106.75723137</v>
      </c>
      <c r="S88" s="120">
        <v>13.36802191</v>
      </c>
      <c r="T88" s="120">
        <v>607.29905126000006</v>
      </c>
      <c r="U88" s="120">
        <v>96.473569839999996</v>
      </c>
      <c r="V88" s="120">
        <v>891.62235246</v>
      </c>
      <c r="W88" s="120"/>
      <c r="X88" s="120"/>
      <c r="Y88" s="120"/>
      <c r="Z88" s="120"/>
      <c r="AA88" s="120"/>
      <c r="AB88" s="120"/>
    </row>
    <row r="89" spans="1:28" hidden="1" outlineLevel="1">
      <c r="A89" s="62">
        <v>42917</v>
      </c>
      <c r="B89" s="120">
        <v>3275.2220399500002</v>
      </c>
      <c r="C89" s="120">
        <v>2211.17340203</v>
      </c>
      <c r="D89" s="120">
        <v>1714.15630274</v>
      </c>
      <c r="E89" s="120">
        <v>956.62616980999996</v>
      </c>
      <c r="F89" s="120">
        <v>507.43704807</v>
      </c>
      <c r="G89" s="120">
        <v>250.09308486</v>
      </c>
      <c r="H89" s="120">
        <v>497.01709928999998</v>
      </c>
      <c r="I89" s="120">
        <v>7.1462529699999999</v>
      </c>
      <c r="J89" s="120">
        <v>72.81008894</v>
      </c>
      <c r="K89" s="120">
        <v>417.06075737999998</v>
      </c>
      <c r="L89" s="120">
        <v>966.05551733000004</v>
      </c>
      <c r="M89" s="120">
        <v>251.94880591</v>
      </c>
      <c r="N89" s="120">
        <v>0.21688236999999999</v>
      </c>
      <c r="O89" s="120">
        <v>8.5227234799999998</v>
      </c>
      <c r="P89" s="120">
        <v>243.20920006</v>
      </c>
      <c r="Q89" s="120">
        <v>714.10671142000001</v>
      </c>
      <c r="R89" s="120">
        <v>99.144167150000001</v>
      </c>
      <c r="S89" s="120">
        <v>13.010366100000001</v>
      </c>
      <c r="T89" s="120">
        <v>601.95217817000002</v>
      </c>
      <c r="U89" s="120">
        <v>97.993120590000004</v>
      </c>
      <c r="V89" s="120">
        <v>884.35637902999997</v>
      </c>
      <c r="W89" s="120"/>
      <c r="X89" s="120"/>
      <c r="Y89" s="120"/>
      <c r="Z89" s="120"/>
      <c r="AA89" s="120"/>
      <c r="AB89" s="120"/>
    </row>
    <row r="90" spans="1:28" hidden="1" outlineLevel="1">
      <c r="A90" s="62">
        <v>42948</v>
      </c>
      <c r="B90" s="120">
        <v>3343.1015512399999</v>
      </c>
      <c r="C90" s="120">
        <v>2297.8952529399999</v>
      </c>
      <c r="D90" s="120">
        <v>1812.3645552099999</v>
      </c>
      <c r="E90" s="120">
        <v>1016.2701392500001</v>
      </c>
      <c r="F90" s="120">
        <v>547.40795662999994</v>
      </c>
      <c r="G90" s="120">
        <v>248.68645932999999</v>
      </c>
      <c r="H90" s="120">
        <v>485.53069772999999</v>
      </c>
      <c r="I90" s="120">
        <v>7.0402596600000003</v>
      </c>
      <c r="J90" s="120">
        <v>69.242025569999996</v>
      </c>
      <c r="K90" s="120">
        <v>409.24841249999997</v>
      </c>
      <c r="L90" s="120">
        <v>942.66854951000005</v>
      </c>
      <c r="M90" s="120">
        <v>251.37823681</v>
      </c>
      <c r="N90" s="120">
        <v>0.21690444</v>
      </c>
      <c r="O90" s="120">
        <v>8.8512961499999996</v>
      </c>
      <c r="P90" s="120">
        <v>242.31003622</v>
      </c>
      <c r="Q90" s="120">
        <v>691.29031269999996</v>
      </c>
      <c r="R90" s="120">
        <v>97.981455170000004</v>
      </c>
      <c r="S90" s="120">
        <v>12.86487941</v>
      </c>
      <c r="T90" s="120">
        <v>580.44397812</v>
      </c>
      <c r="U90" s="120">
        <v>102.53774878999999</v>
      </c>
      <c r="V90" s="120">
        <v>849.56967552000003</v>
      </c>
      <c r="W90" s="120"/>
      <c r="X90" s="120"/>
      <c r="Y90" s="120"/>
      <c r="Z90" s="120"/>
      <c r="AA90" s="120"/>
      <c r="AB90" s="120"/>
    </row>
    <row r="91" spans="1:28" hidden="1" outlineLevel="1">
      <c r="A91" s="62">
        <v>42979</v>
      </c>
      <c r="B91" s="120">
        <v>3435.66937022</v>
      </c>
      <c r="C91" s="120">
        <v>2364.4946846500002</v>
      </c>
      <c r="D91" s="120">
        <v>1863.8597684599999</v>
      </c>
      <c r="E91" s="120">
        <v>1042.92323564</v>
      </c>
      <c r="F91" s="120">
        <v>570.95670538000002</v>
      </c>
      <c r="G91" s="120">
        <v>249.97982744000001</v>
      </c>
      <c r="H91" s="120">
        <v>500.63491619000001</v>
      </c>
      <c r="I91" s="120">
        <v>7.2964645800000003</v>
      </c>
      <c r="J91" s="120">
        <v>71.766060710000005</v>
      </c>
      <c r="K91" s="120">
        <v>421.57239090000002</v>
      </c>
      <c r="L91" s="120">
        <v>958.01203258999999</v>
      </c>
      <c r="M91" s="120">
        <v>248.73835937000001</v>
      </c>
      <c r="N91" s="120">
        <v>0.21692724999999999</v>
      </c>
      <c r="O91" s="120">
        <v>8.5069421900000002</v>
      </c>
      <c r="P91" s="120">
        <v>240.01448993</v>
      </c>
      <c r="Q91" s="120">
        <v>709.27367321999998</v>
      </c>
      <c r="R91" s="120">
        <v>99.885180320000003</v>
      </c>
      <c r="S91" s="120">
        <v>15.931104380000001</v>
      </c>
      <c r="T91" s="120">
        <v>593.45738851999999</v>
      </c>
      <c r="U91" s="120">
        <v>113.16265298</v>
      </c>
      <c r="V91" s="120">
        <v>850.78025560000003</v>
      </c>
      <c r="W91" s="120"/>
      <c r="X91" s="120"/>
      <c r="Y91" s="120"/>
      <c r="Z91" s="120"/>
      <c r="AA91" s="120"/>
      <c r="AB91" s="120"/>
    </row>
    <row r="92" spans="1:28" hidden="1" outlineLevel="1">
      <c r="A92" s="62">
        <v>43009</v>
      </c>
      <c r="B92" s="120">
        <v>3477.8067996</v>
      </c>
      <c r="C92" s="120">
        <v>2406.5316799399998</v>
      </c>
      <c r="D92" s="120">
        <v>1903.5300931100001</v>
      </c>
      <c r="E92" s="120">
        <v>1082.5451771999999</v>
      </c>
      <c r="F92" s="120">
        <v>571.9374646</v>
      </c>
      <c r="G92" s="120">
        <v>249.04745131000001</v>
      </c>
      <c r="H92" s="120">
        <v>503.00158683000001</v>
      </c>
      <c r="I92" s="120">
        <v>8.8583901899999997</v>
      </c>
      <c r="J92" s="120">
        <v>73.658106849999996</v>
      </c>
      <c r="K92" s="120">
        <v>420.48508979000002</v>
      </c>
      <c r="L92" s="120">
        <v>956.98193857000001</v>
      </c>
      <c r="M92" s="120">
        <v>249.07432978</v>
      </c>
      <c r="N92" s="120">
        <v>0.21695006</v>
      </c>
      <c r="O92" s="120">
        <v>8.1005865700000008</v>
      </c>
      <c r="P92" s="120">
        <v>240.75679314999999</v>
      </c>
      <c r="Q92" s="120">
        <v>707.90760879000004</v>
      </c>
      <c r="R92" s="120">
        <v>102.09294788</v>
      </c>
      <c r="S92" s="120">
        <v>16.1419128</v>
      </c>
      <c r="T92" s="120">
        <v>589.67274811000004</v>
      </c>
      <c r="U92" s="120">
        <v>114.29318109</v>
      </c>
      <c r="V92" s="120">
        <v>823.70488077000005</v>
      </c>
      <c r="W92" s="120"/>
      <c r="X92" s="120"/>
      <c r="Y92" s="120"/>
      <c r="Z92" s="120"/>
      <c r="AA92" s="120"/>
      <c r="AB92" s="120"/>
    </row>
    <row r="93" spans="1:28" hidden="1" outlineLevel="1">
      <c r="A93" s="62">
        <v>43040</v>
      </c>
      <c r="B93" s="120">
        <v>3440.8804710499999</v>
      </c>
      <c r="C93" s="120">
        <v>2421.2665390299999</v>
      </c>
      <c r="D93" s="120">
        <v>1968.13617598</v>
      </c>
      <c r="E93" s="120">
        <v>1119.37191794</v>
      </c>
      <c r="F93" s="120">
        <v>597.59084954000002</v>
      </c>
      <c r="G93" s="120">
        <v>251.17340849999999</v>
      </c>
      <c r="H93" s="120">
        <v>453.13036305000003</v>
      </c>
      <c r="I93" s="120">
        <v>8.9047706099999999</v>
      </c>
      <c r="J93" s="120">
        <v>74.117970069999998</v>
      </c>
      <c r="K93" s="120">
        <v>370.10762237</v>
      </c>
      <c r="L93" s="120">
        <v>897.39938869000002</v>
      </c>
      <c r="M93" s="120">
        <v>247.34843031</v>
      </c>
      <c r="N93" s="120">
        <v>0.21697213000000001</v>
      </c>
      <c r="O93" s="120">
        <v>7.6189152299999998</v>
      </c>
      <c r="P93" s="120">
        <v>239.51254295000001</v>
      </c>
      <c r="Q93" s="120">
        <v>650.05095838</v>
      </c>
      <c r="R93" s="120">
        <v>102.90256890000001</v>
      </c>
      <c r="S93" s="120">
        <v>16.272406929999999</v>
      </c>
      <c r="T93" s="120">
        <v>530.87598255</v>
      </c>
      <c r="U93" s="120">
        <v>122.21454333</v>
      </c>
      <c r="V93" s="120">
        <v>818.39948444000004</v>
      </c>
      <c r="W93" s="120"/>
      <c r="X93" s="120"/>
      <c r="Y93" s="120"/>
      <c r="Z93" s="120"/>
      <c r="AA93" s="120"/>
      <c r="AB93" s="120"/>
    </row>
    <row r="94" spans="1:28" hidden="1" outlineLevel="1">
      <c r="A94" s="62">
        <v>43070</v>
      </c>
      <c r="B94" s="120">
        <v>3619.5485613300002</v>
      </c>
      <c r="C94" s="120">
        <v>2509.5285495100002</v>
      </c>
      <c r="D94" s="120">
        <v>2039.9378399899999</v>
      </c>
      <c r="E94" s="120">
        <v>1008.8318982</v>
      </c>
      <c r="F94" s="120">
        <v>779.73355796999999</v>
      </c>
      <c r="G94" s="120">
        <v>251.37238382000001</v>
      </c>
      <c r="H94" s="120">
        <v>469.59070952000002</v>
      </c>
      <c r="I94" s="120">
        <v>6.7989823600000001</v>
      </c>
      <c r="J94" s="120">
        <v>88.318903149999997</v>
      </c>
      <c r="K94" s="120">
        <v>374.47282401000001</v>
      </c>
      <c r="L94" s="120">
        <v>968.95368502999997</v>
      </c>
      <c r="M94" s="120">
        <v>248.48955821000001</v>
      </c>
      <c r="N94" s="120">
        <v>1.5893E-4</v>
      </c>
      <c r="O94" s="120">
        <v>7.5495717600000001</v>
      </c>
      <c r="P94" s="120">
        <v>240.93982751999999</v>
      </c>
      <c r="Q94" s="120">
        <v>720.46412682000005</v>
      </c>
      <c r="R94" s="120">
        <v>106.30231148999999</v>
      </c>
      <c r="S94" s="120">
        <v>17.482846129999999</v>
      </c>
      <c r="T94" s="120">
        <v>596.67896919999998</v>
      </c>
      <c r="U94" s="120">
        <v>141.06632679000001</v>
      </c>
      <c r="V94" s="120">
        <v>793.26285589999998</v>
      </c>
      <c r="W94" s="120"/>
      <c r="X94" s="120"/>
      <c r="Y94" s="120"/>
      <c r="Z94" s="120"/>
      <c r="AA94" s="120"/>
      <c r="AB94" s="120"/>
    </row>
    <row r="95" spans="1:28" hidden="1" outlineLevel="1">
      <c r="A95" s="62">
        <v>43101</v>
      </c>
      <c r="B95" s="120">
        <v>3704.5582519899999</v>
      </c>
      <c r="C95" s="120">
        <v>2659.7174419799999</v>
      </c>
      <c r="D95" s="120">
        <v>2145.3238175000001</v>
      </c>
      <c r="E95" s="120">
        <v>1211.2026043799999</v>
      </c>
      <c r="F95" s="120">
        <v>647.57908266000004</v>
      </c>
      <c r="G95" s="120">
        <v>286.54213046000001</v>
      </c>
      <c r="H95" s="120">
        <v>514.39362447999997</v>
      </c>
      <c r="I95" s="120">
        <v>13.649988110000001</v>
      </c>
      <c r="J95" s="120">
        <v>82.952912060000003</v>
      </c>
      <c r="K95" s="120">
        <v>417.79072430999997</v>
      </c>
      <c r="L95" s="120">
        <v>904.92657351000003</v>
      </c>
      <c r="M95" s="120">
        <v>217.75848747000001</v>
      </c>
      <c r="N95" s="120">
        <v>0.42602536000000002</v>
      </c>
      <c r="O95" s="120">
        <v>7.9099292800000001</v>
      </c>
      <c r="P95" s="120">
        <v>209.42253282999999</v>
      </c>
      <c r="Q95" s="120">
        <v>687.16808604000005</v>
      </c>
      <c r="R95" s="120">
        <v>129.43922204</v>
      </c>
      <c r="S95" s="120">
        <v>18.091175289999999</v>
      </c>
      <c r="T95" s="120">
        <v>539.63768871000002</v>
      </c>
      <c r="U95" s="120">
        <v>139.91423649999999</v>
      </c>
      <c r="V95" s="120">
        <v>794.05520145000003</v>
      </c>
      <c r="W95" s="120"/>
      <c r="X95" s="120"/>
      <c r="Y95" s="120"/>
      <c r="Z95" s="120"/>
      <c r="AA95" s="120"/>
      <c r="AB95" s="120"/>
    </row>
    <row r="96" spans="1:28" hidden="1" outlineLevel="1">
      <c r="A96" s="62">
        <v>43132</v>
      </c>
      <c r="B96" s="120">
        <v>3597.6109064000002</v>
      </c>
      <c r="C96" s="120">
        <v>2595.1530146599998</v>
      </c>
      <c r="D96" s="120">
        <v>2126.2722667500002</v>
      </c>
      <c r="E96" s="120">
        <v>1218.2145674400001</v>
      </c>
      <c r="F96" s="120">
        <v>646.90774509000005</v>
      </c>
      <c r="G96" s="120">
        <v>261.14995421999998</v>
      </c>
      <c r="H96" s="120">
        <v>468.88074791000003</v>
      </c>
      <c r="I96" s="120">
        <v>1.51943158</v>
      </c>
      <c r="J96" s="120">
        <v>83.649577649999998</v>
      </c>
      <c r="K96" s="120">
        <v>383.71173868</v>
      </c>
      <c r="L96" s="120">
        <v>852.71959432999995</v>
      </c>
      <c r="M96" s="120">
        <v>241.56230862999999</v>
      </c>
      <c r="N96" s="120">
        <v>0.21703981999999999</v>
      </c>
      <c r="O96" s="120">
        <v>8.5757669300000003</v>
      </c>
      <c r="P96" s="120">
        <v>232.76950188000001</v>
      </c>
      <c r="Q96" s="120">
        <v>611.15728569999999</v>
      </c>
      <c r="R96" s="120">
        <v>121.24661868</v>
      </c>
      <c r="S96" s="120">
        <v>18.59882022</v>
      </c>
      <c r="T96" s="120">
        <v>471.31184680000001</v>
      </c>
      <c r="U96" s="120">
        <v>149.73829741</v>
      </c>
      <c r="V96" s="120">
        <v>803.66746189000003</v>
      </c>
      <c r="W96" s="120"/>
      <c r="X96" s="120"/>
      <c r="Y96" s="120"/>
      <c r="Z96" s="120"/>
      <c r="AA96" s="120"/>
      <c r="AB96" s="120"/>
    </row>
    <row r="97" spans="1:28" hidden="1" outlineLevel="1">
      <c r="A97" s="62">
        <v>43160</v>
      </c>
      <c r="B97" s="120">
        <v>3630.5226062800002</v>
      </c>
      <c r="C97" s="120">
        <v>2643.1999406899999</v>
      </c>
      <c r="D97" s="120">
        <v>2183.8204299600002</v>
      </c>
      <c r="E97" s="120">
        <v>1255.0970508099999</v>
      </c>
      <c r="F97" s="120">
        <v>665.95565423000005</v>
      </c>
      <c r="G97" s="120">
        <v>262.76772491999998</v>
      </c>
      <c r="H97" s="120">
        <v>459.37951072999999</v>
      </c>
      <c r="I97" s="120">
        <v>1.4870360300000001</v>
      </c>
      <c r="J97" s="120">
        <v>81.041008329999997</v>
      </c>
      <c r="K97" s="120">
        <v>376.85146637000003</v>
      </c>
      <c r="L97" s="120">
        <v>836.76903655000001</v>
      </c>
      <c r="M97" s="120">
        <v>247.38672775000001</v>
      </c>
      <c r="N97" s="120">
        <v>0.21706296999999999</v>
      </c>
      <c r="O97" s="120">
        <v>8.9774470700000002</v>
      </c>
      <c r="P97" s="120">
        <v>238.19221770999999</v>
      </c>
      <c r="Q97" s="120">
        <v>589.38230880000003</v>
      </c>
      <c r="R97" s="120">
        <v>120.16114924</v>
      </c>
      <c r="S97" s="120">
        <v>18.413365809999998</v>
      </c>
      <c r="T97" s="120">
        <v>450.80779374999997</v>
      </c>
      <c r="U97" s="120">
        <v>150.55362904</v>
      </c>
      <c r="V97" s="120">
        <v>788.91475204999995</v>
      </c>
      <c r="W97" s="120"/>
      <c r="X97" s="120"/>
      <c r="Y97" s="120"/>
      <c r="Z97" s="120"/>
      <c r="AA97" s="120"/>
      <c r="AB97" s="120"/>
    </row>
    <row r="98" spans="1:28" hidden="1" outlineLevel="1">
      <c r="A98" s="62">
        <v>43191</v>
      </c>
      <c r="B98" s="120">
        <v>3662.3613638699999</v>
      </c>
      <c r="C98" s="120">
        <v>2667.5700118099999</v>
      </c>
      <c r="D98" s="120">
        <v>2224.8734989099999</v>
      </c>
      <c r="E98" s="120">
        <v>1272.5966274899999</v>
      </c>
      <c r="F98" s="120">
        <v>687.34295205000001</v>
      </c>
      <c r="G98" s="120">
        <v>264.93391937000001</v>
      </c>
      <c r="H98" s="120">
        <v>442.69651290000002</v>
      </c>
      <c r="I98" s="120">
        <v>1.47869429</v>
      </c>
      <c r="J98" s="120">
        <v>80.429399880000005</v>
      </c>
      <c r="K98" s="120">
        <v>360.78841872999999</v>
      </c>
      <c r="L98" s="120">
        <v>834.31871224999998</v>
      </c>
      <c r="M98" s="120">
        <v>250.15162194000001</v>
      </c>
      <c r="N98" s="120">
        <v>0.21698833000000001</v>
      </c>
      <c r="O98" s="120">
        <v>8.7060590500000004</v>
      </c>
      <c r="P98" s="120">
        <v>241.22857456</v>
      </c>
      <c r="Q98" s="120">
        <v>584.16709031000005</v>
      </c>
      <c r="R98" s="120">
        <v>119.43812475999999</v>
      </c>
      <c r="S98" s="120">
        <v>18.289078920000001</v>
      </c>
      <c r="T98" s="120">
        <v>446.43988662999999</v>
      </c>
      <c r="U98" s="120">
        <v>160.47263981</v>
      </c>
      <c r="V98" s="120">
        <v>773.96213921000003</v>
      </c>
      <c r="W98" s="120"/>
      <c r="X98" s="120"/>
      <c r="Y98" s="120"/>
      <c r="Z98" s="120"/>
      <c r="AA98" s="120"/>
      <c r="AB98" s="120"/>
    </row>
    <row r="99" spans="1:28" hidden="1" outlineLevel="1">
      <c r="A99" s="62">
        <v>43221</v>
      </c>
      <c r="B99" s="120">
        <v>3755.0512229699998</v>
      </c>
      <c r="C99" s="120">
        <v>2768.1322110299998</v>
      </c>
      <c r="D99" s="120">
        <v>2329.5050989400002</v>
      </c>
      <c r="E99" s="120">
        <v>1317.28080232</v>
      </c>
      <c r="F99" s="120">
        <v>744.10590678000005</v>
      </c>
      <c r="G99" s="120">
        <v>268.11838984000002</v>
      </c>
      <c r="H99" s="120">
        <v>438.62711209000003</v>
      </c>
      <c r="I99" s="120">
        <v>13.287358299999999</v>
      </c>
      <c r="J99" s="120">
        <v>80.173486479999994</v>
      </c>
      <c r="K99" s="120">
        <v>345.16626731000002</v>
      </c>
      <c r="L99" s="120">
        <v>824.64831543000003</v>
      </c>
      <c r="M99" s="120">
        <v>248.32801552000001</v>
      </c>
      <c r="N99" s="120">
        <v>0.21746201000000001</v>
      </c>
      <c r="O99" s="120">
        <v>8.4045611900000008</v>
      </c>
      <c r="P99" s="120">
        <v>239.70599232000001</v>
      </c>
      <c r="Q99" s="120">
        <v>576.32029991000002</v>
      </c>
      <c r="R99" s="120">
        <v>119.71289005</v>
      </c>
      <c r="S99" s="120">
        <v>18.31846895</v>
      </c>
      <c r="T99" s="120">
        <v>438.28894091000001</v>
      </c>
      <c r="U99" s="120">
        <v>162.27069650999999</v>
      </c>
      <c r="V99" s="120">
        <v>762.64080468999998</v>
      </c>
      <c r="W99" s="120"/>
      <c r="X99" s="120"/>
      <c r="Y99" s="120"/>
      <c r="Z99" s="120"/>
      <c r="AA99" s="120"/>
      <c r="AB99" s="120"/>
    </row>
    <row r="100" spans="1:28" hidden="1" outlineLevel="1">
      <c r="A100" s="62">
        <v>43252</v>
      </c>
      <c r="B100" s="120">
        <v>3762.1136827400001</v>
      </c>
      <c r="C100" s="120">
        <v>2763.8403068500002</v>
      </c>
      <c r="D100" s="120">
        <v>2331.26821655</v>
      </c>
      <c r="E100" s="120">
        <v>1318.11770417</v>
      </c>
      <c r="F100" s="120">
        <v>741.50494328000002</v>
      </c>
      <c r="G100" s="120">
        <v>271.64556909999999</v>
      </c>
      <c r="H100" s="120">
        <v>432.57209030000001</v>
      </c>
      <c r="I100" s="120">
        <v>13.28756158</v>
      </c>
      <c r="J100" s="120">
        <v>77.126270300000002</v>
      </c>
      <c r="K100" s="120">
        <v>342.15825841999998</v>
      </c>
      <c r="L100" s="120">
        <v>826.17251970999996</v>
      </c>
      <c r="M100" s="120">
        <v>248.22788120000001</v>
      </c>
      <c r="N100" s="120">
        <v>0.21599201000000001</v>
      </c>
      <c r="O100" s="120">
        <v>8.7732731400000006</v>
      </c>
      <c r="P100" s="120">
        <v>239.23861604999999</v>
      </c>
      <c r="Q100" s="120">
        <v>577.94463851</v>
      </c>
      <c r="R100" s="120">
        <v>120.63897951</v>
      </c>
      <c r="S100" s="120">
        <v>18.44047471</v>
      </c>
      <c r="T100" s="120">
        <v>438.86518429</v>
      </c>
      <c r="U100" s="120">
        <v>172.10085617999999</v>
      </c>
      <c r="V100" s="120">
        <v>751.78353193999999</v>
      </c>
      <c r="W100" s="120"/>
      <c r="X100" s="120"/>
      <c r="Y100" s="120"/>
      <c r="Z100" s="120"/>
      <c r="AA100" s="120"/>
      <c r="AB100" s="120"/>
    </row>
    <row r="101" spans="1:28" hidden="1" outlineLevel="1">
      <c r="A101" s="62">
        <v>43282</v>
      </c>
      <c r="B101" s="120">
        <v>3849.68546952</v>
      </c>
      <c r="C101" s="120">
        <v>2848.1661203600001</v>
      </c>
      <c r="D101" s="120">
        <v>2414.2354402000001</v>
      </c>
      <c r="E101" s="120">
        <v>1360.8067627299999</v>
      </c>
      <c r="F101" s="120">
        <v>779.78993600000001</v>
      </c>
      <c r="G101" s="120">
        <v>273.63874147000001</v>
      </c>
      <c r="H101" s="120">
        <v>433.93068016000001</v>
      </c>
      <c r="I101" s="120">
        <v>13.450443829999999</v>
      </c>
      <c r="J101" s="120">
        <v>78.507207679999993</v>
      </c>
      <c r="K101" s="120">
        <v>341.97302865</v>
      </c>
      <c r="L101" s="120">
        <v>819.79607053999996</v>
      </c>
      <c r="M101" s="120">
        <v>238.96697064</v>
      </c>
      <c r="N101" s="120">
        <v>0.22138691999999999</v>
      </c>
      <c r="O101" s="120">
        <v>8.7380895200000008</v>
      </c>
      <c r="P101" s="120">
        <v>230.0074942</v>
      </c>
      <c r="Q101" s="120">
        <v>580.82909989999996</v>
      </c>
      <c r="R101" s="120">
        <v>123.95571696</v>
      </c>
      <c r="S101" s="120">
        <v>18.933435540000001</v>
      </c>
      <c r="T101" s="120">
        <v>437.93994739999999</v>
      </c>
      <c r="U101" s="120">
        <v>181.72327862</v>
      </c>
      <c r="V101" s="120">
        <v>737.40586708000001</v>
      </c>
      <c r="W101" s="120"/>
      <c r="X101" s="120"/>
      <c r="Y101" s="120"/>
      <c r="Z101" s="120"/>
      <c r="AA101" s="120"/>
      <c r="AB101" s="120"/>
    </row>
    <row r="102" spans="1:28" hidden="1" outlineLevel="1">
      <c r="A102" s="62">
        <v>43313</v>
      </c>
      <c r="B102" s="120">
        <v>4149.2668070999998</v>
      </c>
      <c r="C102" s="120">
        <v>2995.4609860099999</v>
      </c>
      <c r="D102" s="120">
        <v>2533.6950876300002</v>
      </c>
      <c r="E102" s="120">
        <v>1429.12458229</v>
      </c>
      <c r="F102" s="120">
        <v>824.62276585999996</v>
      </c>
      <c r="G102" s="120">
        <v>279.94773948</v>
      </c>
      <c r="H102" s="120">
        <v>461.76589838000001</v>
      </c>
      <c r="I102" s="120">
        <v>14.34699292</v>
      </c>
      <c r="J102" s="120">
        <v>87.755918589999993</v>
      </c>
      <c r="K102" s="120">
        <v>359.66298687</v>
      </c>
      <c r="L102" s="120">
        <v>966.8080314</v>
      </c>
      <c r="M102" s="120">
        <v>241.4983373</v>
      </c>
      <c r="N102" s="120">
        <v>0.21602077</v>
      </c>
      <c r="O102" s="120">
        <v>8.5851585499999992</v>
      </c>
      <c r="P102" s="120">
        <v>232.69715797999999</v>
      </c>
      <c r="Q102" s="120">
        <v>725.3096941</v>
      </c>
      <c r="R102" s="120">
        <v>131.75941800000001</v>
      </c>
      <c r="S102" s="120">
        <v>17.538681130000001</v>
      </c>
      <c r="T102" s="120">
        <v>576.01159497000003</v>
      </c>
      <c r="U102" s="120">
        <v>186.99778968999999</v>
      </c>
      <c r="V102" s="120">
        <v>821.56186830000001</v>
      </c>
      <c r="W102" s="120"/>
      <c r="X102" s="120"/>
      <c r="Y102" s="120"/>
      <c r="Z102" s="120"/>
      <c r="AA102" s="120"/>
      <c r="AB102" s="120"/>
    </row>
    <row r="103" spans="1:28" hidden="1" outlineLevel="1">
      <c r="A103" s="62">
        <v>43344</v>
      </c>
      <c r="B103" s="120">
        <v>4192.04955918</v>
      </c>
      <c r="C103" s="120">
        <v>3036.9901981799999</v>
      </c>
      <c r="D103" s="120">
        <v>2576.6532901400001</v>
      </c>
      <c r="E103" s="120">
        <v>1443.6553934999999</v>
      </c>
      <c r="F103" s="120">
        <v>846.73013806999995</v>
      </c>
      <c r="G103" s="120">
        <v>286.26775857000001</v>
      </c>
      <c r="H103" s="120">
        <v>460.33690804000003</v>
      </c>
      <c r="I103" s="120">
        <v>14.477485769999999</v>
      </c>
      <c r="J103" s="120">
        <v>88.176396389999994</v>
      </c>
      <c r="K103" s="120">
        <v>357.68302588</v>
      </c>
      <c r="L103" s="120">
        <v>969.17557821000003</v>
      </c>
      <c r="M103" s="120">
        <v>244.13303345</v>
      </c>
      <c r="N103" s="120">
        <v>0.21599201000000001</v>
      </c>
      <c r="O103" s="120">
        <v>8.4258453699999993</v>
      </c>
      <c r="P103" s="120">
        <v>235.49119607</v>
      </c>
      <c r="Q103" s="120">
        <v>725.04254476000006</v>
      </c>
      <c r="R103" s="120">
        <v>132.56548380000001</v>
      </c>
      <c r="S103" s="120">
        <v>17.542166470000002</v>
      </c>
      <c r="T103" s="120">
        <v>574.93489449000003</v>
      </c>
      <c r="U103" s="120">
        <v>185.88378279</v>
      </c>
      <c r="V103" s="120">
        <v>824.54097282999999</v>
      </c>
      <c r="W103" s="120"/>
      <c r="X103" s="120"/>
      <c r="Y103" s="120"/>
      <c r="Z103" s="120"/>
      <c r="AA103" s="120"/>
      <c r="AB103" s="120"/>
    </row>
    <row r="104" spans="1:28" hidden="1" outlineLevel="1">
      <c r="A104" s="62">
        <v>43374</v>
      </c>
      <c r="B104" s="120">
        <v>4229.6282388099999</v>
      </c>
      <c r="C104" s="120">
        <v>3083.7249749399998</v>
      </c>
      <c r="D104" s="120">
        <v>2636.1274591800002</v>
      </c>
      <c r="E104" s="120">
        <v>1484.6872315600001</v>
      </c>
      <c r="F104" s="120">
        <v>883.95884737999995</v>
      </c>
      <c r="G104" s="120">
        <v>267.48138024000002</v>
      </c>
      <c r="H104" s="120">
        <v>447.59751576000002</v>
      </c>
      <c r="I104" s="120">
        <v>14.555539530000001</v>
      </c>
      <c r="J104" s="120">
        <v>87.845174510000007</v>
      </c>
      <c r="K104" s="120">
        <v>345.19680172</v>
      </c>
      <c r="L104" s="120">
        <v>963.58896861999995</v>
      </c>
      <c r="M104" s="120">
        <v>247.47611860000001</v>
      </c>
      <c r="N104" s="120">
        <v>0.21756365</v>
      </c>
      <c r="O104" s="120">
        <v>8.6997082199999998</v>
      </c>
      <c r="P104" s="120">
        <v>238.55884673</v>
      </c>
      <c r="Q104" s="120">
        <v>716.11285002</v>
      </c>
      <c r="R104" s="120">
        <v>132.67671042000001</v>
      </c>
      <c r="S104" s="120">
        <v>17.438458690000001</v>
      </c>
      <c r="T104" s="120">
        <v>565.99768090999999</v>
      </c>
      <c r="U104" s="120">
        <v>182.31429524999999</v>
      </c>
      <c r="V104" s="120">
        <v>811.81461320000005</v>
      </c>
      <c r="W104" s="120"/>
      <c r="X104" s="120"/>
      <c r="Y104" s="120"/>
      <c r="Z104" s="120"/>
      <c r="AA104" s="120"/>
      <c r="AB104" s="120"/>
    </row>
    <row r="105" spans="1:28" hidden="1" outlineLevel="1">
      <c r="A105" s="62">
        <v>43405</v>
      </c>
      <c r="B105" s="120">
        <v>4325.3693159100003</v>
      </c>
      <c r="C105" s="120">
        <v>3165.0970136300002</v>
      </c>
      <c r="D105" s="120">
        <v>2705.85176103</v>
      </c>
      <c r="E105" s="120">
        <v>1510.7624456799999</v>
      </c>
      <c r="F105" s="120">
        <v>919.30588988</v>
      </c>
      <c r="G105" s="120">
        <v>275.78342547</v>
      </c>
      <c r="H105" s="120">
        <v>459.24525260000001</v>
      </c>
      <c r="I105" s="120">
        <v>14.88077509</v>
      </c>
      <c r="J105" s="120">
        <v>83.815649820000004</v>
      </c>
      <c r="K105" s="120">
        <v>360.54882769</v>
      </c>
      <c r="L105" s="120">
        <v>962.48173879000001</v>
      </c>
      <c r="M105" s="120">
        <v>246.37738242</v>
      </c>
      <c r="N105" s="120">
        <v>0.21599173999999999</v>
      </c>
      <c r="O105" s="120">
        <v>8.9724897200000004</v>
      </c>
      <c r="P105" s="120">
        <v>237.18890096000001</v>
      </c>
      <c r="Q105" s="120">
        <v>716.10435637</v>
      </c>
      <c r="R105" s="120">
        <v>134.46261752999999</v>
      </c>
      <c r="S105" s="120">
        <v>17.066243190000002</v>
      </c>
      <c r="T105" s="120">
        <v>564.57549564999999</v>
      </c>
      <c r="U105" s="120">
        <v>197.79056349000001</v>
      </c>
      <c r="V105" s="120">
        <v>852.23503199000004</v>
      </c>
      <c r="W105" s="120"/>
      <c r="X105" s="120"/>
      <c r="Y105" s="120"/>
      <c r="Z105" s="120"/>
      <c r="AA105" s="120"/>
      <c r="AB105" s="120"/>
    </row>
    <row r="106" spans="1:28" hidden="1" outlineLevel="1">
      <c r="A106" s="62">
        <v>43435</v>
      </c>
      <c r="B106" s="120">
        <v>4201.9846332699999</v>
      </c>
      <c r="C106" s="120">
        <v>3131.5138671099999</v>
      </c>
      <c r="D106" s="120">
        <v>2722.3607091099998</v>
      </c>
      <c r="E106" s="120">
        <v>1501.32391143</v>
      </c>
      <c r="F106" s="120">
        <v>947.67954165000003</v>
      </c>
      <c r="G106" s="120">
        <v>273.35725602999997</v>
      </c>
      <c r="H106" s="120">
        <v>409.15315800000002</v>
      </c>
      <c r="I106" s="120">
        <v>15.133625</v>
      </c>
      <c r="J106" s="120">
        <v>82.021019769999995</v>
      </c>
      <c r="K106" s="120">
        <v>311.99851323000001</v>
      </c>
      <c r="L106" s="120">
        <v>865.37944271000003</v>
      </c>
      <c r="M106" s="120">
        <v>247.07954634000001</v>
      </c>
      <c r="N106" s="120">
        <v>0.21599173999999999</v>
      </c>
      <c r="O106" s="120">
        <v>9.5754274200000005</v>
      </c>
      <c r="P106" s="120">
        <v>237.28812718</v>
      </c>
      <c r="Q106" s="120">
        <v>618.29989637000006</v>
      </c>
      <c r="R106" s="120">
        <v>96.060507979999997</v>
      </c>
      <c r="S106" s="120">
        <v>16.70212042</v>
      </c>
      <c r="T106" s="120">
        <v>505.53726797000002</v>
      </c>
      <c r="U106" s="120">
        <v>205.09132345</v>
      </c>
      <c r="V106" s="120">
        <v>767.02086627999995</v>
      </c>
      <c r="W106" s="120"/>
      <c r="X106" s="120"/>
      <c r="Y106" s="120"/>
      <c r="Z106" s="120"/>
      <c r="AA106" s="120"/>
      <c r="AB106" s="120"/>
    </row>
    <row r="107" spans="1:28" hidden="1" outlineLevel="1">
      <c r="A107" s="62">
        <v>43466</v>
      </c>
      <c r="B107" s="120">
        <v>4264.6427913799998</v>
      </c>
      <c r="C107" s="120">
        <v>3197.75625528</v>
      </c>
      <c r="D107" s="120">
        <v>2787.5919293299999</v>
      </c>
      <c r="E107" s="120">
        <v>1535.2810765700001</v>
      </c>
      <c r="F107" s="120">
        <v>979.11562728000001</v>
      </c>
      <c r="G107" s="120">
        <v>273.19522547999998</v>
      </c>
      <c r="H107" s="120">
        <v>410.16432594999998</v>
      </c>
      <c r="I107" s="120">
        <v>15.288106259999999</v>
      </c>
      <c r="J107" s="120">
        <v>82.580300440000002</v>
      </c>
      <c r="K107" s="120">
        <v>312.29591925</v>
      </c>
      <c r="L107" s="120">
        <v>866.15469356999995</v>
      </c>
      <c r="M107" s="120">
        <v>245.60089803</v>
      </c>
      <c r="N107" s="120">
        <v>0.21856160999999999</v>
      </c>
      <c r="O107" s="120">
        <v>9.5274410300000003</v>
      </c>
      <c r="P107" s="120">
        <v>235.85489539</v>
      </c>
      <c r="Q107" s="120">
        <v>620.55379554000001</v>
      </c>
      <c r="R107" s="120">
        <v>96.804236290000006</v>
      </c>
      <c r="S107" s="120">
        <v>16.80128165</v>
      </c>
      <c r="T107" s="120">
        <v>506.94827759999998</v>
      </c>
      <c r="U107" s="120">
        <v>200.73184252999999</v>
      </c>
      <c r="V107" s="120">
        <v>713.92035275000001</v>
      </c>
      <c r="W107" s="120"/>
      <c r="X107" s="120"/>
      <c r="Y107" s="120"/>
      <c r="Z107" s="120"/>
      <c r="AA107" s="120"/>
      <c r="AB107" s="120"/>
    </row>
    <row r="108" spans="1:28" hidden="1" outlineLevel="1">
      <c r="A108" s="62">
        <v>43497</v>
      </c>
      <c r="B108" s="120">
        <v>4278.1265341099997</v>
      </c>
      <c r="C108" s="120">
        <v>3236.3033265200002</v>
      </c>
      <c r="D108" s="120">
        <v>2838.2026833099999</v>
      </c>
      <c r="E108" s="120">
        <v>1552.0676872199999</v>
      </c>
      <c r="F108" s="120">
        <v>1006.14286281</v>
      </c>
      <c r="G108" s="120">
        <v>279.99213328000002</v>
      </c>
      <c r="H108" s="120">
        <v>398.10064320999999</v>
      </c>
      <c r="I108" s="120">
        <v>14.92355796</v>
      </c>
      <c r="J108" s="120">
        <v>79.853242609999995</v>
      </c>
      <c r="K108" s="120">
        <v>303.32384264000001</v>
      </c>
      <c r="L108" s="120">
        <v>830.87020372999996</v>
      </c>
      <c r="M108" s="120">
        <v>248.37128541999999</v>
      </c>
      <c r="N108" s="120">
        <v>0.28134238</v>
      </c>
      <c r="O108" s="120">
        <v>9.2323553500000006</v>
      </c>
      <c r="P108" s="120">
        <v>238.85758769</v>
      </c>
      <c r="Q108" s="120">
        <v>582.49891831000002</v>
      </c>
      <c r="R108" s="120">
        <v>94.591751060000007</v>
      </c>
      <c r="S108" s="120">
        <v>17.279350430000001</v>
      </c>
      <c r="T108" s="120">
        <v>470.62781682000002</v>
      </c>
      <c r="U108" s="120">
        <v>210.95300386</v>
      </c>
      <c r="V108" s="120">
        <v>729.22329579999996</v>
      </c>
      <c r="W108" s="120"/>
      <c r="X108" s="120"/>
      <c r="Y108" s="120"/>
      <c r="Z108" s="120"/>
      <c r="AA108" s="120"/>
      <c r="AB108" s="120"/>
    </row>
    <row r="109" spans="1:28" hidden="1" outlineLevel="1">
      <c r="A109" s="62">
        <v>43525</v>
      </c>
      <c r="B109" s="120">
        <v>4373.9448208399999</v>
      </c>
      <c r="C109" s="120">
        <v>3325.29216989</v>
      </c>
      <c r="D109" s="120">
        <v>2922.6789982800001</v>
      </c>
      <c r="E109" s="120">
        <v>1785.28399074</v>
      </c>
      <c r="F109" s="120">
        <v>858.67267067</v>
      </c>
      <c r="G109" s="120">
        <v>278.72233686999999</v>
      </c>
      <c r="H109" s="120">
        <v>402.61317160999999</v>
      </c>
      <c r="I109" s="120">
        <v>23.044656230000001</v>
      </c>
      <c r="J109" s="120">
        <v>80.915682140000001</v>
      </c>
      <c r="K109" s="120">
        <v>298.65283324000001</v>
      </c>
      <c r="L109" s="120">
        <v>830.07871671999999</v>
      </c>
      <c r="M109" s="120">
        <v>250.96849275</v>
      </c>
      <c r="N109" s="120">
        <v>28.69098821</v>
      </c>
      <c r="O109" s="120">
        <v>10.56136869</v>
      </c>
      <c r="P109" s="120">
        <v>211.71613585</v>
      </c>
      <c r="Q109" s="120">
        <v>579.11022396999999</v>
      </c>
      <c r="R109" s="120">
        <v>121.69021535</v>
      </c>
      <c r="S109" s="120">
        <v>17.429040650000001</v>
      </c>
      <c r="T109" s="120">
        <v>439.99096796999999</v>
      </c>
      <c r="U109" s="120">
        <v>218.57393422999999</v>
      </c>
      <c r="V109" s="120">
        <v>730.33411675000002</v>
      </c>
      <c r="W109" s="120"/>
      <c r="X109" s="120"/>
      <c r="Y109" s="120"/>
      <c r="Z109" s="120"/>
      <c r="AA109" s="120"/>
      <c r="AB109" s="120"/>
    </row>
    <row r="110" spans="1:28" hidden="1" outlineLevel="1">
      <c r="A110" s="62">
        <v>43556</v>
      </c>
      <c r="B110" s="120">
        <v>4406.3868099199999</v>
      </c>
      <c r="C110" s="120">
        <v>3363.9407192100002</v>
      </c>
      <c r="D110" s="120">
        <v>2972.3793708799999</v>
      </c>
      <c r="E110" s="120">
        <v>1588.9479298000001</v>
      </c>
      <c r="F110" s="120">
        <v>1091.62403591</v>
      </c>
      <c r="G110" s="120">
        <v>291.80740516999998</v>
      </c>
      <c r="H110" s="120">
        <v>391.56134832999999</v>
      </c>
      <c r="I110" s="120">
        <v>14.859920600000001</v>
      </c>
      <c r="J110" s="120">
        <v>79.513493170000004</v>
      </c>
      <c r="K110" s="120">
        <v>297.18793455999997</v>
      </c>
      <c r="L110" s="120">
        <v>813.44225018999998</v>
      </c>
      <c r="M110" s="120">
        <v>253.51796598000001</v>
      </c>
      <c r="N110" s="120">
        <v>0.21676773999999999</v>
      </c>
      <c r="O110" s="120">
        <v>11.56935496</v>
      </c>
      <c r="P110" s="120">
        <v>241.73184327999999</v>
      </c>
      <c r="Q110" s="120">
        <v>559.92428421</v>
      </c>
      <c r="R110" s="120">
        <v>84.002424629999993</v>
      </c>
      <c r="S110" s="120">
        <v>17.03619106</v>
      </c>
      <c r="T110" s="120">
        <v>458.88566852000002</v>
      </c>
      <c r="U110" s="120">
        <v>229.00384052000001</v>
      </c>
      <c r="V110" s="120">
        <v>718.36405279999997</v>
      </c>
      <c r="W110" s="120"/>
      <c r="X110" s="120"/>
      <c r="Y110" s="120"/>
      <c r="Z110" s="120"/>
      <c r="AA110" s="120"/>
      <c r="AB110" s="120"/>
    </row>
    <row r="111" spans="1:28" hidden="1" outlineLevel="1">
      <c r="A111" s="62">
        <v>43586</v>
      </c>
      <c r="B111" s="120">
        <v>4487.06476982</v>
      </c>
      <c r="C111" s="120">
        <v>3445.7268693000001</v>
      </c>
      <c r="D111" s="120">
        <v>3055.4596945100002</v>
      </c>
      <c r="E111" s="120">
        <v>1634.5852977699999</v>
      </c>
      <c r="F111" s="120">
        <v>1129.1579938899999</v>
      </c>
      <c r="G111" s="120">
        <v>291.71640285000001</v>
      </c>
      <c r="H111" s="120">
        <v>390.26717479000001</v>
      </c>
      <c r="I111" s="120">
        <v>15.05406997</v>
      </c>
      <c r="J111" s="120">
        <v>80.161399130000007</v>
      </c>
      <c r="K111" s="120">
        <v>295.05170569000001</v>
      </c>
      <c r="L111" s="120">
        <v>799.34616757000003</v>
      </c>
      <c r="M111" s="120">
        <v>254.24842815</v>
      </c>
      <c r="N111" s="120">
        <v>0.17623623999999999</v>
      </c>
      <c r="O111" s="120">
        <v>12.233610369999999</v>
      </c>
      <c r="P111" s="120">
        <v>241.83858154000001</v>
      </c>
      <c r="Q111" s="120">
        <v>545.09773942000004</v>
      </c>
      <c r="R111" s="120">
        <v>85.290527040000001</v>
      </c>
      <c r="S111" s="120">
        <v>17.280958399999999</v>
      </c>
      <c r="T111" s="120">
        <v>442.52625397999998</v>
      </c>
      <c r="U111" s="120">
        <v>241.99173295</v>
      </c>
      <c r="V111" s="120">
        <v>711.77316125000004</v>
      </c>
      <c r="W111" s="120"/>
      <c r="X111" s="120"/>
      <c r="Y111" s="120"/>
      <c r="Z111" s="120"/>
      <c r="AA111" s="120"/>
      <c r="AB111" s="120"/>
    </row>
    <row r="112" spans="1:28" hidden="1" outlineLevel="1">
      <c r="A112" s="62">
        <v>43617</v>
      </c>
      <c r="B112" s="120">
        <v>4136.0895656499997</v>
      </c>
      <c r="C112" s="120">
        <v>3269.2914947099998</v>
      </c>
      <c r="D112" s="120">
        <v>3053.08914865</v>
      </c>
      <c r="E112" s="120">
        <v>1703.89224885</v>
      </c>
      <c r="F112" s="120">
        <v>1067.1696905199999</v>
      </c>
      <c r="G112" s="120">
        <v>282.02720928000002</v>
      </c>
      <c r="H112" s="120">
        <v>216.20234606</v>
      </c>
      <c r="I112" s="120">
        <v>14.67913003</v>
      </c>
      <c r="J112" s="120">
        <v>38.829475260000002</v>
      </c>
      <c r="K112" s="120">
        <v>162.69374077000001</v>
      </c>
      <c r="L112" s="120">
        <v>621.38722740000003</v>
      </c>
      <c r="M112" s="120">
        <v>247.86214204999999</v>
      </c>
      <c r="N112" s="120">
        <v>0.17525006000000001</v>
      </c>
      <c r="O112" s="120">
        <v>12.05672057</v>
      </c>
      <c r="P112" s="120">
        <v>235.63017142000001</v>
      </c>
      <c r="Q112" s="120">
        <v>373.52508534999998</v>
      </c>
      <c r="R112" s="120">
        <v>49.011354730000001</v>
      </c>
      <c r="S112" s="120">
        <v>16.839137529999999</v>
      </c>
      <c r="T112" s="120">
        <v>307.67459308999997</v>
      </c>
      <c r="U112" s="120">
        <v>245.41084354</v>
      </c>
      <c r="V112" s="120">
        <v>540.42927092000002</v>
      </c>
      <c r="W112" s="120"/>
      <c r="X112" s="120"/>
      <c r="Y112" s="120"/>
      <c r="Z112" s="120"/>
      <c r="AA112" s="120"/>
      <c r="AB112" s="120"/>
    </row>
    <row r="113" spans="1:28" hidden="1" outlineLevel="1">
      <c r="A113" s="62">
        <v>43647</v>
      </c>
      <c r="B113" s="120">
        <v>4179.6362398499996</v>
      </c>
      <c r="C113" s="120">
        <v>3318.3409643999998</v>
      </c>
      <c r="D113" s="120">
        <v>3135.5226828499999</v>
      </c>
      <c r="E113" s="120">
        <v>1751.50616554</v>
      </c>
      <c r="F113" s="120">
        <v>1096.4998203800001</v>
      </c>
      <c r="G113" s="120">
        <v>287.51669693000002</v>
      </c>
      <c r="H113" s="120">
        <v>182.81828154999999</v>
      </c>
      <c r="I113" s="120">
        <v>14.14945794</v>
      </c>
      <c r="J113" s="120">
        <v>30.080245439999999</v>
      </c>
      <c r="K113" s="120">
        <v>138.58857817000001</v>
      </c>
      <c r="L113" s="120">
        <v>609.17476979000003</v>
      </c>
      <c r="M113" s="120">
        <v>251.98742027</v>
      </c>
      <c r="N113" s="120">
        <v>0.17681324000000001</v>
      </c>
      <c r="O113" s="120">
        <v>11.70803328</v>
      </c>
      <c r="P113" s="120">
        <v>240.10257375</v>
      </c>
      <c r="Q113" s="120">
        <v>357.18734952</v>
      </c>
      <c r="R113" s="120">
        <v>47.306152670000003</v>
      </c>
      <c r="S113" s="120">
        <v>16.15764781</v>
      </c>
      <c r="T113" s="120">
        <v>293.72354904000002</v>
      </c>
      <c r="U113" s="120">
        <v>252.12050565999999</v>
      </c>
      <c r="V113" s="120">
        <v>446.87535491</v>
      </c>
      <c r="W113" s="120"/>
      <c r="X113" s="120"/>
      <c r="Y113" s="120"/>
      <c r="Z113" s="120"/>
      <c r="AA113" s="120"/>
      <c r="AB113" s="120"/>
    </row>
    <row r="114" spans="1:28" hidden="1" outlineLevel="1">
      <c r="A114" s="62">
        <v>43678</v>
      </c>
      <c r="B114" s="120">
        <v>4268.6281237599997</v>
      </c>
      <c r="C114" s="120">
        <v>3397.0386986899998</v>
      </c>
      <c r="D114" s="120">
        <v>3224.32909144</v>
      </c>
      <c r="E114" s="120">
        <v>1785.3298095</v>
      </c>
      <c r="F114" s="120">
        <v>1150.07402303</v>
      </c>
      <c r="G114" s="120">
        <v>288.92525891000003</v>
      </c>
      <c r="H114" s="120">
        <v>172.70960725</v>
      </c>
      <c r="I114" s="120">
        <v>14.38142015</v>
      </c>
      <c r="J114" s="120">
        <v>29.799352120000002</v>
      </c>
      <c r="K114" s="120">
        <v>128.52883498</v>
      </c>
      <c r="L114" s="120">
        <v>609.75603934000003</v>
      </c>
      <c r="M114" s="120">
        <v>252.66430622999999</v>
      </c>
      <c r="N114" s="120">
        <v>0.17525006000000001</v>
      </c>
      <c r="O114" s="120">
        <v>12.46981184</v>
      </c>
      <c r="P114" s="120">
        <v>240.01924432999999</v>
      </c>
      <c r="Q114" s="120">
        <v>357.09173311000001</v>
      </c>
      <c r="R114" s="120">
        <v>47.903433839999998</v>
      </c>
      <c r="S114" s="120">
        <v>15.528164479999999</v>
      </c>
      <c r="T114" s="120">
        <v>293.66013478999997</v>
      </c>
      <c r="U114" s="120">
        <v>261.83338572999997</v>
      </c>
      <c r="V114" s="120">
        <v>465.87519422000003</v>
      </c>
      <c r="W114" s="120"/>
      <c r="X114" s="120"/>
      <c r="Y114" s="120"/>
      <c r="Z114" s="120"/>
      <c r="AA114" s="120"/>
      <c r="AB114" s="120"/>
    </row>
    <row r="115" spans="1:28" hidden="1" outlineLevel="1">
      <c r="A115" s="62">
        <v>43709</v>
      </c>
      <c r="B115" s="120">
        <v>4248.82061196</v>
      </c>
      <c r="C115" s="120">
        <v>3421.0629553799999</v>
      </c>
      <c r="D115" s="120">
        <v>3267.9604540800001</v>
      </c>
      <c r="E115" s="120">
        <v>1807.9435579000001</v>
      </c>
      <c r="F115" s="120">
        <v>1169.46823918</v>
      </c>
      <c r="G115" s="120">
        <v>290.54865699999999</v>
      </c>
      <c r="H115" s="120">
        <v>153.1025013</v>
      </c>
      <c r="I115" s="120">
        <v>13.098196189999999</v>
      </c>
      <c r="J115" s="120">
        <v>27.983084560000002</v>
      </c>
      <c r="K115" s="120">
        <v>112.02122055</v>
      </c>
      <c r="L115" s="120">
        <v>569.33968342000003</v>
      </c>
      <c r="M115" s="120">
        <v>253.10280624999999</v>
      </c>
      <c r="N115" s="120">
        <v>0.46412156999999998</v>
      </c>
      <c r="O115" s="120">
        <v>12.34100954</v>
      </c>
      <c r="P115" s="120">
        <v>240.29767514</v>
      </c>
      <c r="Q115" s="120">
        <v>316.23687717000001</v>
      </c>
      <c r="R115" s="120">
        <v>46.017142450000001</v>
      </c>
      <c r="S115" s="120">
        <v>12.033045850000001</v>
      </c>
      <c r="T115" s="120">
        <v>258.18668887000001</v>
      </c>
      <c r="U115" s="120">
        <v>258.41797315999997</v>
      </c>
      <c r="V115" s="120">
        <v>408.86765198000001</v>
      </c>
      <c r="W115" s="120"/>
      <c r="X115" s="120"/>
      <c r="Y115" s="120"/>
      <c r="Z115" s="120"/>
      <c r="AA115" s="120"/>
      <c r="AB115" s="120"/>
    </row>
    <row r="116" spans="1:28" hidden="1" outlineLevel="1">
      <c r="A116" s="62">
        <v>43739</v>
      </c>
      <c r="B116" s="120">
        <v>4315.4220576799999</v>
      </c>
      <c r="C116" s="120">
        <v>3470.8623417399999</v>
      </c>
      <c r="D116" s="120">
        <v>3317.2586769899999</v>
      </c>
      <c r="E116" s="120">
        <v>1796.3058770800001</v>
      </c>
      <c r="F116" s="120">
        <v>1189.5941403100001</v>
      </c>
      <c r="G116" s="120">
        <v>331.35865960000001</v>
      </c>
      <c r="H116" s="120">
        <v>153.60366475000001</v>
      </c>
      <c r="I116" s="120">
        <v>13.652488699999999</v>
      </c>
      <c r="J116" s="120">
        <v>29.049603860000001</v>
      </c>
      <c r="K116" s="120">
        <v>110.90157219</v>
      </c>
      <c r="L116" s="120">
        <v>578.00863890999995</v>
      </c>
      <c r="M116" s="120">
        <v>252.41088160999999</v>
      </c>
      <c r="N116" s="120">
        <v>0.40777633000000002</v>
      </c>
      <c r="O116" s="120">
        <v>12.43079161</v>
      </c>
      <c r="P116" s="120">
        <v>239.57231367</v>
      </c>
      <c r="Q116" s="120">
        <v>325.59775730000001</v>
      </c>
      <c r="R116" s="120">
        <v>47.931234570000001</v>
      </c>
      <c r="S116" s="120">
        <v>12.54019621</v>
      </c>
      <c r="T116" s="120">
        <v>265.12632652000002</v>
      </c>
      <c r="U116" s="120">
        <v>266.55107702999999</v>
      </c>
      <c r="V116" s="120">
        <v>374.35143328999999</v>
      </c>
      <c r="W116" s="120"/>
      <c r="X116" s="120"/>
      <c r="Y116" s="120"/>
      <c r="Z116" s="120"/>
      <c r="AA116" s="120"/>
      <c r="AB116" s="120"/>
    </row>
    <row r="117" spans="1:28" hidden="1" outlineLevel="1">
      <c r="A117" s="62">
        <v>43770</v>
      </c>
      <c r="B117" s="120">
        <v>4322.7591245000003</v>
      </c>
      <c r="C117" s="120">
        <v>3494.74911918</v>
      </c>
      <c r="D117" s="120">
        <v>3348.2053829500001</v>
      </c>
      <c r="E117" s="120">
        <v>1796.0486891600001</v>
      </c>
      <c r="F117" s="120">
        <v>1219.4775503400001</v>
      </c>
      <c r="G117" s="120">
        <v>332.67914345000003</v>
      </c>
      <c r="H117" s="120">
        <v>146.54373623000001</v>
      </c>
      <c r="I117" s="120">
        <v>13.27465018</v>
      </c>
      <c r="J117" s="120">
        <v>27.899048319999999</v>
      </c>
      <c r="K117" s="120">
        <v>105.37003773000001</v>
      </c>
      <c r="L117" s="120">
        <v>561.26467150999997</v>
      </c>
      <c r="M117" s="120">
        <v>251.66189484</v>
      </c>
      <c r="N117" s="120">
        <v>0.38833899999999999</v>
      </c>
      <c r="O117" s="120">
        <v>12.724350250000001</v>
      </c>
      <c r="P117" s="120">
        <v>238.54920559000001</v>
      </c>
      <c r="Q117" s="120">
        <v>309.60277667000003</v>
      </c>
      <c r="R117" s="120">
        <v>46.364834520000002</v>
      </c>
      <c r="S117" s="120">
        <v>12.10661986</v>
      </c>
      <c r="T117" s="120">
        <v>251.13132229000001</v>
      </c>
      <c r="U117" s="120">
        <v>266.74533380999998</v>
      </c>
      <c r="V117" s="120">
        <v>361.90687355</v>
      </c>
      <c r="W117" s="120"/>
      <c r="X117" s="120"/>
      <c r="Y117" s="120"/>
      <c r="Z117" s="120"/>
      <c r="AA117" s="120"/>
      <c r="AB117" s="120"/>
    </row>
    <row r="118" spans="1:28" hidden="1" outlineLevel="1">
      <c r="A118" s="62">
        <v>43800</v>
      </c>
      <c r="B118" s="120">
        <v>4363.1480149700001</v>
      </c>
      <c r="C118" s="120">
        <v>3546.0572521700001</v>
      </c>
      <c r="D118" s="120">
        <v>3419.76539134</v>
      </c>
      <c r="E118" s="120">
        <v>1829.1461151999999</v>
      </c>
      <c r="F118" s="120">
        <v>1265.2274917899999</v>
      </c>
      <c r="G118" s="120">
        <v>325.39178435000002</v>
      </c>
      <c r="H118" s="120">
        <v>126.29186083</v>
      </c>
      <c r="I118" s="120">
        <v>13.29528122</v>
      </c>
      <c r="J118" s="120">
        <v>27.439154989999999</v>
      </c>
      <c r="K118" s="120">
        <v>85.557424620000006</v>
      </c>
      <c r="L118" s="120">
        <v>539.02087506999999</v>
      </c>
      <c r="M118" s="120">
        <v>251.48453282</v>
      </c>
      <c r="N118" s="120">
        <v>0.36942605000000001</v>
      </c>
      <c r="O118" s="120">
        <v>11.698271829999999</v>
      </c>
      <c r="P118" s="120">
        <v>239.41683494</v>
      </c>
      <c r="Q118" s="120">
        <v>287.53634225000002</v>
      </c>
      <c r="R118" s="120">
        <v>45.968643759999999</v>
      </c>
      <c r="S118" s="120">
        <v>11.977890349999999</v>
      </c>
      <c r="T118" s="120">
        <v>229.58980814</v>
      </c>
      <c r="U118" s="120">
        <v>278.06988773</v>
      </c>
      <c r="V118" s="120">
        <v>351.16824109999999</v>
      </c>
      <c r="W118" s="120"/>
      <c r="X118" s="120"/>
      <c r="Y118" s="120"/>
      <c r="Z118" s="120"/>
      <c r="AA118" s="120"/>
      <c r="AB118" s="120"/>
    </row>
    <row r="119" spans="1:28" hidden="1" outlineLevel="1">
      <c r="A119" s="62">
        <v>43831</v>
      </c>
      <c r="B119" s="120">
        <v>4457.3846748100004</v>
      </c>
      <c r="C119" s="120">
        <v>3634.6850271600001</v>
      </c>
      <c r="D119" s="120">
        <v>3501.86089416</v>
      </c>
      <c r="E119" s="120">
        <v>1868.6390718099999</v>
      </c>
      <c r="F119" s="120">
        <v>1309.70588602</v>
      </c>
      <c r="G119" s="120">
        <v>323.51593632999999</v>
      </c>
      <c r="H119" s="120">
        <v>132.82413299999999</v>
      </c>
      <c r="I119" s="120">
        <v>14.00628139</v>
      </c>
      <c r="J119" s="120">
        <v>28.828496680000001</v>
      </c>
      <c r="K119" s="120">
        <v>89.989354930000005</v>
      </c>
      <c r="L119" s="120">
        <v>552.19965313</v>
      </c>
      <c r="M119" s="120">
        <v>251.91642499</v>
      </c>
      <c r="N119" s="120">
        <v>0.35106883999999999</v>
      </c>
      <c r="O119" s="120">
        <v>12.29061046</v>
      </c>
      <c r="P119" s="120">
        <v>239.27474569</v>
      </c>
      <c r="Q119" s="120">
        <v>300.28322814000001</v>
      </c>
      <c r="R119" s="120">
        <v>48.654515500000002</v>
      </c>
      <c r="S119" s="120">
        <v>12.653010139999999</v>
      </c>
      <c r="T119" s="120">
        <v>238.97570250000001</v>
      </c>
      <c r="U119" s="120">
        <v>270.49999451999997</v>
      </c>
      <c r="V119" s="120">
        <v>414.15827829</v>
      </c>
      <c r="W119" s="120"/>
      <c r="X119" s="120"/>
      <c r="Y119" s="120"/>
      <c r="Z119" s="120"/>
      <c r="AA119" s="120"/>
      <c r="AB119" s="120"/>
    </row>
    <row r="120" spans="1:28" hidden="1" outlineLevel="1">
      <c r="A120" s="62">
        <v>43862</v>
      </c>
      <c r="B120" s="120">
        <v>4494.84903244</v>
      </c>
      <c r="C120" s="120">
        <v>3664.4657471400001</v>
      </c>
      <c r="D120" s="120">
        <v>3533.4877236900002</v>
      </c>
      <c r="E120" s="120">
        <v>1887.76149706</v>
      </c>
      <c r="F120" s="120">
        <v>1318.40893955</v>
      </c>
      <c r="G120" s="120">
        <v>327.31728708000003</v>
      </c>
      <c r="H120" s="120">
        <v>130.97802344999999</v>
      </c>
      <c r="I120" s="120">
        <v>13.88721599</v>
      </c>
      <c r="J120" s="120">
        <v>28.355239480000002</v>
      </c>
      <c r="K120" s="120">
        <v>88.735567979999999</v>
      </c>
      <c r="L120" s="120">
        <v>541.93292269999995</v>
      </c>
      <c r="M120" s="120">
        <v>251.13707006999999</v>
      </c>
      <c r="N120" s="120">
        <v>0.32930210999999998</v>
      </c>
      <c r="O120" s="120">
        <v>12.12518573</v>
      </c>
      <c r="P120" s="120">
        <v>238.68258223000001</v>
      </c>
      <c r="Q120" s="120">
        <v>290.79585263000001</v>
      </c>
      <c r="R120" s="120">
        <v>48.216516720000001</v>
      </c>
      <c r="S120" s="120">
        <v>12.518190560000001</v>
      </c>
      <c r="T120" s="120">
        <v>230.06114535</v>
      </c>
      <c r="U120" s="120">
        <v>288.45036260000001</v>
      </c>
      <c r="V120" s="120">
        <v>416.02580781</v>
      </c>
      <c r="W120" s="120"/>
      <c r="X120" s="120"/>
      <c r="Y120" s="120"/>
      <c r="Z120" s="120"/>
      <c r="AA120" s="120"/>
      <c r="AB120" s="120"/>
    </row>
    <row r="121" spans="1:28" hidden="1" outlineLevel="1">
      <c r="A121" s="62">
        <v>43891</v>
      </c>
      <c r="B121" s="120">
        <v>4592.8546824300001</v>
      </c>
      <c r="C121" s="120">
        <v>3716.3152527799998</v>
      </c>
      <c r="D121" s="120">
        <v>3566.7913925399998</v>
      </c>
      <c r="E121" s="120">
        <v>1934.2006031799999</v>
      </c>
      <c r="F121" s="120">
        <v>1313.6394765800001</v>
      </c>
      <c r="G121" s="120">
        <v>318.95131278000002</v>
      </c>
      <c r="H121" s="120">
        <v>149.52386024</v>
      </c>
      <c r="I121" s="120">
        <v>15.97430668</v>
      </c>
      <c r="J121" s="120">
        <v>32.170155430000001</v>
      </c>
      <c r="K121" s="120">
        <v>101.37939813</v>
      </c>
      <c r="L121" s="120">
        <v>580.27761526999996</v>
      </c>
      <c r="M121" s="120">
        <v>253.72428858000001</v>
      </c>
      <c r="N121" s="120">
        <v>0.31199262</v>
      </c>
      <c r="O121" s="120">
        <v>12.9278187</v>
      </c>
      <c r="P121" s="120">
        <v>240.48447726000001</v>
      </c>
      <c r="Q121" s="120">
        <v>326.55332669000001</v>
      </c>
      <c r="R121" s="120">
        <v>55.409709239999998</v>
      </c>
      <c r="S121" s="120">
        <v>14.35931985</v>
      </c>
      <c r="T121" s="120">
        <v>256.7842976</v>
      </c>
      <c r="U121" s="120">
        <v>296.26181437999998</v>
      </c>
      <c r="V121" s="120">
        <v>479.18352002</v>
      </c>
      <c r="W121" s="120"/>
      <c r="X121" s="120"/>
      <c r="Y121" s="120"/>
      <c r="Z121" s="120"/>
      <c r="AA121" s="120"/>
      <c r="AB121" s="120"/>
    </row>
    <row r="122" spans="1:28" hidden="1" outlineLevel="1">
      <c r="A122" s="62">
        <v>43922</v>
      </c>
      <c r="B122" s="120">
        <v>4440.2738212499999</v>
      </c>
      <c r="C122" s="120">
        <v>3590.7858421000001</v>
      </c>
      <c r="D122" s="120">
        <v>3447.0931692200002</v>
      </c>
      <c r="E122" s="120">
        <v>1838.1612084599999</v>
      </c>
      <c r="F122" s="120">
        <v>1278.4689622200001</v>
      </c>
      <c r="G122" s="120">
        <v>330.46299854</v>
      </c>
      <c r="H122" s="120">
        <v>143.69267288</v>
      </c>
      <c r="I122" s="120">
        <v>15.456919259999999</v>
      </c>
      <c r="J122" s="120">
        <v>30.80116756</v>
      </c>
      <c r="K122" s="120">
        <v>97.434586060000001</v>
      </c>
      <c r="L122" s="120">
        <v>567.31422481000004</v>
      </c>
      <c r="M122" s="120">
        <v>253.02237525999999</v>
      </c>
      <c r="N122" s="120">
        <v>0.29102830000000002</v>
      </c>
      <c r="O122" s="120">
        <v>12.804264829999999</v>
      </c>
      <c r="P122" s="120">
        <v>239.92708213</v>
      </c>
      <c r="Q122" s="120">
        <v>314.29184954999999</v>
      </c>
      <c r="R122" s="120">
        <v>53.544266020000002</v>
      </c>
      <c r="S122" s="120">
        <v>13.85521385</v>
      </c>
      <c r="T122" s="120">
        <v>246.89236968</v>
      </c>
      <c r="U122" s="120">
        <v>282.17375434000002</v>
      </c>
      <c r="V122" s="120">
        <v>475.14188611999998</v>
      </c>
      <c r="W122" s="120"/>
      <c r="X122" s="120"/>
      <c r="Y122" s="120"/>
      <c r="Z122" s="120"/>
      <c r="AA122" s="120"/>
      <c r="AB122" s="120"/>
    </row>
    <row r="123" spans="1:28" hidden="1" outlineLevel="1">
      <c r="A123" s="62">
        <v>43952</v>
      </c>
      <c r="B123" s="120">
        <v>4416.8648899899999</v>
      </c>
      <c r="C123" s="120">
        <v>3582.0714888699999</v>
      </c>
      <c r="D123" s="120">
        <v>3438.6667769400001</v>
      </c>
      <c r="E123" s="120">
        <v>1855.6457505400001</v>
      </c>
      <c r="F123" s="120">
        <v>1274.7393697800001</v>
      </c>
      <c r="G123" s="120">
        <v>308.28165661999998</v>
      </c>
      <c r="H123" s="120">
        <v>143.40471192999999</v>
      </c>
      <c r="I123" s="120">
        <v>15.563594719999999</v>
      </c>
      <c r="J123" s="120">
        <v>30.754437960000001</v>
      </c>
      <c r="K123" s="120">
        <v>97.086679250000003</v>
      </c>
      <c r="L123" s="120">
        <v>566.74286828000004</v>
      </c>
      <c r="M123" s="120">
        <v>253.55675883999999</v>
      </c>
      <c r="N123" s="120">
        <v>0.27149149</v>
      </c>
      <c r="O123" s="120">
        <v>12.47764096</v>
      </c>
      <c r="P123" s="120">
        <v>240.80762639</v>
      </c>
      <c r="Q123" s="120">
        <v>313.18610944</v>
      </c>
      <c r="R123" s="120">
        <v>53.710266300000001</v>
      </c>
      <c r="S123" s="120">
        <v>13.87693262</v>
      </c>
      <c r="T123" s="120">
        <v>245.59891052</v>
      </c>
      <c r="U123" s="120">
        <v>268.05053284000002</v>
      </c>
      <c r="V123" s="120">
        <v>469.34304893000001</v>
      </c>
      <c r="W123" s="120"/>
      <c r="X123" s="120"/>
      <c r="Y123" s="120"/>
      <c r="Z123" s="120"/>
      <c r="AA123" s="120"/>
      <c r="AB123" s="120"/>
    </row>
    <row r="124" spans="1:28" hidden="1" outlineLevel="1">
      <c r="A124" s="62">
        <v>43983</v>
      </c>
      <c r="B124" s="120">
        <v>4416.4148912000001</v>
      </c>
      <c r="C124" s="120">
        <v>3597.1843722399999</v>
      </c>
      <c r="D124" s="120">
        <v>3455.3779096200001</v>
      </c>
      <c r="E124" s="120">
        <v>1864.9724260200001</v>
      </c>
      <c r="F124" s="120">
        <v>1287.0281846099999</v>
      </c>
      <c r="G124" s="120">
        <v>303.37729898999999</v>
      </c>
      <c r="H124" s="120">
        <v>141.80646261999999</v>
      </c>
      <c r="I124" s="120">
        <v>15.508196529999999</v>
      </c>
      <c r="J124" s="120">
        <v>30.475081079999999</v>
      </c>
      <c r="K124" s="120">
        <v>95.823185010000003</v>
      </c>
      <c r="L124" s="120">
        <v>557.41523260999998</v>
      </c>
      <c r="M124" s="120">
        <v>248.70368144</v>
      </c>
      <c r="N124" s="120">
        <v>0.17525006000000001</v>
      </c>
      <c r="O124" s="120">
        <v>11.94883396</v>
      </c>
      <c r="P124" s="120">
        <v>236.57959742</v>
      </c>
      <c r="Q124" s="120">
        <v>308.71155117000001</v>
      </c>
      <c r="R124" s="120">
        <v>53.455919610000002</v>
      </c>
      <c r="S124" s="120">
        <v>13.8184094</v>
      </c>
      <c r="T124" s="120">
        <v>241.43722216</v>
      </c>
      <c r="U124" s="120">
        <v>261.81528635000001</v>
      </c>
      <c r="V124" s="120">
        <v>437.97723421000001</v>
      </c>
      <c r="W124" s="120"/>
      <c r="X124" s="120"/>
      <c r="Y124" s="120"/>
      <c r="Z124" s="120"/>
      <c r="AA124" s="120"/>
      <c r="AB124" s="120"/>
    </row>
    <row r="125" spans="1:28" hidden="1" outlineLevel="1">
      <c r="A125" s="62">
        <v>44013</v>
      </c>
      <c r="B125" s="120">
        <v>4434.0909315199997</v>
      </c>
      <c r="C125" s="120">
        <v>3621.40290856</v>
      </c>
      <c r="D125" s="120">
        <v>3476.0764777300001</v>
      </c>
      <c r="E125" s="120">
        <v>1876.94964865</v>
      </c>
      <c r="F125" s="120">
        <v>1295.6853883599999</v>
      </c>
      <c r="G125" s="120">
        <v>303.44144072</v>
      </c>
      <c r="H125" s="120">
        <v>145.32643082999999</v>
      </c>
      <c r="I125" s="120">
        <v>16.210850140000002</v>
      </c>
      <c r="J125" s="120">
        <v>31.220978930000001</v>
      </c>
      <c r="K125" s="120">
        <v>97.89460176</v>
      </c>
      <c r="L125" s="120">
        <v>564.79035397999996</v>
      </c>
      <c r="M125" s="120">
        <v>244.44157924000001</v>
      </c>
      <c r="N125" s="120">
        <v>0.17734088000000001</v>
      </c>
      <c r="O125" s="120">
        <v>11.51124941</v>
      </c>
      <c r="P125" s="120">
        <v>232.75298895</v>
      </c>
      <c r="Q125" s="120">
        <v>320.34877474000001</v>
      </c>
      <c r="R125" s="120">
        <v>53.082364859999998</v>
      </c>
      <c r="S125" s="120">
        <v>14.38192969</v>
      </c>
      <c r="T125" s="120">
        <v>252.88448019</v>
      </c>
      <c r="U125" s="120">
        <v>247.89766897999999</v>
      </c>
      <c r="V125" s="120">
        <v>460.75227694</v>
      </c>
      <c r="W125" s="120"/>
      <c r="X125" s="120"/>
      <c r="Y125" s="120"/>
      <c r="Z125" s="120"/>
      <c r="AA125" s="120"/>
      <c r="AB125" s="120"/>
    </row>
    <row r="126" spans="1:28" hidden="1" outlineLevel="1">
      <c r="A126" s="62">
        <v>44044</v>
      </c>
      <c r="B126" s="120">
        <v>4479.2392240600002</v>
      </c>
      <c r="C126" s="120">
        <v>3661.63925251</v>
      </c>
      <c r="D126" s="120">
        <v>3520.9526429399998</v>
      </c>
      <c r="E126" s="120">
        <v>1911.18951292</v>
      </c>
      <c r="F126" s="120">
        <v>1303.26606158</v>
      </c>
      <c r="G126" s="120">
        <v>306.49706844000002</v>
      </c>
      <c r="H126" s="120">
        <v>140.68660957</v>
      </c>
      <c r="I126" s="120">
        <v>16.201707939999999</v>
      </c>
      <c r="J126" s="120">
        <v>29.71372487</v>
      </c>
      <c r="K126" s="120">
        <v>94.771176760000003</v>
      </c>
      <c r="L126" s="120">
        <v>559.38497876999998</v>
      </c>
      <c r="M126" s="120">
        <v>243.33224634000001</v>
      </c>
      <c r="N126" s="120">
        <v>0</v>
      </c>
      <c r="O126" s="120">
        <v>10.34452707</v>
      </c>
      <c r="P126" s="120">
        <v>232.98771927000001</v>
      </c>
      <c r="Q126" s="120">
        <v>316.05273242999999</v>
      </c>
      <c r="R126" s="120">
        <v>52.941431530000003</v>
      </c>
      <c r="S126" s="120">
        <v>14.31626136</v>
      </c>
      <c r="T126" s="120">
        <v>248.79503954</v>
      </c>
      <c r="U126" s="120">
        <v>258.21499277999999</v>
      </c>
      <c r="V126" s="120">
        <v>471.01792669000002</v>
      </c>
      <c r="W126" s="120"/>
      <c r="X126" s="120"/>
      <c r="Y126" s="120"/>
      <c r="Z126" s="120"/>
      <c r="AA126" s="120"/>
      <c r="AB126" s="120"/>
    </row>
    <row r="127" spans="1:28" hidden="1" outlineLevel="1">
      <c r="A127" s="62">
        <v>44075</v>
      </c>
      <c r="B127" s="120">
        <v>4496.3501612099999</v>
      </c>
      <c r="C127" s="120">
        <v>3660.5121659699998</v>
      </c>
      <c r="D127" s="120">
        <v>3517.58956158</v>
      </c>
      <c r="E127" s="120">
        <v>1901.9534175399999</v>
      </c>
      <c r="F127" s="120">
        <v>1306.53543633</v>
      </c>
      <c r="G127" s="120">
        <v>309.10070770999999</v>
      </c>
      <c r="H127" s="120">
        <v>142.92260439</v>
      </c>
      <c r="I127" s="120">
        <v>16.749582199999999</v>
      </c>
      <c r="J127" s="120">
        <v>30.553555469999999</v>
      </c>
      <c r="K127" s="120">
        <v>95.619466720000005</v>
      </c>
      <c r="L127" s="120">
        <v>568.94013014999996</v>
      </c>
      <c r="M127" s="120">
        <v>246.25946271000001</v>
      </c>
      <c r="N127" s="120">
        <v>0</v>
      </c>
      <c r="O127" s="120">
        <v>10.178134350000001</v>
      </c>
      <c r="P127" s="120">
        <v>236.08132835999999</v>
      </c>
      <c r="Q127" s="120">
        <v>322.68066743999998</v>
      </c>
      <c r="R127" s="120">
        <v>54.797342780000001</v>
      </c>
      <c r="S127" s="120">
        <v>14.79100133</v>
      </c>
      <c r="T127" s="120">
        <v>253.09232333</v>
      </c>
      <c r="U127" s="120">
        <v>266.89786508999998</v>
      </c>
      <c r="V127" s="120">
        <v>476.69211051000002</v>
      </c>
      <c r="W127" s="120"/>
      <c r="X127" s="120"/>
      <c r="Y127" s="120"/>
      <c r="Z127" s="120"/>
      <c r="AA127" s="120"/>
      <c r="AB127" s="120"/>
    </row>
    <row r="128" spans="1:28" hidden="1" outlineLevel="1">
      <c r="A128" s="62">
        <v>44105</v>
      </c>
      <c r="B128" s="120">
        <v>4335.75024304</v>
      </c>
      <c r="C128" s="120">
        <v>3578.61356798</v>
      </c>
      <c r="D128" s="120">
        <v>3461.21153271</v>
      </c>
      <c r="E128" s="120">
        <v>1833.22435595</v>
      </c>
      <c r="F128" s="120">
        <v>1312.7624342199999</v>
      </c>
      <c r="G128" s="120">
        <v>315.22474254000002</v>
      </c>
      <c r="H128" s="120">
        <v>117.40203527</v>
      </c>
      <c r="I128" s="120">
        <v>16.94755705</v>
      </c>
      <c r="J128" s="120">
        <v>12.01727872</v>
      </c>
      <c r="K128" s="120">
        <v>88.437199500000006</v>
      </c>
      <c r="L128" s="120">
        <v>499.56609636000002</v>
      </c>
      <c r="M128" s="120">
        <v>250.64485346999999</v>
      </c>
      <c r="N128" s="120">
        <v>7.26542668</v>
      </c>
      <c r="O128" s="120">
        <v>10.3244977</v>
      </c>
      <c r="P128" s="120">
        <v>233.05492909</v>
      </c>
      <c r="Q128" s="120">
        <v>248.92124289</v>
      </c>
      <c r="R128" s="120">
        <v>26.347785210000001</v>
      </c>
      <c r="S128" s="120">
        <v>1.0432650000000001</v>
      </c>
      <c r="T128" s="120">
        <v>221.53019268</v>
      </c>
      <c r="U128" s="120">
        <v>257.5705787</v>
      </c>
      <c r="V128" s="120">
        <v>445.64466233000002</v>
      </c>
      <c r="W128" s="120"/>
      <c r="X128" s="120"/>
      <c r="Y128" s="120"/>
      <c r="Z128" s="120"/>
      <c r="AA128" s="120"/>
      <c r="AB128" s="120"/>
    </row>
    <row r="129" spans="1:28" hidden="1" outlineLevel="1">
      <c r="A129" s="62">
        <v>44136</v>
      </c>
      <c r="B129" s="120">
        <v>4302.7016967500003</v>
      </c>
      <c r="C129" s="120">
        <v>3598.8573526700002</v>
      </c>
      <c r="D129" s="120">
        <v>3481.2956637699999</v>
      </c>
      <c r="E129" s="120">
        <v>1838.26645188</v>
      </c>
      <c r="F129" s="120">
        <v>1327.86527148</v>
      </c>
      <c r="G129" s="120">
        <v>315.16394041000001</v>
      </c>
      <c r="H129" s="120">
        <v>117.56168889999999</v>
      </c>
      <c r="I129" s="120">
        <v>17.04674829</v>
      </c>
      <c r="J129" s="120">
        <v>12.039427079999999</v>
      </c>
      <c r="K129" s="120">
        <v>88.475513530000001</v>
      </c>
      <c r="L129" s="120">
        <v>443.27765484000003</v>
      </c>
      <c r="M129" s="120">
        <v>247.72264158999999</v>
      </c>
      <c r="N129" s="120">
        <v>0</v>
      </c>
      <c r="O129" s="120">
        <v>10.58602078</v>
      </c>
      <c r="P129" s="120">
        <v>237.13662081000001</v>
      </c>
      <c r="Q129" s="120">
        <v>195.55501325</v>
      </c>
      <c r="R129" s="120">
        <v>26.499338160000001</v>
      </c>
      <c r="S129" s="120">
        <v>1.0443582199999999</v>
      </c>
      <c r="T129" s="120">
        <v>168.01131687</v>
      </c>
      <c r="U129" s="120">
        <v>260.56668924000002</v>
      </c>
      <c r="V129" s="120">
        <v>447.52538419000001</v>
      </c>
      <c r="W129" s="120"/>
      <c r="X129" s="120"/>
      <c r="Y129" s="120"/>
      <c r="Z129" s="120"/>
      <c r="AA129" s="120"/>
      <c r="AB129" s="120"/>
    </row>
    <row r="130" spans="1:28" hidden="1" outlineLevel="1">
      <c r="A130" s="62">
        <v>44166</v>
      </c>
      <c r="B130" s="120">
        <v>4257.3277912200001</v>
      </c>
      <c r="C130" s="120">
        <v>3561.8235084799999</v>
      </c>
      <c r="D130" s="120">
        <v>3451.8489209999998</v>
      </c>
      <c r="E130" s="120">
        <v>1814.88900762</v>
      </c>
      <c r="F130" s="120">
        <v>1319.88017345</v>
      </c>
      <c r="G130" s="120">
        <v>317.07973993000002</v>
      </c>
      <c r="H130" s="120">
        <v>109.97458748</v>
      </c>
      <c r="I130" s="120">
        <v>16.897557030000002</v>
      </c>
      <c r="J130" s="120">
        <v>11.60015177</v>
      </c>
      <c r="K130" s="120">
        <v>81.476878679999999</v>
      </c>
      <c r="L130" s="120">
        <v>425.20839337000001</v>
      </c>
      <c r="M130" s="120">
        <v>247.48404966000001</v>
      </c>
      <c r="N130" s="120">
        <v>0.54170602000000001</v>
      </c>
      <c r="O130" s="120">
        <v>9.9052234699999993</v>
      </c>
      <c r="P130" s="120">
        <v>237.03712017000001</v>
      </c>
      <c r="Q130" s="120">
        <v>177.72434371</v>
      </c>
      <c r="R130" s="120">
        <v>26.441824889999999</v>
      </c>
      <c r="S130" s="120">
        <v>1.0369966799999999</v>
      </c>
      <c r="T130" s="120">
        <v>150.24552213999999</v>
      </c>
      <c r="U130" s="120">
        <v>270.29588937</v>
      </c>
      <c r="V130" s="120">
        <v>438.10389333000001</v>
      </c>
      <c r="W130" s="120"/>
      <c r="X130" s="120"/>
      <c r="Y130" s="120"/>
      <c r="Z130" s="120"/>
      <c r="AA130" s="120"/>
      <c r="AB130" s="120"/>
    </row>
    <row r="131" spans="1:28" hidden="1" outlineLevel="1">
      <c r="A131" s="62">
        <v>44197</v>
      </c>
      <c r="B131" s="120">
        <v>4278.2405768999997</v>
      </c>
      <c r="C131" s="120">
        <v>3582.8384248699999</v>
      </c>
      <c r="D131" s="120">
        <v>3473.98084105</v>
      </c>
      <c r="E131" s="120">
        <v>1828.77421946</v>
      </c>
      <c r="F131" s="120">
        <v>1319.80048941</v>
      </c>
      <c r="G131" s="120">
        <v>325.40613217999999</v>
      </c>
      <c r="H131" s="120">
        <v>108.85758382</v>
      </c>
      <c r="I131" s="120">
        <v>16.953739259999999</v>
      </c>
      <c r="J131" s="120">
        <v>11.55854413</v>
      </c>
      <c r="K131" s="120">
        <v>80.345300429999995</v>
      </c>
      <c r="L131" s="120">
        <v>423.43038915</v>
      </c>
      <c r="M131" s="120">
        <v>245.98205845000001</v>
      </c>
      <c r="N131" s="120">
        <v>0.37060531000000002</v>
      </c>
      <c r="O131" s="120">
        <v>10.062177999999999</v>
      </c>
      <c r="P131" s="120">
        <v>235.54927513999999</v>
      </c>
      <c r="Q131" s="120">
        <v>177.44833070000001</v>
      </c>
      <c r="R131" s="120">
        <v>26.48752077</v>
      </c>
      <c r="S131" s="120">
        <v>1.0340002699999999</v>
      </c>
      <c r="T131" s="120">
        <v>149.92680966</v>
      </c>
      <c r="U131" s="120">
        <v>271.97176288000003</v>
      </c>
      <c r="V131" s="120">
        <v>436.44704214000001</v>
      </c>
      <c r="W131" s="120"/>
      <c r="X131" s="120"/>
      <c r="Y131" s="120"/>
      <c r="Z131" s="120"/>
      <c r="AA131" s="120"/>
      <c r="AB131" s="120"/>
    </row>
    <row r="132" spans="1:28" hidden="1" outlineLevel="1">
      <c r="A132" s="62">
        <v>44228</v>
      </c>
      <c r="B132" s="120">
        <v>4279.6495876500003</v>
      </c>
      <c r="C132" s="120">
        <v>3581.0943447700001</v>
      </c>
      <c r="D132" s="120">
        <v>3505.2432158400002</v>
      </c>
      <c r="E132" s="120">
        <v>1842.9443130899999</v>
      </c>
      <c r="F132" s="120">
        <v>1338.22412618</v>
      </c>
      <c r="G132" s="120">
        <v>324.07477656999998</v>
      </c>
      <c r="H132" s="120">
        <v>75.851128930000002</v>
      </c>
      <c r="I132" s="120">
        <v>16.894671769999999</v>
      </c>
      <c r="J132" s="120">
        <v>11.45269882</v>
      </c>
      <c r="K132" s="120">
        <v>47.503758339999997</v>
      </c>
      <c r="L132" s="120">
        <v>419.78339942000002</v>
      </c>
      <c r="M132" s="120">
        <v>246.65760259000001</v>
      </c>
      <c r="N132" s="120">
        <v>0.28057738999999998</v>
      </c>
      <c r="O132" s="120">
        <v>9.7084168500000008</v>
      </c>
      <c r="P132" s="120">
        <v>236.66860835</v>
      </c>
      <c r="Q132" s="120">
        <v>173.12579683000001</v>
      </c>
      <c r="R132" s="120">
        <v>26.34889493</v>
      </c>
      <c r="S132" s="120">
        <v>1.0243618299999999</v>
      </c>
      <c r="T132" s="120">
        <v>145.75254007000001</v>
      </c>
      <c r="U132" s="120">
        <v>278.77184346000001</v>
      </c>
      <c r="V132" s="120">
        <v>375.41362377000002</v>
      </c>
      <c r="W132" s="120"/>
      <c r="X132" s="120"/>
      <c r="Y132" s="120"/>
      <c r="Z132" s="120"/>
      <c r="AA132" s="120"/>
      <c r="AB132" s="120"/>
    </row>
    <row r="133" spans="1:28" hidden="1" outlineLevel="1">
      <c r="A133" s="62">
        <v>44256</v>
      </c>
      <c r="B133" s="120">
        <v>4385.1572779999997</v>
      </c>
      <c r="C133" s="120">
        <v>3668.8503389500002</v>
      </c>
      <c r="D133" s="120">
        <v>3593.4154322499999</v>
      </c>
      <c r="E133" s="120">
        <v>1893.1969567599999</v>
      </c>
      <c r="F133" s="120">
        <v>1369.9408300099999</v>
      </c>
      <c r="G133" s="120">
        <v>330.27764547999999</v>
      </c>
      <c r="H133" s="120">
        <v>75.434906699999999</v>
      </c>
      <c r="I133" s="120">
        <v>16.95291409</v>
      </c>
      <c r="J133" s="120">
        <v>11.289163540000001</v>
      </c>
      <c r="K133" s="120">
        <v>47.192829070000002</v>
      </c>
      <c r="L133" s="120">
        <v>416.18142218000003</v>
      </c>
      <c r="M133" s="120">
        <v>248.03401579999999</v>
      </c>
      <c r="N133" s="120">
        <v>0.1922604</v>
      </c>
      <c r="O133" s="120">
        <v>9.5953740799999991</v>
      </c>
      <c r="P133" s="120">
        <v>238.24638132000001</v>
      </c>
      <c r="Q133" s="120">
        <v>168.14740638000001</v>
      </c>
      <c r="R133" s="120">
        <v>26.427422539999998</v>
      </c>
      <c r="S133" s="120">
        <v>1.0224501800000001</v>
      </c>
      <c r="T133" s="120">
        <v>140.69753366</v>
      </c>
      <c r="U133" s="120">
        <v>300.12551687000001</v>
      </c>
      <c r="V133" s="120">
        <v>394.44461855999998</v>
      </c>
      <c r="W133" s="120"/>
      <c r="X133" s="120"/>
      <c r="Y133" s="120"/>
      <c r="Z133" s="120"/>
      <c r="AA133" s="120"/>
      <c r="AB133" s="120"/>
    </row>
    <row r="134" spans="1:28" hidden="1" outlineLevel="1">
      <c r="A134" s="62">
        <v>44287</v>
      </c>
      <c r="B134" s="120">
        <v>4463.0303731599997</v>
      </c>
      <c r="C134" s="120">
        <v>3724.2386454299999</v>
      </c>
      <c r="D134" s="120">
        <v>3649.5624325099998</v>
      </c>
      <c r="E134" s="120">
        <v>1919.69278915</v>
      </c>
      <c r="F134" s="120">
        <v>1393.9960101500001</v>
      </c>
      <c r="G134" s="120">
        <v>335.87363320999998</v>
      </c>
      <c r="H134" s="120">
        <v>74.676212919999998</v>
      </c>
      <c r="I134" s="120">
        <v>16.975609649999999</v>
      </c>
      <c r="J134" s="120">
        <v>10.918075910000001</v>
      </c>
      <c r="K134" s="120">
        <v>46.782527360000003</v>
      </c>
      <c r="L134" s="120">
        <v>411.45282959000002</v>
      </c>
      <c r="M134" s="120">
        <v>257.09741479000002</v>
      </c>
      <c r="N134" s="120">
        <v>0.10087602</v>
      </c>
      <c r="O134" s="120">
        <v>10.17515893</v>
      </c>
      <c r="P134" s="120">
        <v>246.82137983999999</v>
      </c>
      <c r="Q134" s="120">
        <v>154.35541480000001</v>
      </c>
      <c r="R134" s="120">
        <v>14.37614559</v>
      </c>
      <c r="S134" s="120">
        <v>1.01749288</v>
      </c>
      <c r="T134" s="120">
        <v>138.96177632999999</v>
      </c>
      <c r="U134" s="120">
        <v>327.33889814000003</v>
      </c>
      <c r="V134" s="120">
        <v>412.05440259</v>
      </c>
      <c r="W134" s="120"/>
      <c r="X134" s="120"/>
      <c r="Y134" s="120"/>
      <c r="Z134" s="120"/>
      <c r="AA134" s="120"/>
      <c r="AB134" s="120"/>
    </row>
    <row r="135" spans="1:28" hidden="1" outlineLevel="1">
      <c r="A135" s="62">
        <v>44317</v>
      </c>
      <c r="B135" s="120">
        <v>4581.5123909000004</v>
      </c>
      <c r="C135" s="120">
        <v>3822.4454061599999</v>
      </c>
      <c r="D135" s="120">
        <v>3748.2497189199999</v>
      </c>
      <c r="E135" s="120">
        <v>1977.0835767000001</v>
      </c>
      <c r="F135" s="120">
        <v>1418.6364075500001</v>
      </c>
      <c r="G135" s="120">
        <v>352.52973466999998</v>
      </c>
      <c r="H135" s="120">
        <v>74.195687239999998</v>
      </c>
      <c r="I135" s="120">
        <v>17.091437880000001</v>
      </c>
      <c r="J135" s="120">
        <v>10.76334641</v>
      </c>
      <c r="K135" s="120">
        <v>46.34090295</v>
      </c>
      <c r="L135" s="120">
        <v>418.09297316999999</v>
      </c>
      <c r="M135" s="120">
        <v>265.10518196999999</v>
      </c>
      <c r="N135" s="120">
        <v>4.1915600000000004E-3</v>
      </c>
      <c r="O135" s="120">
        <v>9.9406808000000009</v>
      </c>
      <c r="P135" s="120">
        <v>255.16030961000001</v>
      </c>
      <c r="Q135" s="120">
        <v>152.9877912</v>
      </c>
      <c r="R135" s="120">
        <v>14.31830134</v>
      </c>
      <c r="S135" s="120">
        <v>1.0083409400000001</v>
      </c>
      <c r="T135" s="120">
        <v>137.66114891999999</v>
      </c>
      <c r="U135" s="120">
        <v>340.97401157000002</v>
      </c>
      <c r="V135" s="120">
        <v>424.49739570999998</v>
      </c>
      <c r="W135" s="120"/>
      <c r="X135" s="120"/>
      <c r="Y135" s="120"/>
      <c r="Z135" s="120"/>
      <c r="AA135" s="120"/>
      <c r="AB135" s="120"/>
    </row>
    <row r="136" spans="1:28" hidden="1" outlineLevel="1">
      <c r="A136" s="62">
        <v>44348</v>
      </c>
      <c r="B136" s="120">
        <v>4678.93801945</v>
      </c>
      <c r="C136" s="120">
        <v>3901.0769211500001</v>
      </c>
      <c r="D136" s="120">
        <v>3827.7883696200001</v>
      </c>
      <c r="E136" s="120">
        <v>2026.9165455499999</v>
      </c>
      <c r="F136" s="120">
        <v>1434.5785279300001</v>
      </c>
      <c r="G136" s="120">
        <v>366.29329614</v>
      </c>
      <c r="H136" s="120">
        <v>73.288551530000007</v>
      </c>
      <c r="I136" s="120">
        <v>16.883061529999999</v>
      </c>
      <c r="J136" s="120">
        <v>10.626956460000001</v>
      </c>
      <c r="K136" s="120">
        <v>45.778533539999998</v>
      </c>
      <c r="L136" s="120">
        <v>423.94067799999999</v>
      </c>
      <c r="M136" s="120">
        <v>277.47540433</v>
      </c>
      <c r="N136" s="120">
        <v>4.2116799999999998E-3</v>
      </c>
      <c r="O136" s="120">
        <v>9.6802845200000007</v>
      </c>
      <c r="P136" s="120">
        <v>267.79090812999999</v>
      </c>
      <c r="Q136" s="120">
        <v>146.46527366999999</v>
      </c>
      <c r="R136" s="120">
        <v>14.21789879</v>
      </c>
      <c r="S136" s="120">
        <v>1.4379168</v>
      </c>
      <c r="T136" s="120">
        <v>130.80945808000001</v>
      </c>
      <c r="U136" s="120">
        <v>353.92042029999999</v>
      </c>
      <c r="V136" s="120">
        <v>442.19572614999998</v>
      </c>
      <c r="W136" s="120"/>
      <c r="X136" s="120"/>
      <c r="Y136" s="120"/>
      <c r="Z136" s="120"/>
      <c r="AA136" s="120"/>
      <c r="AB136" s="120"/>
    </row>
    <row r="137" spans="1:28" hidden="1" outlineLevel="1">
      <c r="A137" s="62">
        <v>44378</v>
      </c>
      <c r="B137" s="120">
        <v>4780.2040997000004</v>
      </c>
      <c r="C137" s="120">
        <v>3990.9635345000002</v>
      </c>
      <c r="D137" s="120">
        <v>3919.5195585000001</v>
      </c>
      <c r="E137" s="120">
        <v>2071.7864746800001</v>
      </c>
      <c r="F137" s="120">
        <v>1464.6633871500001</v>
      </c>
      <c r="G137" s="120">
        <v>383.06969666999998</v>
      </c>
      <c r="H137" s="120">
        <v>71.443976000000006</v>
      </c>
      <c r="I137" s="120">
        <v>16.840179209999999</v>
      </c>
      <c r="J137" s="120">
        <v>10.397613399999999</v>
      </c>
      <c r="K137" s="120">
        <v>44.20618339</v>
      </c>
      <c r="L137" s="120">
        <v>429.75466201</v>
      </c>
      <c r="M137" s="120">
        <v>287.79707767999997</v>
      </c>
      <c r="N137" s="120">
        <v>0</v>
      </c>
      <c r="O137" s="120">
        <v>8.8918961999999997</v>
      </c>
      <c r="P137" s="120">
        <v>278.90518148000001</v>
      </c>
      <c r="Q137" s="120">
        <v>141.95758433</v>
      </c>
      <c r="R137" s="120">
        <v>14.136256550000001</v>
      </c>
      <c r="S137" s="120">
        <v>1.4217321199999999</v>
      </c>
      <c r="T137" s="120">
        <v>126.39959566</v>
      </c>
      <c r="U137" s="120">
        <v>359.48590318999999</v>
      </c>
      <c r="V137" s="120">
        <v>452.41834261000002</v>
      </c>
      <c r="W137" s="120"/>
      <c r="X137" s="120"/>
      <c r="Y137" s="120"/>
      <c r="Z137" s="120"/>
      <c r="AA137" s="120"/>
      <c r="AB137" s="120"/>
    </row>
    <row r="138" spans="1:28" hidden="1" outlineLevel="1">
      <c r="A138" s="62">
        <v>44409</v>
      </c>
      <c r="B138" s="120">
        <v>4922.7911705200004</v>
      </c>
      <c r="C138" s="120">
        <v>4109.69497684</v>
      </c>
      <c r="D138" s="120">
        <v>4039.3406864899998</v>
      </c>
      <c r="E138" s="120">
        <v>2158.98475921</v>
      </c>
      <c r="F138" s="120">
        <v>1485.9181758</v>
      </c>
      <c r="G138" s="120">
        <v>394.43775147999997</v>
      </c>
      <c r="H138" s="120">
        <v>70.354290349999999</v>
      </c>
      <c r="I138" s="120">
        <v>15.810352310000001</v>
      </c>
      <c r="J138" s="120">
        <v>10.384895780000001</v>
      </c>
      <c r="K138" s="120">
        <v>44.15904226</v>
      </c>
      <c r="L138" s="120">
        <v>439.59753618000002</v>
      </c>
      <c r="M138" s="120">
        <v>298.82178441999997</v>
      </c>
      <c r="N138" s="120">
        <v>1.4101700000000001E-3</v>
      </c>
      <c r="O138" s="120">
        <v>8.7574871099999996</v>
      </c>
      <c r="P138" s="120">
        <v>290.06288713999999</v>
      </c>
      <c r="Q138" s="120">
        <v>140.77575175999999</v>
      </c>
      <c r="R138" s="120">
        <v>14.19116236</v>
      </c>
      <c r="S138" s="120">
        <v>1.41945743</v>
      </c>
      <c r="T138" s="120">
        <v>125.16513197</v>
      </c>
      <c r="U138" s="120">
        <v>373.49865749999998</v>
      </c>
      <c r="V138" s="120">
        <v>462.89763155999998</v>
      </c>
      <c r="W138" s="120"/>
      <c r="X138" s="120"/>
      <c r="Y138" s="120"/>
      <c r="Z138" s="120"/>
      <c r="AA138" s="120"/>
      <c r="AB138" s="120"/>
    </row>
    <row r="139" spans="1:28" hidden="1" outlineLevel="1">
      <c r="A139" s="62">
        <v>44440</v>
      </c>
      <c r="B139" s="120">
        <v>4955.9586490000002</v>
      </c>
      <c r="C139" s="120">
        <v>4132.7146880099999</v>
      </c>
      <c r="D139" s="120">
        <v>4065.67384623</v>
      </c>
      <c r="E139" s="120">
        <v>1990.7361708799999</v>
      </c>
      <c r="F139" s="120">
        <v>1666.24580298</v>
      </c>
      <c r="G139" s="120">
        <v>408.69187237</v>
      </c>
      <c r="H139" s="120">
        <v>67.040841779999994</v>
      </c>
      <c r="I139" s="120">
        <v>15.64777814</v>
      </c>
      <c r="J139" s="120">
        <v>10.12437107</v>
      </c>
      <c r="K139" s="120">
        <v>41.268692569999999</v>
      </c>
      <c r="L139" s="120">
        <v>440.25157697999998</v>
      </c>
      <c r="M139" s="120">
        <v>307.97478762999998</v>
      </c>
      <c r="N139" s="120">
        <v>0</v>
      </c>
      <c r="O139" s="120">
        <v>8.83570031</v>
      </c>
      <c r="P139" s="120">
        <v>299.13908731999999</v>
      </c>
      <c r="Q139" s="120">
        <v>132.27678935</v>
      </c>
      <c r="R139" s="120">
        <v>7.5916238800000002</v>
      </c>
      <c r="S139" s="120">
        <v>1.40357555</v>
      </c>
      <c r="T139" s="120">
        <v>123.28158992</v>
      </c>
      <c r="U139" s="120">
        <v>382.99238401000002</v>
      </c>
      <c r="V139" s="120">
        <v>475.90418935999998</v>
      </c>
      <c r="W139" s="120"/>
      <c r="X139" s="120"/>
      <c r="Y139" s="120"/>
      <c r="Z139" s="120"/>
      <c r="AA139" s="120"/>
      <c r="AB139" s="120"/>
    </row>
    <row r="140" spans="1:28" hidden="1" outlineLevel="1">
      <c r="A140" s="62">
        <v>44470</v>
      </c>
      <c r="B140" s="120">
        <v>4972.9525057000001</v>
      </c>
      <c r="C140" s="120">
        <v>4154.2085528500002</v>
      </c>
      <c r="D140" s="120">
        <v>4092.1972669500001</v>
      </c>
      <c r="E140" s="120">
        <v>1953.5078114400001</v>
      </c>
      <c r="F140" s="120">
        <v>1677.3693040000001</v>
      </c>
      <c r="G140" s="120">
        <v>461.32015151000002</v>
      </c>
      <c r="H140" s="120">
        <v>62.011285899999997</v>
      </c>
      <c r="I140" s="120">
        <v>15.311891360000001</v>
      </c>
      <c r="J140" s="120">
        <v>10.02529376</v>
      </c>
      <c r="K140" s="120">
        <v>36.674100780000003</v>
      </c>
      <c r="L140" s="120">
        <v>435.48529567999998</v>
      </c>
      <c r="M140" s="120">
        <v>320.09348297999998</v>
      </c>
      <c r="N140" s="120">
        <v>0</v>
      </c>
      <c r="O140" s="120">
        <v>8.4023158599999999</v>
      </c>
      <c r="P140" s="120">
        <v>311.69116711999999</v>
      </c>
      <c r="Q140" s="120">
        <v>115.3918127</v>
      </c>
      <c r="R140" s="120">
        <v>7.5541124899999996</v>
      </c>
      <c r="S140" s="120">
        <v>1.38952451</v>
      </c>
      <c r="T140" s="120">
        <v>106.44817569999999</v>
      </c>
      <c r="U140" s="120">
        <v>383.25865716999999</v>
      </c>
      <c r="V140" s="120">
        <v>473.05530091000003</v>
      </c>
      <c r="W140" s="120"/>
      <c r="X140" s="120"/>
      <c r="Y140" s="120"/>
      <c r="Z140" s="120"/>
      <c r="AA140" s="120"/>
      <c r="AB140" s="120"/>
    </row>
    <row r="141" spans="1:28" hidden="1" outlineLevel="1">
      <c r="A141" s="62">
        <v>44501</v>
      </c>
      <c r="B141" s="120">
        <v>5080.6397463000003</v>
      </c>
      <c r="C141" s="120">
        <v>4241.8912689899998</v>
      </c>
      <c r="D141" s="120">
        <v>4178.0770404200002</v>
      </c>
      <c r="E141" s="120">
        <v>2032.14651471</v>
      </c>
      <c r="F141" s="120">
        <v>1713.8885238299999</v>
      </c>
      <c r="G141" s="120">
        <v>432.04200187999999</v>
      </c>
      <c r="H141" s="120">
        <v>63.814228569999997</v>
      </c>
      <c r="I141" s="120">
        <v>15.81434215</v>
      </c>
      <c r="J141" s="120">
        <v>10.3360567</v>
      </c>
      <c r="K141" s="120">
        <v>37.663829720000003</v>
      </c>
      <c r="L141" s="120">
        <v>444.88594652</v>
      </c>
      <c r="M141" s="120">
        <v>327.40723760999998</v>
      </c>
      <c r="N141" s="120">
        <v>0</v>
      </c>
      <c r="O141" s="120">
        <v>9.2367177100000006</v>
      </c>
      <c r="P141" s="120">
        <v>318.17051989999999</v>
      </c>
      <c r="Q141" s="120">
        <v>117.47870890999999</v>
      </c>
      <c r="R141" s="120">
        <v>7.8309875499999997</v>
      </c>
      <c r="S141" s="120">
        <v>1.43334633</v>
      </c>
      <c r="T141" s="120">
        <v>108.21437503</v>
      </c>
      <c r="U141" s="120">
        <v>393.86253078999999</v>
      </c>
      <c r="V141" s="120">
        <v>481.82048522999997</v>
      </c>
      <c r="W141" s="120"/>
      <c r="X141" s="120"/>
      <c r="Y141" s="120"/>
      <c r="Z141" s="120"/>
      <c r="AA141" s="120"/>
      <c r="AB141" s="120"/>
    </row>
    <row r="142" spans="1:28" hidden="1" outlineLevel="1">
      <c r="A142" s="62">
        <v>44531</v>
      </c>
      <c r="B142" s="120">
        <v>5100.0851217700001</v>
      </c>
      <c r="C142" s="120">
        <v>4221.8419395800001</v>
      </c>
      <c r="D142" s="120">
        <v>4158.2627842600004</v>
      </c>
      <c r="E142" s="120">
        <v>2038.4441419899999</v>
      </c>
      <c r="F142" s="120">
        <v>1685.65105417</v>
      </c>
      <c r="G142" s="120">
        <v>434.16758809999999</v>
      </c>
      <c r="H142" s="120">
        <v>63.579155319999998</v>
      </c>
      <c r="I142" s="120">
        <v>15.870985599999999</v>
      </c>
      <c r="J142" s="120">
        <v>10.37583978</v>
      </c>
      <c r="K142" s="120">
        <v>37.332329940000001</v>
      </c>
      <c r="L142" s="120">
        <v>448.98695848</v>
      </c>
      <c r="M142" s="120">
        <v>339.29036372000002</v>
      </c>
      <c r="N142" s="120">
        <v>0</v>
      </c>
      <c r="O142" s="120">
        <v>8.8878430300000009</v>
      </c>
      <c r="P142" s="120">
        <v>330.40252069000002</v>
      </c>
      <c r="Q142" s="120">
        <v>109.69659476</v>
      </c>
      <c r="R142" s="120">
        <v>0</v>
      </c>
      <c r="S142" s="120">
        <v>1.43798067</v>
      </c>
      <c r="T142" s="120">
        <v>108.25861408999999</v>
      </c>
      <c r="U142" s="120">
        <v>429.25622370999997</v>
      </c>
      <c r="V142" s="120">
        <v>490.4603717</v>
      </c>
      <c r="W142" s="120"/>
      <c r="X142" s="120"/>
      <c r="Y142" s="120"/>
      <c r="Z142" s="120"/>
      <c r="AA142" s="120"/>
      <c r="AB142" s="120"/>
    </row>
    <row r="143" spans="1:28" hidden="1" outlineLevel="1">
      <c r="A143" s="62">
        <v>44562</v>
      </c>
      <c r="B143" s="120">
        <v>5241.1049943500002</v>
      </c>
      <c r="C143" s="120">
        <v>4336.9285053399999</v>
      </c>
      <c r="D143" s="120">
        <v>4286.2607627400002</v>
      </c>
      <c r="E143" s="120">
        <v>2123.3751987199998</v>
      </c>
      <c r="F143" s="120">
        <v>1722.7599023299999</v>
      </c>
      <c r="G143" s="120">
        <v>440.12566169000002</v>
      </c>
      <c r="H143" s="120">
        <v>50.667742599999997</v>
      </c>
      <c r="I143" s="120">
        <v>0.34670963999999999</v>
      </c>
      <c r="J143" s="120">
        <v>10.939327410000001</v>
      </c>
      <c r="K143" s="120">
        <v>39.38170555</v>
      </c>
      <c r="L143" s="120">
        <v>461.28634076999998</v>
      </c>
      <c r="M143" s="120">
        <v>350.88261338000001</v>
      </c>
      <c r="N143" s="120">
        <v>0</v>
      </c>
      <c r="O143" s="120">
        <v>8.7927069299999996</v>
      </c>
      <c r="P143" s="120">
        <v>342.08990645</v>
      </c>
      <c r="Q143" s="120">
        <v>110.40372739</v>
      </c>
      <c r="R143" s="120">
        <v>0</v>
      </c>
      <c r="S143" s="120">
        <v>1.76340275</v>
      </c>
      <c r="T143" s="120">
        <v>108.64032464</v>
      </c>
      <c r="U143" s="120">
        <v>442.89014823999997</v>
      </c>
      <c r="V143" s="120">
        <v>489.51950305999998</v>
      </c>
      <c r="W143" s="120"/>
      <c r="X143" s="120"/>
      <c r="Y143" s="120"/>
      <c r="Z143" s="120"/>
      <c r="AA143" s="120"/>
      <c r="AB143" s="120"/>
    </row>
    <row r="144" spans="1:28" hidden="1" outlineLevel="1">
      <c r="A144" s="62">
        <v>44593</v>
      </c>
      <c r="B144" s="120">
        <v>5389.3292507300002</v>
      </c>
      <c r="C144" s="120">
        <v>4459.8497296799997</v>
      </c>
      <c r="D144" s="120">
        <v>4421.78354838</v>
      </c>
      <c r="E144" s="120">
        <v>2201.2482973000001</v>
      </c>
      <c r="F144" s="120">
        <v>1766.0736965000001</v>
      </c>
      <c r="G144" s="120">
        <v>454.46155457999998</v>
      </c>
      <c r="H144" s="120">
        <v>38.066181299999997</v>
      </c>
      <c r="I144" s="120">
        <v>0.36368500999999998</v>
      </c>
      <c r="J144" s="120">
        <v>11.1238457</v>
      </c>
      <c r="K144" s="120">
        <v>26.578650589999999</v>
      </c>
      <c r="L144" s="120">
        <v>467.40718135999998</v>
      </c>
      <c r="M144" s="120">
        <v>359.23676512999998</v>
      </c>
      <c r="N144" s="120">
        <v>0</v>
      </c>
      <c r="O144" s="120">
        <v>9.1818037300000004</v>
      </c>
      <c r="P144" s="120">
        <v>350.05496140000002</v>
      </c>
      <c r="Q144" s="120">
        <v>108.17041623</v>
      </c>
      <c r="R144" s="120">
        <v>0</v>
      </c>
      <c r="S144" s="120">
        <v>1.79126991</v>
      </c>
      <c r="T144" s="120">
        <v>106.37914632</v>
      </c>
      <c r="U144" s="120">
        <v>462.07233968999998</v>
      </c>
      <c r="V144" s="120">
        <v>505.17716432999998</v>
      </c>
      <c r="W144" s="120"/>
      <c r="X144" s="120"/>
      <c r="Y144" s="120"/>
      <c r="Z144" s="120"/>
      <c r="AA144" s="120"/>
      <c r="AB144" s="120"/>
    </row>
    <row r="145" spans="1:28" hidden="1" outlineLevel="1">
      <c r="A145" s="62">
        <v>44621</v>
      </c>
      <c r="B145" s="120">
        <v>5243.8543664199997</v>
      </c>
      <c r="C145" s="120">
        <v>4323.52233875</v>
      </c>
      <c r="D145" s="120">
        <v>4285.3985180199998</v>
      </c>
      <c r="E145" s="120">
        <v>2110.81756073</v>
      </c>
      <c r="F145" s="120">
        <v>1714.22725965</v>
      </c>
      <c r="G145" s="120">
        <v>460.35369764000001</v>
      </c>
      <c r="H145" s="120">
        <v>38.123820729999998</v>
      </c>
      <c r="I145" s="120">
        <v>0.44287578999999999</v>
      </c>
      <c r="J145" s="120">
        <v>11.11670588</v>
      </c>
      <c r="K145" s="120">
        <v>26.564239059999998</v>
      </c>
      <c r="L145" s="120">
        <v>465.07531896</v>
      </c>
      <c r="M145" s="120">
        <v>356.89847684</v>
      </c>
      <c r="N145" s="120">
        <v>0</v>
      </c>
      <c r="O145" s="120">
        <v>9.0909794000000002</v>
      </c>
      <c r="P145" s="120">
        <v>347.80749744000002</v>
      </c>
      <c r="Q145" s="120">
        <v>108.17684212</v>
      </c>
      <c r="R145" s="120">
        <v>0</v>
      </c>
      <c r="S145" s="120">
        <v>1.79126991</v>
      </c>
      <c r="T145" s="120">
        <v>106.38557221000001</v>
      </c>
      <c r="U145" s="120">
        <v>455.25670871</v>
      </c>
      <c r="V145" s="120">
        <v>502.19956768999998</v>
      </c>
      <c r="W145" s="120"/>
      <c r="X145" s="120"/>
      <c r="Y145" s="120"/>
      <c r="Z145" s="120"/>
      <c r="AA145" s="120"/>
      <c r="AB145" s="120"/>
    </row>
    <row r="146" spans="1:28" hidden="1" outlineLevel="1">
      <c r="A146" s="62">
        <v>44652</v>
      </c>
      <c r="B146" s="120">
        <v>5146.2645066900004</v>
      </c>
      <c r="C146" s="120">
        <v>4242.0831611399999</v>
      </c>
      <c r="D146" s="120">
        <v>4206.3004441700004</v>
      </c>
      <c r="E146" s="120">
        <v>2121.3693970099998</v>
      </c>
      <c r="F146" s="120">
        <v>1633.03609624</v>
      </c>
      <c r="G146" s="120">
        <v>451.89495091999999</v>
      </c>
      <c r="H146" s="120">
        <v>35.782716970000003</v>
      </c>
      <c r="I146" s="120">
        <v>0.36735907000000001</v>
      </c>
      <c r="J146" s="120">
        <v>9.5801454699999997</v>
      </c>
      <c r="K146" s="120">
        <v>25.835212429999999</v>
      </c>
      <c r="L146" s="120">
        <v>458.54940336999999</v>
      </c>
      <c r="M146" s="120">
        <v>353.54508117</v>
      </c>
      <c r="N146" s="120">
        <v>0</v>
      </c>
      <c r="O146" s="120">
        <v>8.8340771399999998</v>
      </c>
      <c r="P146" s="120">
        <v>344.71100403000003</v>
      </c>
      <c r="Q146" s="120">
        <v>105.0043222</v>
      </c>
      <c r="R146" s="120">
        <v>0</v>
      </c>
      <c r="S146" s="120">
        <v>1.79126991</v>
      </c>
      <c r="T146" s="120">
        <v>103.21305228999999</v>
      </c>
      <c r="U146" s="120">
        <v>445.63194218000001</v>
      </c>
      <c r="V146" s="120">
        <v>483.58336492000001</v>
      </c>
      <c r="W146" s="120"/>
      <c r="X146" s="120"/>
      <c r="Y146" s="120"/>
      <c r="Z146" s="120"/>
      <c r="AA146" s="120"/>
      <c r="AB146" s="120"/>
    </row>
    <row r="147" spans="1:28" hidden="1" outlineLevel="1">
      <c r="A147" s="62">
        <v>44682</v>
      </c>
      <c r="B147" s="120">
        <v>5090.4102060599998</v>
      </c>
      <c r="C147" s="120">
        <v>4194.3187674999999</v>
      </c>
      <c r="D147" s="120">
        <v>4158.5111006099996</v>
      </c>
      <c r="E147" s="120">
        <v>2096.47670049</v>
      </c>
      <c r="F147" s="120">
        <v>1621.75243045</v>
      </c>
      <c r="G147" s="120">
        <v>440.28196967000002</v>
      </c>
      <c r="H147" s="120">
        <v>35.80766689</v>
      </c>
      <c r="I147" s="120">
        <v>0.38141330000000001</v>
      </c>
      <c r="J147" s="120">
        <v>9.5899421199999999</v>
      </c>
      <c r="K147" s="120">
        <v>25.836311469999998</v>
      </c>
      <c r="L147" s="120">
        <v>453.36611329999999</v>
      </c>
      <c r="M147" s="120">
        <v>349.05390965999999</v>
      </c>
      <c r="N147" s="120">
        <v>0</v>
      </c>
      <c r="O147" s="120">
        <v>8.3505613400000005</v>
      </c>
      <c r="P147" s="120">
        <v>340.70334831999998</v>
      </c>
      <c r="Q147" s="120">
        <v>104.31220364000001</v>
      </c>
      <c r="R147" s="120">
        <v>0</v>
      </c>
      <c r="S147" s="120">
        <v>1.79126991</v>
      </c>
      <c r="T147" s="120">
        <v>102.52093373</v>
      </c>
      <c r="U147" s="120">
        <v>442.72532525999998</v>
      </c>
      <c r="V147" s="120">
        <v>457.58760014000001</v>
      </c>
      <c r="W147" s="120"/>
      <c r="X147" s="120"/>
      <c r="Y147" s="120"/>
      <c r="Z147" s="120"/>
      <c r="AA147" s="120"/>
      <c r="AB147" s="120"/>
    </row>
    <row r="148" spans="1:28" hidden="1" outlineLevel="1">
      <c r="A148" s="62">
        <v>44713</v>
      </c>
      <c r="B148" s="120">
        <v>4968.6521983700004</v>
      </c>
      <c r="C148" s="120">
        <v>4173.3790129999998</v>
      </c>
      <c r="D148" s="120">
        <v>4128.1931481499996</v>
      </c>
      <c r="E148" s="120">
        <v>1963.60142372</v>
      </c>
      <c r="F148" s="120">
        <v>1596.17232186</v>
      </c>
      <c r="G148" s="120">
        <v>568.41940256999999</v>
      </c>
      <c r="H148" s="120">
        <v>45.185864850000002</v>
      </c>
      <c r="I148" s="120">
        <v>0.37784432000000001</v>
      </c>
      <c r="J148" s="120">
        <v>9.2122456499999998</v>
      </c>
      <c r="K148" s="120">
        <v>35.59577488</v>
      </c>
      <c r="L148" s="120">
        <v>344.42185325000003</v>
      </c>
      <c r="M148" s="120">
        <v>260.91139281</v>
      </c>
      <c r="N148" s="120">
        <v>0</v>
      </c>
      <c r="O148" s="120">
        <v>7.9227946999999999</v>
      </c>
      <c r="P148" s="120">
        <v>252.98859811</v>
      </c>
      <c r="Q148" s="120">
        <v>83.510460440000003</v>
      </c>
      <c r="R148" s="120">
        <v>0</v>
      </c>
      <c r="S148" s="120">
        <v>1.79126991</v>
      </c>
      <c r="T148" s="120">
        <v>81.719190530000006</v>
      </c>
      <c r="U148" s="120">
        <v>450.85133212</v>
      </c>
      <c r="V148" s="120">
        <v>448.3960434</v>
      </c>
      <c r="W148" s="120"/>
      <c r="X148" s="120"/>
      <c r="Y148" s="120"/>
      <c r="Z148" s="120"/>
      <c r="AA148" s="120"/>
      <c r="AB148" s="120"/>
    </row>
    <row r="149" spans="1:28" hidden="1" outlineLevel="1">
      <c r="A149" s="62">
        <v>44743</v>
      </c>
      <c r="B149" s="120">
        <v>4879.1926122799996</v>
      </c>
      <c r="C149" s="120">
        <v>4001.0903735299999</v>
      </c>
      <c r="D149" s="120">
        <v>3949.71201019</v>
      </c>
      <c r="E149" s="120">
        <v>1980.23959868</v>
      </c>
      <c r="F149" s="120">
        <v>1519.9442689499999</v>
      </c>
      <c r="G149" s="120">
        <v>449.52814255999999</v>
      </c>
      <c r="H149" s="120">
        <v>51.37836334</v>
      </c>
      <c r="I149" s="120">
        <v>0.48476636000000001</v>
      </c>
      <c r="J149" s="120">
        <v>11.51366221</v>
      </c>
      <c r="K149" s="120">
        <v>39.379934769999998</v>
      </c>
      <c r="L149" s="120">
        <v>436.52996617999997</v>
      </c>
      <c r="M149" s="120">
        <v>328.43977587000001</v>
      </c>
      <c r="N149" s="120">
        <v>0</v>
      </c>
      <c r="O149" s="120">
        <v>7.1803651000000004</v>
      </c>
      <c r="P149" s="120">
        <v>321.25941076999999</v>
      </c>
      <c r="Q149" s="120">
        <v>108.09019031</v>
      </c>
      <c r="R149" s="120">
        <v>0.31383866999999999</v>
      </c>
      <c r="S149" s="120">
        <v>1.9212952299999999</v>
      </c>
      <c r="T149" s="120">
        <v>105.85505641</v>
      </c>
      <c r="U149" s="120">
        <v>441.57227257</v>
      </c>
      <c r="V149" s="120">
        <v>462.45555359999997</v>
      </c>
      <c r="W149" s="120"/>
      <c r="X149" s="120"/>
      <c r="Y149" s="120"/>
      <c r="Z149" s="120"/>
      <c r="AA149" s="120"/>
      <c r="AB149" s="120"/>
    </row>
    <row r="150" spans="1:28" hidden="1" outlineLevel="1">
      <c r="A150" s="62">
        <v>44774</v>
      </c>
      <c r="B150" s="120">
        <v>4783.4129232499999</v>
      </c>
      <c r="C150" s="120">
        <v>3931.5926235400002</v>
      </c>
      <c r="D150" s="120">
        <v>3880.1169135700002</v>
      </c>
      <c r="E150" s="120">
        <v>1977.12491183</v>
      </c>
      <c r="F150" s="120">
        <v>1471.9016807</v>
      </c>
      <c r="G150" s="120">
        <v>431.09032103999999</v>
      </c>
      <c r="H150" s="120">
        <v>51.475709969999997</v>
      </c>
      <c r="I150" s="120">
        <v>0.57131750000000003</v>
      </c>
      <c r="J150" s="120">
        <v>11.517170699999999</v>
      </c>
      <c r="K150" s="120">
        <v>39.387221769999996</v>
      </c>
      <c r="L150" s="120">
        <v>431.41589217000001</v>
      </c>
      <c r="M150" s="120">
        <v>323.35777235</v>
      </c>
      <c r="N150" s="120">
        <v>2.4413400000000002E-3</v>
      </c>
      <c r="O150" s="120">
        <v>6.8533547099999996</v>
      </c>
      <c r="P150" s="120">
        <v>316.50197630000002</v>
      </c>
      <c r="Q150" s="120">
        <v>108.05811982</v>
      </c>
      <c r="R150" s="120">
        <v>0</v>
      </c>
      <c r="S150" s="120">
        <v>2.2351339000000001</v>
      </c>
      <c r="T150" s="120">
        <v>105.82298591999999</v>
      </c>
      <c r="U150" s="120">
        <v>420.40440754000002</v>
      </c>
      <c r="V150" s="120">
        <v>470.06532551999999</v>
      </c>
      <c r="W150" s="120"/>
      <c r="X150" s="120"/>
      <c r="Y150" s="120"/>
      <c r="Z150" s="120"/>
      <c r="AA150" s="120"/>
      <c r="AB150" s="120"/>
    </row>
    <row r="151" spans="1:28" hidden="1" outlineLevel="1">
      <c r="A151" s="62">
        <v>44805</v>
      </c>
      <c r="B151" s="120">
        <v>4687.7256028600004</v>
      </c>
      <c r="C151" s="120">
        <v>3861.3046221</v>
      </c>
      <c r="D151" s="120">
        <v>3807.8417060800002</v>
      </c>
      <c r="E151" s="120">
        <v>1971.11654159</v>
      </c>
      <c r="F151" s="120">
        <v>1413.6521016500001</v>
      </c>
      <c r="G151" s="120">
        <v>423.07306283999998</v>
      </c>
      <c r="H151" s="120">
        <v>53.462916020000002</v>
      </c>
      <c r="I151" s="120">
        <v>1.2798226699999999</v>
      </c>
      <c r="J151" s="120">
        <v>11.51698481</v>
      </c>
      <c r="K151" s="120">
        <v>40.666108540000003</v>
      </c>
      <c r="L151" s="120">
        <v>422.23989473</v>
      </c>
      <c r="M151" s="120">
        <v>317.30762964000002</v>
      </c>
      <c r="N151" s="120">
        <v>0</v>
      </c>
      <c r="O151" s="120">
        <v>6.5979156300000001</v>
      </c>
      <c r="P151" s="120">
        <v>310.70971401000003</v>
      </c>
      <c r="Q151" s="120">
        <v>104.93226509</v>
      </c>
      <c r="R151" s="120">
        <v>0</v>
      </c>
      <c r="S151" s="120">
        <v>2.2351339000000001</v>
      </c>
      <c r="T151" s="120">
        <v>102.69713118999999</v>
      </c>
      <c r="U151" s="120">
        <v>404.18108603000002</v>
      </c>
      <c r="V151" s="120">
        <v>466.52956317000002</v>
      </c>
      <c r="W151" s="120"/>
      <c r="X151" s="120"/>
      <c r="Y151" s="120"/>
      <c r="Z151" s="120"/>
      <c r="AA151" s="120"/>
      <c r="AB151" s="120"/>
    </row>
    <row r="152" spans="1:28" hidden="1" outlineLevel="1">
      <c r="A152" s="62">
        <v>44835</v>
      </c>
      <c r="B152" s="120">
        <v>4625.3733878499997</v>
      </c>
      <c r="C152" s="120">
        <v>3798.1673397</v>
      </c>
      <c r="D152" s="120">
        <v>3745.1824622300001</v>
      </c>
      <c r="E152" s="120">
        <v>1947.2709739100001</v>
      </c>
      <c r="F152" s="120">
        <v>1384.8534764000001</v>
      </c>
      <c r="G152" s="120">
        <v>413.05801192000001</v>
      </c>
      <c r="H152" s="120">
        <v>52.984877470000001</v>
      </c>
      <c r="I152" s="120">
        <v>0.78273424000000003</v>
      </c>
      <c r="J152" s="120">
        <v>11.505469440000001</v>
      </c>
      <c r="K152" s="120">
        <v>40.696673789999998</v>
      </c>
      <c r="L152" s="120">
        <v>434.95834760000002</v>
      </c>
      <c r="M152" s="120">
        <v>329.47572987000001</v>
      </c>
      <c r="N152" s="120">
        <v>0</v>
      </c>
      <c r="O152" s="120">
        <v>6.3200011800000002</v>
      </c>
      <c r="P152" s="120">
        <v>323.15572868999999</v>
      </c>
      <c r="Q152" s="120">
        <v>105.48261773</v>
      </c>
      <c r="R152" s="120">
        <v>0</v>
      </c>
      <c r="S152" s="120">
        <v>1.34083928</v>
      </c>
      <c r="T152" s="120">
        <v>104.14177845</v>
      </c>
      <c r="U152" s="120">
        <v>392.24770054999999</v>
      </c>
      <c r="V152" s="120">
        <v>485.50432046999998</v>
      </c>
      <c r="W152" s="120"/>
      <c r="X152" s="120"/>
      <c r="Y152" s="120"/>
      <c r="Z152" s="120"/>
      <c r="AA152" s="120"/>
      <c r="AB152" s="120"/>
    </row>
    <row r="153" spans="1:28" hidden="1" outlineLevel="1">
      <c r="A153" s="62">
        <v>44866</v>
      </c>
      <c r="B153" s="120">
        <v>4586.7796944800002</v>
      </c>
      <c r="C153" s="120">
        <v>3752.6961836199998</v>
      </c>
      <c r="D153" s="120">
        <v>3699.6551867600001</v>
      </c>
      <c r="E153" s="120">
        <v>1944.87820566</v>
      </c>
      <c r="F153" s="120">
        <v>1351.42444699</v>
      </c>
      <c r="G153" s="120">
        <v>403.35253411000002</v>
      </c>
      <c r="H153" s="120">
        <v>53.04099686</v>
      </c>
      <c r="I153" s="120">
        <v>0.81239366000000002</v>
      </c>
      <c r="J153" s="120">
        <v>11.50519261</v>
      </c>
      <c r="K153" s="120">
        <v>40.72341059</v>
      </c>
      <c r="L153" s="120">
        <v>445.25346909000001</v>
      </c>
      <c r="M153" s="120">
        <v>338.52360857999997</v>
      </c>
      <c r="N153" s="120">
        <v>0</v>
      </c>
      <c r="O153" s="120">
        <v>5.9300691800000003</v>
      </c>
      <c r="P153" s="120">
        <v>332.5935394</v>
      </c>
      <c r="Q153" s="120">
        <v>106.72986050999999</v>
      </c>
      <c r="R153" s="120">
        <v>0</v>
      </c>
      <c r="S153" s="120">
        <v>1.34083928</v>
      </c>
      <c r="T153" s="120">
        <v>105.38902123</v>
      </c>
      <c r="U153" s="120">
        <v>388.83004176999998</v>
      </c>
      <c r="V153" s="120">
        <v>490.46887877</v>
      </c>
      <c r="W153" s="120"/>
      <c r="X153" s="120"/>
      <c r="Y153" s="120"/>
      <c r="Z153" s="120"/>
      <c r="AA153" s="120"/>
      <c r="AB153" s="120"/>
    </row>
    <row r="154" spans="1:28" hidden="1" outlineLevel="1">
      <c r="A154" s="62">
        <v>44896</v>
      </c>
      <c r="B154" s="120">
        <v>4401.7061557300003</v>
      </c>
      <c r="C154" s="120">
        <v>3606.5088390699998</v>
      </c>
      <c r="D154" s="120">
        <v>3555.9149235300001</v>
      </c>
      <c r="E154" s="120">
        <v>1874.1131048899999</v>
      </c>
      <c r="F154" s="120">
        <v>1291.49699061</v>
      </c>
      <c r="G154" s="120">
        <v>390.30482803000001</v>
      </c>
      <c r="H154" s="120">
        <v>50.593915539999998</v>
      </c>
      <c r="I154" s="120">
        <v>0.79647710999999999</v>
      </c>
      <c r="J154" s="120">
        <v>11.503706319999999</v>
      </c>
      <c r="K154" s="120">
        <v>38.293732110000001</v>
      </c>
      <c r="L154" s="120">
        <v>401.43374623</v>
      </c>
      <c r="M154" s="120">
        <v>357.99390054000003</v>
      </c>
      <c r="N154" s="120">
        <v>0</v>
      </c>
      <c r="O154" s="120">
        <v>5.6684450799999997</v>
      </c>
      <c r="P154" s="120">
        <v>352.32545546</v>
      </c>
      <c r="Q154" s="120">
        <v>43.439845689999999</v>
      </c>
      <c r="R154" s="120">
        <v>0</v>
      </c>
      <c r="S154" s="120">
        <v>0</v>
      </c>
      <c r="T154" s="120">
        <v>43.439845689999999</v>
      </c>
      <c r="U154" s="120">
        <v>393.76357043000002</v>
      </c>
      <c r="V154" s="120">
        <v>478.77814491999999</v>
      </c>
      <c r="W154" s="120"/>
      <c r="X154" s="120"/>
      <c r="Y154" s="120"/>
      <c r="Z154" s="120"/>
      <c r="AA154" s="120"/>
      <c r="AB154" s="120"/>
    </row>
    <row r="155" spans="1:28" hidden="1" outlineLevel="1">
      <c r="A155" s="62">
        <v>44927</v>
      </c>
      <c r="B155" s="120">
        <v>4447.8741662000002</v>
      </c>
      <c r="C155" s="120">
        <v>3623.4756725500001</v>
      </c>
      <c r="D155" s="120">
        <v>3572.8461424299999</v>
      </c>
      <c r="E155" s="120">
        <v>1938.21953538</v>
      </c>
      <c r="F155" s="120">
        <v>1256.00546988</v>
      </c>
      <c r="G155" s="120">
        <v>378.62113717</v>
      </c>
      <c r="H155" s="120">
        <v>50.629530119999998</v>
      </c>
      <c r="I155" s="120">
        <v>0.81763326000000003</v>
      </c>
      <c r="J155" s="120">
        <v>11.50327826</v>
      </c>
      <c r="K155" s="120">
        <v>38.308618600000003</v>
      </c>
      <c r="L155" s="120">
        <v>426.34346097999997</v>
      </c>
      <c r="M155" s="120">
        <v>383.04202756000001</v>
      </c>
      <c r="N155" s="120">
        <v>5.64731E-3</v>
      </c>
      <c r="O155" s="120">
        <v>5.2854048100000002</v>
      </c>
      <c r="P155" s="120">
        <v>377.75097543999999</v>
      </c>
      <c r="Q155" s="120">
        <v>43.301433420000002</v>
      </c>
      <c r="R155" s="120">
        <v>0</v>
      </c>
      <c r="S155" s="120">
        <v>0</v>
      </c>
      <c r="T155" s="120">
        <v>43.301433420000002</v>
      </c>
      <c r="U155" s="120">
        <v>398.05503267</v>
      </c>
      <c r="V155" s="120">
        <v>503.40142799</v>
      </c>
      <c r="W155" s="120"/>
      <c r="X155" s="120"/>
      <c r="Y155" s="120"/>
      <c r="Z155" s="120"/>
      <c r="AA155" s="120"/>
      <c r="AB155" s="120"/>
    </row>
    <row r="156" spans="1:28" hidden="1" outlineLevel="1">
      <c r="A156" s="62">
        <v>44958</v>
      </c>
      <c r="B156" s="120">
        <v>4442.8127934699996</v>
      </c>
      <c r="C156" s="120">
        <v>3617.20737285</v>
      </c>
      <c r="D156" s="120">
        <v>3566.5682544400001</v>
      </c>
      <c r="E156" s="120">
        <v>1947.3752681200001</v>
      </c>
      <c r="F156" s="120">
        <v>1247.60010803</v>
      </c>
      <c r="G156" s="120">
        <v>371.59287828999999</v>
      </c>
      <c r="H156" s="120">
        <v>50.639118410000002</v>
      </c>
      <c r="I156" s="120">
        <v>0.81388992000000004</v>
      </c>
      <c r="J156" s="120">
        <v>11.50327719</v>
      </c>
      <c r="K156" s="120">
        <v>38.321951300000002</v>
      </c>
      <c r="L156" s="120">
        <v>428.08031246000002</v>
      </c>
      <c r="M156" s="120">
        <v>385.01090893000003</v>
      </c>
      <c r="N156" s="120">
        <v>2.6702399999999999E-3</v>
      </c>
      <c r="O156" s="120">
        <v>5.0089519400000002</v>
      </c>
      <c r="P156" s="120">
        <v>379.99928675000001</v>
      </c>
      <c r="Q156" s="120">
        <v>43.069403530000002</v>
      </c>
      <c r="R156" s="120">
        <v>0</v>
      </c>
      <c r="S156" s="120">
        <v>0</v>
      </c>
      <c r="T156" s="120">
        <v>43.069403530000002</v>
      </c>
      <c r="U156" s="120">
        <v>397.52510816</v>
      </c>
      <c r="V156" s="120">
        <v>508.52950183000002</v>
      </c>
      <c r="W156" s="120"/>
      <c r="X156" s="120"/>
      <c r="Y156" s="120"/>
      <c r="Z156" s="120"/>
      <c r="AA156" s="120"/>
      <c r="AB156" s="120"/>
    </row>
    <row r="157" spans="1:28" hidden="1" outlineLevel="1">
      <c r="A157" s="62">
        <v>44986</v>
      </c>
      <c r="B157" s="120">
        <v>4506.9332204100001</v>
      </c>
      <c r="C157" s="120">
        <v>3691.35930134</v>
      </c>
      <c r="D157" s="120">
        <v>3640.6827541399998</v>
      </c>
      <c r="E157" s="120">
        <v>2028.9623502300001</v>
      </c>
      <c r="F157" s="120">
        <v>1249.58110156</v>
      </c>
      <c r="G157" s="120">
        <v>362.13930234999998</v>
      </c>
      <c r="H157" s="120">
        <v>50.676547200000002</v>
      </c>
      <c r="I157" s="120">
        <v>0.83485631999999999</v>
      </c>
      <c r="J157" s="120">
        <v>11.503323010000001</v>
      </c>
      <c r="K157" s="120">
        <v>38.338367869999999</v>
      </c>
      <c r="L157" s="120">
        <v>426.15843317000002</v>
      </c>
      <c r="M157" s="120">
        <v>383.28613425999998</v>
      </c>
      <c r="N157" s="120">
        <v>7.7486200000000003E-3</v>
      </c>
      <c r="O157" s="120">
        <v>4.7725211700000001</v>
      </c>
      <c r="P157" s="120">
        <v>378.50586447000001</v>
      </c>
      <c r="Q157" s="120">
        <v>42.872298909999998</v>
      </c>
      <c r="R157" s="120">
        <v>0</v>
      </c>
      <c r="S157" s="120">
        <v>0</v>
      </c>
      <c r="T157" s="120">
        <v>42.872298909999998</v>
      </c>
      <c r="U157" s="120">
        <v>389.41548590000002</v>
      </c>
      <c r="V157" s="120">
        <v>504.58697961000001</v>
      </c>
      <c r="W157" s="120"/>
      <c r="X157" s="120"/>
      <c r="Y157" s="120"/>
      <c r="Z157" s="120"/>
      <c r="AA157" s="120"/>
      <c r="AB157" s="120"/>
    </row>
    <row r="158" spans="1:28" hidden="1" outlineLevel="1">
      <c r="A158" s="62">
        <v>45017</v>
      </c>
      <c r="B158" s="120">
        <v>4511.5653251000003</v>
      </c>
      <c r="C158" s="120">
        <v>3705.7509755299998</v>
      </c>
      <c r="D158" s="120">
        <v>3655.0387578199998</v>
      </c>
      <c r="E158" s="120">
        <v>2062.32688323</v>
      </c>
      <c r="F158" s="120">
        <v>1238.29274199</v>
      </c>
      <c r="G158" s="120">
        <v>354.41913260000001</v>
      </c>
      <c r="H158" s="120">
        <v>50.712217709999997</v>
      </c>
      <c r="I158" s="120">
        <v>0.85519250999999996</v>
      </c>
      <c r="J158" s="120">
        <v>11.5033273</v>
      </c>
      <c r="K158" s="120">
        <v>38.3536979</v>
      </c>
      <c r="L158" s="120">
        <v>420.33478122000002</v>
      </c>
      <c r="M158" s="120">
        <v>377.69728875999999</v>
      </c>
      <c r="N158" s="120">
        <v>4.4349200000000002E-3</v>
      </c>
      <c r="O158" s="120">
        <v>4.53766246</v>
      </c>
      <c r="P158" s="120">
        <v>373.15519138000002</v>
      </c>
      <c r="Q158" s="120">
        <v>42.637492459999997</v>
      </c>
      <c r="R158" s="120">
        <v>0</v>
      </c>
      <c r="S158" s="120">
        <v>0</v>
      </c>
      <c r="T158" s="120">
        <v>42.637492459999997</v>
      </c>
      <c r="U158" s="120">
        <v>385.47956835000002</v>
      </c>
      <c r="V158" s="120">
        <v>503.53544851999999</v>
      </c>
      <c r="W158" s="120"/>
      <c r="X158" s="120"/>
      <c r="Y158" s="120"/>
      <c r="Z158" s="120"/>
      <c r="AA158" s="120"/>
      <c r="AB158" s="120"/>
    </row>
    <row r="159" spans="1:28" hidden="1" outlineLevel="1">
      <c r="A159" s="62">
        <v>45047</v>
      </c>
      <c r="B159" s="120">
        <v>4619.9830663399998</v>
      </c>
      <c r="C159" s="120">
        <v>3809.3955624700002</v>
      </c>
      <c r="D159" s="120">
        <v>3758.65083895</v>
      </c>
      <c r="E159" s="120">
        <v>2154.5940053600002</v>
      </c>
      <c r="F159" s="120">
        <v>1253.67761337</v>
      </c>
      <c r="G159" s="120">
        <v>350.37922021999998</v>
      </c>
      <c r="H159" s="120">
        <v>50.744723520000001</v>
      </c>
      <c r="I159" s="120">
        <v>0.87122957999999995</v>
      </c>
      <c r="J159" s="120">
        <v>11.50354694</v>
      </c>
      <c r="K159" s="120">
        <v>38.369947000000003</v>
      </c>
      <c r="L159" s="120">
        <v>427.82413158999998</v>
      </c>
      <c r="M159" s="120">
        <v>385.40004074000001</v>
      </c>
      <c r="N159" s="120">
        <v>4.8282200000000003E-3</v>
      </c>
      <c r="O159" s="120">
        <v>4.27336603</v>
      </c>
      <c r="P159" s="120">
        <v>381.12184649</v>
      </c>
      <c r="Q159" s="120">
        <v>42.424090849999999</v>
      </c>
      <c r="R159" s="120">
        <v>0</v>
      </c>
      <c r="S159" s="120">
        <v>0</v>
      </c>
      <c r="T159" s="120">
        <v>42.424090849999999</v>
      </c>
      <c r="U159" s="120">
        <v>382.76337228</v>
      </c>
      <c r="V159" s="120">
        <v>518.56293386000004</v>
      </c>
      <c r="W159" s="120"/>
      <c r="X159" s="120"/>
      <c r="Y159" s="120"/>
      <c r="Z159" s="120"/>
      <c r="AA159" s="120"/>
      <c r="AB159" s="120"/>
    </row>
    <row r="160" spans="1:28" hidden="1" outlineLevel="1">
      <c r="A160" s="62">
        <v>45078</v>
      </c>
      <c r="B160" s="120">
        <v>4684.1584596399998</v>
      </c>
      <c r="C160" s="120">
        <v>3806.6913310700002</v>
      </c>
      <c r="D160" s="120">
        <v>3760.6717445700001</v>
      </c>
      <c r="E160" s="120">
        <v>2171.14806043</v>
      </c>
      <c r="F160" s="120">
        <v>1246.5467210500001</v>
      </c>
      <c r="G160" s="120">
        <v>342.97696309000003</v>
      </c>
      <c r="H160" s="120">
        <v>46.019586500000003</v>
      </c>
      <c r="I160" s="120">
        <v>0.91539857999999996</v>
      </c>
      <c r="J160" s="120">
        <v>11.50358602</v>
      </c>
      <c r="K160" s="120">
        <v>33.600601900000001</v>
      </c>
      <c r="L160" s="120">
        <v>453.98477514000001</v>
      </c>
      <c r="M160" s="120">
        <v>417.17950218999999</v>
      </c>
      <c r="N160" s="120">
        <v>0</v>
      </c>
      <c r="O160" s="120">
        <v>4.06984587</v>
      </c>
      <c r="P160" s="120">
        <v>413.10965632</v>
      </c>
      <c r="Q160" s="120">
        <v>36.805272950000003</v>
      </c>
      <c r="R160" s="120">
        <v>0</v>
      </c>
      <c r="S160" s="120">
        <v>0</v>
      </c>
      <c r="T160" s="120">
        <v>36.805272950000003</v>
      </c>
      <c r="U160" s="120">
        <v>423.48235342999999</v>
      </c>
      <c r="V160" s="120">
        <v>555.28576863000001</v>
      </c>
      <c r="W160" s="120"/>
      <c r="X160" s="120"/>
      <c r="Y160" s="120"/>
      <c r="Z160" s="120"/>
      <c r="AA160" s="120"/>
      <c r="AB160" s="120"/>
    </row>
    <row r="161" spans="1:28" hidden="1" outlineLevel="1">
      <c r="A161" s="62">
        <v>45108</v>
      </c>
      <c r="B161" s="120">
        <v>4805.5746246999997</v>
      </c>
      <c r="C161" s="120">
        <v>3876.9208924599998</v>
      </c>
      <c r="D161" s="120">
        <v>3830.92125278</v>
      </c>
      <c r="E161" s="120">
        <v>2233.5153335300001</v>
      </c>
      <c r="F161" s="120">
        <v>1259.3022318599999</v>
      </c>
      <c r="G161" s="120">
        <v>338.10368739</v>
      </c>
      <c r="H161" s="120">
        <v>45.999639680000001</v>
      </c>
      <c r="I161" s="120">
        <v>0.90512826000000002</v>
      </c>
      <c r="J161" s="120">
        <v>11.503621710000001</v>
      </c>
      <c r="K161" s="120">
        <v>33.590889709999999</v>
      </c>
      <c r="L161" s="120">
        <v>492.96350495000002</v>
      </c>
      <c r="M161" s="120">
        <v>456.80180274000003</v>
      </c>
      <c r="N161" s="120">
        <v>0</v>
      </c>
      <c r="O161" s="120">
        <v>3.7489462100000002</v>
      </c>
      <c r="P161" s="120">
        <v>453.05285652999999</v>
      </c>
      <c r="Q161" s="120">
        <v>36.161702210000001</v>
      </c>
      <c r="R161" s="120">
        <v>0</v>
      </c>
      <c r="S161" s="120">
        <v>0</v>
      </c>
      <c r="T161" s="120">
        <v>36.161702210000001</v>
      </c>
      <c r="U161" s="120">
        <v>435.69022729</v>
      </c>
      <c r="V161" s="120">
        <v>599.22748873</v>
      </c>
      <c r="W161" s="120"/>
      <c r="X161" s="120"/>
      <c r="Y161" s="120"/>
      <c r="Z161" s="120"/>
      <c r="AA161" s="120"/>
      <c r="AB161" s="120"/>
    </row>
    <row r="162" spans="1:28" hidden="1" outlineLevel="1">
      <c r="A162" s="62">
        <v>45139</v>
      </c>
      <c r="B162" s="120">
        <v>4988.2357331499998</v>
      </c>
      <c r="C162" s="120">
        <v>3980.0964433899999</v>
      </c>
      <c r="D162" s="120">
        <v>3934.0815621900001</v>
      </c>
      <c r="E162" s="120">
        <v>2338.5813606199999</v>
      </c>
      <c r="F162" s="120">
        <v>1264.5024543</v>
      </c>
      <c r="G162" s="120">
        <v>330.99774726999999</v>
      </c>
      <c r="H162" s="120">
        <v>46.014881199999998</v>
      </c>
      <c r="I162" s="120">
        <v>0.58434386999999999</v>
      </c>
      <c r="J162" s="120">
        <v>11.841460059999999</v>
      </c>
      <c r="K162" s="120">
        <v>33.589077269999997</v>
      </c>
      <c r="L162" s="120">
        <v>538.90349786000002</v>
      </c>
      <c r="M162" s="120">
        <v>503.08804980000002</v>
      </c>
      <c r="N162" s="120">
        <v>2.58713E-3</v>
      </c>
      <c r="O162" s="120">
        <v>3.53626453</v>
      </c>
      <c r="P162" s="120">
        <v>499.54919813999999</v>
      </c>
      <c r="Q162" s="120">
        <v>35.815448060000001</v>
      </c>
      <c r="R162" s="120">
        <v>0</v>
      </c>
      <c r="S162" s="120">
        <v>0</v>
      </c>
      <c r="T162" s="120">
        <v>35.815448060000001</v>
      </c>
      <c r="U162" s="120">
        <v>469.23579189999998</v>
      </c>
      <c r="V162" s="120">
        <v>644.38937299999998</v>
      </c>
      <c r="W162" s="120"/>
      <c r="X162" s="120"/>
      <c r="Y162" s="120"/>
      <c r="Z162" s="120"/>
      <c r="AA162" s="120"/>
      <c r="AB162" s="120"/>
    </row>
    <row r="163" spans="1:28" hidden="1" outlineLevel="1">
      <c r="A163" s="62">
        <v>45170</v>
      </c>
      <c r="B163" s="120">
        <v>5088.1631644700001</v>
      </c>
      <c r="C163" s="120">
        <v>4018.7335392</v>
      </c>
      <c r="D163" s="120">
        <v>3972.7316806099998</v>
      </c>
      <c r="E163" s="120">
        <v>2372.6958103100001</v>
      </c>
      <c r="F163" s="120">
        <v>1159.71814806</v>
      </c>
      <c r="G163" s="120">
        <v>440.31772224000002</v>
      </c>
      <c r="H163" s="120">
        <v>46.001858589999998</v>
      </c>
      <c r="I163" s="120">
        <v>0.57916440999999996</v>
      </c>
      <c r="J163" s="120">
        <v>11.83474814</v>
      </c>
      <c r="K163" s="120">
        <v>33.587946039999999</v>
      </c>
      <c r="L163" s="120">
        <v>568.29572809000001</v>
      </c>
      <c r="M163" s="120">
        <v>529.18806129999996</v>
      </c>
      <c r="N163" s="120">
        <v>2.1637000000000002E-3</v>
      </c>
      <c r="O163" s="120">
        <v>3.2780286200000002</v>
      </c>
      <c r="P163" s="120">
        <v>525.90786897999999</v>
      </c>
      <c r="Q163" s="120">
        <v>39.107666790000003</v>
      </c>
      <c r="R163" s="120">
        <v>0</v>
      </c>
      <c r="S163" s="120">
        <v>0</v>
      </c>
      <c r="T163" s="120">
        <v>39.107666790000003</v>
      </c>
      <c r="U163" s="120">
        <v>501.13389718000002</v>
      </c>
      <c r="V163" s="120">
        <v>674.17070407999995</v>
      </c>
      <c r="W163" s="120"/>
      <c r="X163" s="120"/>
      <c r="Y163" s="120"/>
      <c r="Z163" s="120"/>
      <c r="AA163" s="120"/>
      <c r="AB163" s="120"/>
    </row>
    <row r="164" spans="1:28" hidden="1" outlineLevel="1">
      <c r="A164" s="62">
        <v>45200</v>
      </c>
      <c r="B164" s="120">
        <v>5228.7896760000003</v>
      </c>
      <c r="C164" s="120">
        <v>4080.4653363500001</v>
      </c>
      <c r="D164" s="120">
        <v>4034.7148176300002</v>
      </c>
      <c r="E164" s="120">
        <v>2435.8993800399999</v>
      </c>
      <c r="F164" s="120">
        <v>1162.5401192899999</v>
      </c>
      <c r="G164" s="120">
        <v>436.27531829999998</v>
      </c>
      <c r="H164" s="120">
        <v>45.750518720000002</v>
      </c>
      <c r="I164" s="120">
        <v>0.57547015000000001</v>
      </c>
      <c r="J164" s="120">
        <v>11.7732469</v>
      </c>
      <c r="K164" s="120">
        <v>33.401801669999998</v>
      </c>
      <c r="L164" s="120">
        <v>643.29770407000001</v>
      </c>
      <c r="M164" s="120">
        <v>604.61536973</v>
      </c>
      <c r="N164" s="120">
        <v>3.38916E-3</v>
      </c>
      <c r="O164" s="120">
        <v>2.9155598299999999</v>
      </c>
      <c r="P164" s="120">
        <v>601.69642074000001</v>
      </c>
      <c r="Q164" s="120">
        <v>38.682334339999997</v>
      </c>
      <c r="R164" s="120">
        <v>0</v>
      </c>
      <c r="S164" s="120">
        <v>0</v>
      </c>
      <c r="T164" s="120">
        <v>38.682334339999997</v>
      </c>
      <c r="U164" s="120">
        <v>505.02663558</v>
      </c>
      <c r="V164" s="120">
        <v>747.66325301999996</v>
      </c>
      <c r="W164" s="120"/>
      <c r="X164" s="120"/>
      <c r="Y164" s="120"/>
      <c r="Z164" s="120"/>
      <c r="AA164" s="120"/>
      <c r="AB164" s="120"/>
    </row>
    <row r="165" spans="1:28" hidden="1" outlineLevel="1">
      <c r="A165" s="62">
        <v>45231</v>
      </c>
      <c r="B165" s="120">
        <v>5448.0927938900004</v>
      </c>
      <c r="C165" s="120">
        <v>4198.3437053500002</v>
      </c>
      <c r="D165" s="120">
        <v>4152.46869831</v>
      </c>
      <c r="E165" s="120">
        <v>2523.7008918800002</v>
      </c>
      <c r="F165" s="120">
        <v>1193.65584334</v>
      </c>
      <c r="G165" s="120">
        <v>435.11196309000002</v>
      </c>
      <c r="H165" s="120">
        <v>45.87500704</v>
      </c>
      <c r="I165" s="120">
        <v>0.68426854000000004</v>
      </c>
      <c r="J165" s="120">
        <v>11.78472689</v>
      </c>
      <c r="K165" s="120">
        <v>33.40601161</v>
      </c>
      <c r="L165" s="120">
        <v>716.44025285999999</v>
      </c>
      <c r="M165" s="120">
        <v>678.69614166999997</v>
      </c>
      <c r="N165" s="120">
        <v>0</v>
      </c>
      <c r="O165" s="120">
        <v>3.5539249000000002</v>
      </c>
      <c r="P165" s="120">
        <v>675.14221677</v>
      </c>
      <c r="Q165" s="120">
        <v>37.744111189999998</v>
      </c>
      <c r="R165" s="120">
        <v>0</v>
      </c>
      <c r="S165" s="120">
        <v>0</v>
      </c>
      <c r="T165" s="120">
        <v>37.744111189999998</v>
      </c>
      <c r="U165" s="120">
        <v>533.30883568000002</v>
      </c>
      <c r="V165" s="120">
        <v>839.81459346999998</v>
      </c>
      <c r="W165" s="120"/>
      <c r="X165" s="120"/>
      <c r="Y165" s="120"/>
      <c r="Z165" s="120"/>
      <c r="AA165" s="120"/>
      <c r="AB165" s="120"/>
    </row>
    <row r="166" spans="1:28" hidden="1" outlineLevel="1">
      <c r="A166" s="62">
        <v>45261</v>
      </c>
      <c r="B166" s="120">
        <v>5426.5594889900003</v>
      </c>
      <c r="C166" s="120">
        <v>4107.2465435200002</v>
      </c>
      <c r="D166" s="120">
        <v>4059.4436980199998</v>
      </c>
      <c r="E166" s="120">
        <v>2440.2077505799998</v>
      </c>
      <c r="F166" s="120">
        <v>1190.63506093</v>
      </c>
      <c r="G166" s="120">
        <v>428.60088651000001</v>
      </c>
      <c r="H166" s="120">
        <v>47.802845499999997</v>
      </c>
      <c r="I166" s="120">
        <v>0.64011516000000002</v>
      </c>
      <c r="J166" s="120">
        <v>12.3072152</v>
      </c>
      <c r="K166" s="120">
        <v>34.855515140000001</v>
      </c>
      <c r="L166" s="120">
        <v>777.05020834000004</v>
      </c>
      <c r="M166" s="120">
        <v>737.91066293999995</v>
      </c>
      <c r="N166" s="120">
        <v>0</v>
      </c>
      <c r="O166" s="120">
        <v>3.37280618</v>
      </c>
      <c r="P166" s="120">
        <v>734.53785675999995</v>
      </c>
      <c r="Q166" s="120">
        <v>39.139545400000003</v>
      </c>
      <c r="R166" s="120">
        <v>0</v>
      </c>
      <c r="S166" s="120">
        <v>0</v>
      </c>
      <c r="T166" s="120">
        <v>39.139545400000003</v>
      </c>
      <c r="U166" s="120">
        <v>542.26273713</v>
      </c>
      <c r="V166" s="120">
        <v>908.29156905000002</v>
      </c>
      <c r="W166" s="120"/>
      <c r="X166" s="120"/>
      <c r="Y166" s="120"/>
      <c r="Z166" s="120"/>
      <c r="AA166" s="120"/>
      <c r="AB166" s="120"/>
    </row>
    <row r="167" spans="1:28" hidden="1" outlineLevel="1">
      <c r="A167" s="62">
        <v>45292</v>
      </c>
      <c r="B167" s="120">
        <v>5588.8086897399999</v>
      </c>
      <c r="C167" s="120">
        <v>4224.5982127200004</v>
      </c>
      <c r="D167" s="120">
        <v>4176.9615308499997</v>
      </c>
      <c r="E167" s="120">
        <v>2603.0684707099999</v>
      </c>
      <c r="F167" s="120">
        <v>1154.9871373799999</v>
      </c>
      <c r="G167" s="120">
        <v>418.90592276000001</v>
      </c>
      <c r="H167" s="120">
        <v>47.636681869999997</v>
      </c>
      <c r="I167" s="120">
        <v>0.64311978000000003</v>
      </c>
      <c r="J167" s="120">
        <v>12.24913608</v>
      </c>
      <c r="K167" s="120">
        <v>34.744426009999998</v>
      </c>
      <c r="L167" s="120">
        <v>822.77851369999996</v>
      </c>
      <c r="M167" s="120">
        <v>783.89677840000002</v>
      </c>
      <c r="N167" s="120">
        <v>2.7231600000000001E-3</v>
      </c>
      <c r="O167" s="120">
        <v>3.2161561999999999</v>
      </c>
      <c r="P167" s="120">
        <v>780.67789904000006</v>
      </c>
      <c r="Q167" s="120">
        <v>38.881735300000003</v>
      </c>
      <c r="R167" s="120">
        <v>0</v>
      </c>
      <c r="S167" s="120">
        <v>0</v>
      </c>
      <c r="T167" s="120">
        <v>38.881735300000003</v>
      </c>
      <c r="U167" s="120">
        <v>541.43196332000002</v>
      </c>
      <c r="V167" s="120">
        <v>954.20679143999996</v>
      </c>
      <c r="W167" s="120"/>
      <c r="X167" s="120"/>
      <c r="Y167" s="120"/>
      <c r="Z167" s="120"/>
      <c r="AA167" s="120"/>
      <c r="AB167" s="120"/>
    </row>
    <row r="168" spans="1:28" hidden="1" outlineLevel="1">
      <c r="A168" s="62">
        <v>45323</v>
      </c>
      <c r="B168" s="120">
        <v>5673.7405923099996</v>
      </c>
      <c r="C168" s="120">
        <v>4250.9849135000004</v>
      </c>
      <c r="D168" s="120">
        <v>4203.93322162</v>
      </c>
      <c r="E168" s="120">
        <v>2625.4363509599998</v>
      </c>
      <c r="F168" s="120">
        <v>1165.76047597</v>
      </c>
      <c r="G168" s="120">
        <v>412.73639469</v>
      </c>
      <c r="H168" s="120">
        <v>47.05169188</v>
      </c>
      <c r="I168" s="120">
        <v>0.66894427000000001</v>
      </c>
      <c r="J168" s="120">
        <v>11.3314392</v>
      </c>
      <c r="K168" s="120">
        <v>35.051308409999997</v>
      </c>
      <c r="L168" s="120">
        <v>868.72418857000002</v>
      </c>
      <c r="M168" s="120">
        <v>829.78294931999994</v>
      </c>
      <c r="N168" s="120">
        <v>6.5260000000000003E-4</v>
      </c>
      <c r="O168" s="120">
        <v>6.58338059</v>
      </c>
      <c r="P168" s="120">
        <v>823.19891613000004</v>
      </c>
      <c r="Q168" s="120">
        <v>38.941239250000002</v>
      </c>
      <c r="R168" s="120">
        <v>0</v>
      </c>
      <c r="S168" s="120">
        <v>0</v>
      </c>
      <c r="T168" s="120">
        <v>38.941239250000002</v>
      </c>
      <c r="U168" s="120">
        <v>554.03149024000004</v>
      </c>
      <c r="V168" s="120">
        <v>997.98981067</v>
      </c>
      <c r="W168" s="120"/>
      <c r="X168" s="120"/>
      <c r="Y168" s="120"/>
      <c r="Z168" s="120"/>
      <c r="AA168" s="120"/>
      <c r="AB168" s="120"/>
    </row>
    <row r="169" spans="1:28" hidden="1" outlineLevel="1">
      <c r="A169" s="62">
        <v>45352</v>
      </c>
      <c r="B169" s="120">
        <v>5859.6998690099999</v>
      </c>
      <c r="C169" s="120">
        <v>4365.2283506499998</v>
      </c>
      <c r="D169" s="120">
        <v>4316.9406482000004</v>
      </c>
      <c r="E169" s="120">
        <v>2700.7521655999999</v>
      </c>
      <c r="F169" s="120">
        <v>1197.92271916</v>
      </c>
      <c r="G169" s="120">
        <v>418.26576344</v>
      </c>
      <c r="H169" s="120">
        <v>48.287702449999998</v>
      </c>
      <c r="I169" s="120">
        <v>0.68291900000000005</v>
      </c>
      <c r="J169" s="120">
        <v>11.63048985</v>
      </c>
      <c r="K169" s="120">
        <v>35.974293600000003</v>
      </c>
      <c r="L169" s="120">
        <v>910.75233790000004</v>
      </c>
      <c r="M169" s="120">
        <v>871.42023677999998</v>
      </c>
      <c r="N169" s="120">
        <v>2.7038000000000002E-4</v>
      </c>
      <c r="O169" s="120">
        <v>6.38267542</v>
      </c>
      <c r="P169" s="120">
        <v>865.03729097999997</v>
      </c>
      <c r="Q169" s="120">
        <v>39.332101119999997</v>
      </c>
      <c r="R169" s="120">
        <v>0</v>
      </c>
      <c r="S169" s="120">
        <v>0</v>
      </c>
      <c r="T169" s="120">
        <v>39.332101119999997</v>
      </c>
      <c r="U169" s="120">
        <v>583.71918045999996</v>
      </c>
      <c r="V169" s="120">
        <v>1049.85196896</v>
      </c>
      <c r="W169" s="120"/>
      <c r="X169" s="120"/>
      <c r="Y169" s="120"/>
      <c r="Z169" s="120"/>
      <c r="AA169" s="120"/>
      <c r="AB169" s="120"/>
    </row>
    <row r="170" spans="1:28">
      <c r="A170" s="62">
        <v>45383</v>
      </c>
      <c r="B170" s="120">
        <v>6045.9234608400002</v>
      </c>
      <c r="C170" s="120">
        <v>4482.2942261799999</v>
      </c>
      <c r="D170" s="120">
        <v>4434.0575397900002</v>
      </c>
      <c r="E170" s="120">
        <v>2771.4314309000001</v>
      </c>
      <c r="F170" s="120">
        <v>1239.6809266099999</v>
      </c>
      <c r="G170" s="120">
        <v>422.94518227999998</v>
      </c>
      <c r="H170" s="120">
        <v>48.236686390000003</v>
      </c>
      <c r="I170" s="120">
        <v>0.78872401000000003</v>
      </c>
      <c r="J170" s="120">
        <v>11.760709840000001</v>
      </c>
      <c r="K170" s="120">
        <v>35.687252540000003</v>
      </c>
      <c r="L170" s="120">
        <v>965.71363768000003</v>
      </c>
      <c r="M170" s="120">
        <v>926.25932950000004</v>
      </c>
      <c r="N170" s="120">
        <v>1.68816E-3</v>
      </c>
      <c r="O170" s="120">
        <v>6.2311906800000001</v>
      </c>
      <c r="P170" s="120">
        <v>920.02645066000002</v>
      </c>
      <c r="Q170" s="120">
        <v>39.454308179999998</v>
      </c>
      <c r="R170" s="120">
        <v>0</v>
      </c>
      <c r="S170" s="120">
        <v>0</v>
      </c>
      <c r="T170" s="120">
        <v>39.454308179999998</v>
      </c>
      <c r="U170" s="120">
        <v>597.91559698000003</v>
      </c>
      <c r="V170" s="120">
        <v>1092.6704592200001</v>
      </c>
      <c r="W170" s="120"/>
      <c r="X170" s="120"/>
      <c r="Y170" s="120"/>
      <c r="Z170" s="120"/>
      <c r="AA170" s="120"/>
      <c r="AB170" s="120"/>
    </row>
    <row r="171" spans="1:28">
      <c r="A171" s="62">
        <v>45413</v>
      </c>
      <c r="B171" s="120">
        <v>6238.3115380400004</v>
      </c>
      <c r="C171" s="120">
        <v>4584.0486592200004</v>
      </c>
      <c r="D171" s="120">
        <v>4538.7515628000001</v>
      </c>
      <c r="E171" s="120">
        <v>2841.98450594</v>
      </c>
      <c r="F171" s="120">
        <v>1272.2688972399999</v>
      </c>
      <c r="G171" s="120">
        <v>424.49815962000002</v>
      </c>
      <c r="H171" s="120">
        <v>45.297096420000003</v>
      </c>
      <c r="I171" s="120">
        <v>0.73533243999999998</v>
      </c>
      <c r="J171" s="120">
        <v>8.1509882299999994</v>
      </c>
      <c r="K171" s="120">
        <v>36.410775749999999</v>
      </c>
      <c r="L171" s="120">
        <v>1031.503434</v>
      </c>
      <c r="M171" s="120">
        <v>991.60974543999998</v>
      </c>
      <c r="N171" s="120">
        <v>4.9069400000000003E-3</v>
      </c>
      <c r="O171" s="120">
        <v>8.43628657</v>
      </c>
      <c r="P171" s="120">
        <v>983.16855193000004</v>
      </c>
      <c r="Q171" s="120">
        <v>39.893688560000001</v>
      </c>
      <c r="R171" s="120">
        <v>0</v>
      </c>
      <c r="S171" s="120">
        <v>0</v>
      </c>
      <c r="T171" s="120">
        <v>39.893688560000001</v>
      </c>
      <c r="U171" s="120">
        <v>622.75944482</v>
      </c>
      <c r="V171" s="120">
        <v>1170.50799854</v>
      </c>
      <c r="W171" s="120"/>
      <c r="X171" s="120"/>
      <c r="Y171" s="120"/>
      <c r="Z171" s="120"/>
      <c r="AA171" s="120"/>
      <c r="AB171" s="120"/>
    </row>
    <row r="172" spans="1:28">
      <c r="A172" s="62">
        <v>45444</v>
      </c>
      <c r="B172" s="120">
        <v>6398.9013167700004</v>
      </c>
      <c r="C172" s="120">
        <v>4677.7137714</v>
      </c>
      <c r="D172" s="120">
        <v>4632.2394750100002</v>
      </c>
      <c r="E172" s="120">
        <v>2904.08903031</v>
      </c>
      <c r="F172" s="120">
        <v>1305.6797872899999</v>
      </c>
      <c r="G172" s="120">
        <v>422.47065741</v>
      </c>
      <c r="H172" s="120">
        <v>45.474296389999999</v>
      </c>
      <c r="I172" s="120">
        <v>0.69758485999999997</v>
      </c>
      <c r="J172" s="120">
        <v>8.1902431500000006</v>
      </c>
      <c r="K172" s="120">
        <v>36.586468379999999</v>
      </c>
      <c r="L172" s="120">
        <v>1060.52312046</v>
      </c>
      <c r="M172" s="120">
        <v>1020.79637737</v>
      </c>
      <c r="N172" s="120">
        <v>2.7237199999999998E-3</v>
      </c>
      <c r="O172" s="120">
        <v>8.2456303299999991</v>
      </c>
      <c r="P172" s="120">
        <v>1012.54802332</v>
      </c>
      <c r="Q172" s="120">
        <v>39.726743089999999</v>
      </c>
      <c r="R172" s="120">
        <v>0</v>
      </c>
      <c r="S172" s="120">
        <v>0</v>
      </c>
      <c r="T172" s="120">
        <v>39.726743089999999</v>
      </c>
      <c r="U172" s="120">
        <v>660.66442490999998</v>
      </c>
      <c r="V172" s="120">
        <v>1196.77085876</v>
      </c>
      <c r="W172" s="120"/>
      <c r="X172" s="120"/>
      <c r="Y172" s="120"/>
      <c r="Z172" s="120"/>
      <c r="AA172" s="120"/>
      <c r="AB172" s="120"/>
    </row>
    <row r="173" spans="1:28">
      <c r="A173" s="62">
        <v>45474</v>
      </c>
      <c r="B173" s="120">
        <v>6596.0515615599998</v>
      </c>
      <c r="C173" s="120">
        <v>4819.3134617899996</v>
      </c>
      <c r="D173" s="120">
        <v>4773.3600466500002</v>
      </c>
      <c r="E173" s="120">
        <v>3020.7815219099998</v>
      </c>
      <c r="F173" s="120">
        <v>1330.4275412100001</v>
      </c>
      <c r="G173" s="120">
        <v>422.15098353000002</v>
      </c>
      <c r="H173" s="120">
        <v>45.953415139999997</v>
      </c>
      <c r="I173" s="120">
        <v>0.78867452999999998</v>
      </c>
      <c r="J173" s="120">
        <v>8.2883648700000006</v>
      </c>
      <c r="K173" s="120">
        <v>36.87637574</v>
      </c>
      <c r="L173" s="120">
        <v>1108.4890954699999</v>
      </c>
      <c r="M173" s="120">
        <v>1068.6650675400001</v>
      </c>
      <c r="N173" s="120">
        <v>7.80111E-3</v>
      </c>
      <c r="O173" s="120">
        <v>8.0624838099999998</v>
      </c>
      <c r="P173" s="120">
        <v>1060.5947826199999</v>
      </c>
      <c r="Q173" s="120">
        <v>39.82402793</v>
      </c>
      <c r="R173" s="120">
        <v>0</v>
      </c>
      <c r="S173" s="120">
        <v>0</v>
      </c>
      <c r="T173" s="120">
        <v>39.82402793</v>
      </c>
      <c r="U173" s="120">
        <v>668.24900430000002</v>
      </c>
      <c r="V173" s="120">
        <v>1242.6560180700001</v>
      </c>
      <c r="W173" s="120"/>
      <c r="X173" s="120"/>
      <c r="Y173" s="120"/>
      <c r="Z173" s="120"/>
      <c r="AA173" s="120"/>
      <c r="AB173" s="120"/>
    </row>
    <row r="174" spans="1:28">
      <c r="A174" s="62">
        <v>45505</v>
      </c>
      <c r="B174" s="120">
        <v>6783.6277783799997</v>
      </c>
      <c r="C174" s="120">
        <v>4971.1097544599997</v>
      </c>
      <c r="D174" s="120">
        <v>4924.96535399</v>
      </c>
      <c r="E174" s="120">
        <v>3090.7497788400001</v>
      </c>
      <c r="F174" s="120">
        <v>1412.0928036099999</v>
      </c>
      <c r="G174" s="120">
        <v>422.12277153999997</v>
      </c>
      <c r="H174" s="120">
        <v>46.144400470000001</v>
      </c>
      <c r="I174" s="120">
        <v>0.80261773000000003</v>
      </c>
      <c r="J174" s="120">
        <v>8.3238812499999995</v>
      </c>
      <c r="K174" s="120">
        <v>37.01790149</v>
      </c>
      <c r="L174" s="120">
        <v>1135.1472748399999</v>
      </c>
      <c r="M174" s="120">
        <v>1104.31708488</v>
      </c>
      <c r="N174" s="120">
        <v>0</v>
      </c>
      <c r="O174" s="120">
        <v>9.3861466100000008</v>
      </c>
      <c r="P174" s="120">
        <v>1094.9309382700001</v>
      </c>
      <c r="Q174" s="120">
        <v>30.830189959999998</v>
      </c>
      <c r="R174" s="120">
        <v>0</v>
      </c>
      <c r="S174" s="120">
        <v>0</v>
      </c>
      <c r="T174" s="120">
        <v>30.830189959999998</v>
      </c>
      <c r="U174" s="120">
        <v>677.37074908</v>
      </c>
      <c r="V174" s="120">
        <v>1272.5565986300001</v>
      </c>
      <c r="W174" s="120"/>
      <c r="X174" s="120"/>
      <c r="Y174" s="120"/>
      <c r="Z174" s="120"/>
      <c r="AA174" s="120"/>
      <c r="AB174" s="120"/>
    </row>
    <row r="175" spans="1:28">
      <c r="A175" s="62">
        <v>45536</v>
      </c>
      <c r="B175" s="120">
        <v>6908.9010037099997</v>
      </c>
      <c r="C175" s="120">
        <v>5046.6526322700001</v>
      </c>
      <c r="D175" s="120">
        <v>5000.72636676</v>
      </c>
      <c r="E175" s="120">
        <v>3131.0659517499998</v>
      </c>
      <c r="F175" s="120">
        <v>1443.3908554499999</v>
      </c>
      <c r="G175" s="120">
        <v>426.26955956</v>
      </c>
      <c r="H175" s="120">
        <v>45.92626551</v>
      </c>
      <c r="I175" s="120">
        <v>0.77415491999999997</v>
      </c>
      <c r="J175" s="120">
        <v>8.3195951499999996</v>
      </c>
      <c r="K175" s="120">
        <v>36.832515440000002</v>
      </c>
      <c r="L175" s="120">
        <v>1164.4181245</v>
      </c>
      <c r="M175" s="120">
        <v>1134.0683833999999</v>
      </c>
      <c r="N175" s="120">
        <v>0</v>
      </c>
      <c r="O175" s="120">
        <v>9.1652050299999992</v>
      </c>
      <c r="P175" s="120">
        <v>1124.90317837</v>
      </c>
      <c r="Q175" s="120">
        <v>30.349741099999999</v>
      </c>
      <c r="R175" s="120">
        <v>0</v>
      </c>
      <c r="S175" s="120">
        <v>0</v>
      </c>
      <c r="T175" s="120">
        <v>30.349741099999999</v>
      </c>
      <c r="U175" s="120">
        <v>697.83024694000005</v>
      </c>
      <c r="V175" s="120">
        <v>1311.0128883899999</v>
      </c>
      <c r="W175" s="120"/>
      <c r="X175" s="120"/>
      <c r="Y175" s="120"/>
      <c r="Z175" s="120"/>
      <c r="AA175" s="120"/>
      <c r="AB175" s="120"/>
    </row>
    <row r="176" spans="1:28">
      <c r="A176" s="62">
        <v>45566</v>
      </c>
      <c r="B176" s="120">
        <v>7034.1051165500003</v>
      </c>
      <c r="C176" s="120">
        <v>5123.4658038300004</v>
      </c>
      <c r="D176" s="120">
        <v>5089.0428198</v>
      </c>
      <c r="E176" s="120">
        <v>3198.7577068300002</v>
      </c>
      <c r="F176" s="120">
        <v>1468.16520191</v>
      </c>
      <c r="G176" s="120">
        <v>422.11991105999999</v>
      </c>
      <c r="H176" s="120">
        <v>34.422984030000002</v>
      </c>
      <c r="I176" s="120">
        <v>0.76991354999999995</v>
      </c>
      <c r="J176" s="120">
        <v>8.3369111199999999</v>
      </c>
      <c r="K176" s="120">
        <v>25.31615936</v>
      </c>
      <c r="L176" s="120">
        <v>1203.74888076</v>
      </c>
      <c r="M176" s="120">
        <v>1180.1012624699999</v>
      </c>
      <c r="N176" s="120">
        <v>8.2111550000000005E-2</v>
      </c>
      <c r="O176" s="120">
        <v>16.937824429999999</v>
      </c>
      <c r="P176" s="120">
        <v>1163.08132649</v>
      </c>
      <c r="Q176" s="120">
        <v>23.64761829</v>
      </c>
      <c r="R176" s="120">
        <v>0</v>
      </c>
      <c r="S176" s="120">
        <v>0</v>
      </c>
      <c r="T176" s="120">
        <v>23.64761829</v>
      </c>
      <c r="U176" s="120">
        <v>706.89043196</v>
      </c>
      <c r="V176" s="120">
        <v>1325.5839344999999</v>
      </c>
      <c r="W176" s="120"/>
      <c r="X176" s="120"/>
      <c r="Y176" s="120"/>
      <c r="Z176" s="120"/>
      <c r="AA176" s="120"/>
      <c r="AB176" s="120"/>
    </row>
    <row r="177" spans="1:28">
      <c r="A177" s="62">
        <v>45597</v>
      </c>
      <c r="B177" s="120">
        <v>7155.6057486099999</v>
      </c>
      <c r="C177" s="120">
        <v>5201.9922702599997</v>
      </c>
      <c r="D177" s="120">
        <v>5169.0951229700004</v>
      </c>
      <c r="E177" s="120">
        <v>3238.3044122000001</v>
      </c>
      <c r="F177" s="120">
        <v>1509.2259593399999</v>
      </c>
      <c r="G177" s="120">
        <v>421.56475143</v>
      </c>
      <c r="H177" s="120">
        <v>32.897147289999999</v>
      </c>
      <c r="I177" s="120">
        <v>0.76020335999999999</v>
      </c>
      <c r="J177" s="120">
        <v>7.8214460700000004</v>
      </c>
      <c r="K177" s="120">
        <v>24.315497860000001</v>
      </c>
      <c r="L177" s="120">
        <v>1222.81923267</v>
      </c>
      <c r="M177" s="120">
        <v>1200.3194384799999</v>
      </c>
      <c r="N177" s="120">
        <v>3.7767950000000002E-2</v>
      </c>
      <c r="O177" s="120">
        <v>16.72654812</v>
      </c>
      <c r="P177" s="120">
        <v>1183.55512241</v>
      </c>
      <c r="Q177" s="120">
        <v>22.499794189999999</v>
      </c>
      <c r="R177" s="120">
        <v>0</v>
      </c>
      <c r="S177" s="120">
        <v>0</v>
      </c>
      <c r="T177" s="120">
        <v>22.499794189999999</v>
      </c>
      <c r="U177" s="120">
        <v>730.79424568000002</v>
      </c>
      <c r="V177" s="120">
        <v>1345.26270174</v>
      </c>
      <c r="W177" s="120"/>
      <c r="X177" s="120"/>
      <c r="Y177" s="120"/>
      <c r="Z177" s="120"/>
      <c r="AA177" s="120"/>
      <c r="AB177" s="120"/>
    </row>
    <row r="178" spans="1:28">
      <c r="A178" s="62">
        <v>45627</v>
      </c>
      <c r="B178" s="120">
        <v>7182.2429981799996</v>
      </c>
      <c r="C178" s="120">
        <v>5186.0394795599996</v>
      </c>
      <c r="D178" s="120">
        <v>5153.13618916</v>
      </c>
      <c r="E178" s="120">
        <v>3207.9751016</v>
      </c>
      <c r="F178" s="120">
        <v>1526.4355959100001</v>
      </c>
      <c r="G178" s="120">
        <v>418.72549164999998</v>
      </c>
      <c r="H178" s="120">
        <v>32.903290400000003</v>
      </c>
      <c r="I178" s="120">
        <v>0.77194678000000005</v>
      </c>
      <c r="J178" s="120">
        <v>7.5672988500000002</v>
      </c>
      <c r="K178" s="120">
        <v>24.564044769999999</v>
      </c>
      <c r="L178" s="120">
        <v>1233.6101604</v>
      </c>
      <c r="M178" s="120">
        <v>1211.1533885199999</v>
      </c>
      <c r="N178" s="120">
        <v>2.7323130000000001E-2</v>
      </c>
      <c r="O178" s="120">
        <v>16.513069219999998</v>
      </c>
      <c r="P178" s="120">
        <v>1194.6129961700001</v>
      </c>
      <c r="Q178" s="120">
        <v>22.456771880000002</v>
      </c>
      <c r="R178" s="120">
        <v>0</v>
      </c>
      <c r="S178" s="120">
        <v>0</v>
      </c>
      <c r="T178" s="120">
        <v>22.456771880000002</v>
      </c>
      <c r="U178" s="120">
        <v>762.59335822000003</v>
      </c>
      <c r="V178" s="120">
        <v>1384.02187162</v>
      </c>
      <c r="W178" s="120"/>
      <c r="X178" s="120"/>
      <c r="Y178" s="120"/>
      <c r="Z178" s="120"/>
      <c r="AA178" s="120"/>
      <c r="AB178" s="120"/>
    </row>
    <row r="179" spans="1:28">
      <c r="A179" s="62">
        <v>45658</v>
      </c>
      <c r="B179" s="120">
        <v>7314.7239472800002</v>
      </c>
      <c r="C179" s="120">
        <v>5310.8723406299996</v>
      </c>
      <c r="D179" s="120">
        <v>5278.24331678</v>
      </c>
      <c r="E179" s="120">
        <v>3382.9816338000001</v>
      </c>
      <c r="F179" s="120">
        <v>1477.08537675</v>
      </c>
      <c r="G179" s="120">
        <v>418.17630623000002</v>
      </c>
      <c r="H179" s="120">
        <v>32.629023850000003</v>
      </c>
      <c r="I179" s="120">
        <v>0.75855127</v>
      </c>
      <c r="J179" s="120">
        <v>7.5262553299999997</v>
      </c>
      <c r="K179" s="120">
        <v>24.34421725</v>
      </c>
      <c r="L179" s="120">
        <v>1244.91096808</v>
      </c>
      <c r="M179" s="120">
        <v>1222.86054141</v>
      </c>
      <c r="N179" s="120">
        <v>8.6892990000000003E-2</v>
      </c>
      <c r="O179" s="120">
        <v>16.21600703</v>
      </c>
      <c r="P179" s="120">
        <v>1206.5576413900001</v>
      </c>
      <c r="Q179" s="120">
        <v>22.05042667</v>
      </c>
      <c r="R179" s="120">
        <v>0</v>
      </c>
      <c r="S179" s="120">
        <v>0</v>
      </c>
      <c r="T179" s="120">
        <v>22.05042667</v>
      </c>
      <c r="U179" s="120">
        <v>758.94063857000003</v>
      </c>
      <c r="V179" s="120">
        <v>1380.2992180900001</v>
      </c>
      <c r="W179" s="120"/>
      <c r="X179" s="120"/>
      <c r="Y179" s="120"/>
      <c r="Z179" s="120"/>
      <c r="AA179" s="120"/>
      <c r="AB179" s="120"/>
    </row>
    <row r="180" spans="1:28">
      <c r="A180" s="62">
        <v>45689</v>
      </c>
      <c r="B180" s="120">
        <v>7399.4057299899996</v>
      </c>
      <c r="C180" s="120">
        <v>5338.2429534800003</v>
      </c>
      <c r="D180" s="120">
        <v>5305.8552292300001</v>
      </c>
      <c r="E180" s="120">
        <v>3402.2330247999998</v>
      </c>
      <c r="F180" s="120">
        <v>1485.2759537500001</v>
      </c>
      <c r="G180" s="120">
        <v>418.34625068000003</v>
      </c>
      <c r="H180" s="120">
        <v>32.387724249999998</v>
      </c>
      <c r="I180" s="120">
        <v>0.78057814999999997</v>
      </c>
      <c r="J180" s="120">
        <v>7.4698466799999998</v>
      </c>
      <c r="K180" s="120">
        <v>24.137299420000002</v>
      </c>
      <c r="L180" s="120">
        <v>1263.29837045</v>
      </c>
      <c r="M180" s="120">
        <v>1241.71408621</v>
      </c>
      <c r="N180" s="120">
        <v>0.16638642000000001</v>
      </c>
      <c r="O180" s="120">
        <v>15.865413050000001</v>
      </c>
      <c r="P180" s="120">
        <v>1225.6822867400001</v>
      </c>
      <c r="Q180" s="120">
        <v>21.584284239999999</v>
      </c>
      <c r="R180" s="120">
        <v>0</v>
      </c>
      <c r="S180" s="120">
        <v>0</v>
      </c>
      <c r="T180" s="120">
        <v>21.584284239999999</v>
      </c>
      <c r="U180" s="120">
        <v>797.86440605999996</v>
      </c>
      <c r="V180" s="120">
        <v>1393.9589110899999</v>
      </c>
      <c r="W180" s="120"/>
      <c r="X180" s="120"/>
      <c r="Y180" s="120"/>
      <c r="Z180" s="120"/>
      <c r="AA180" s="120"/>
      <c r="AB180" s="120"/>
    </row>
    <row r="181" spans="1:28">
      <c r="A181" s="62">
        <v>45717</v>
      </c>
      <c r="B181" s="120">
        <v>7570.2657963600004</v>
      </c>
      <c r="C181" s="120">
        <v>5475.08365056</v>
      </c>
      <c r="D181" s="120">
        <v>5447.5054500400001</v>
      </c>
      <c r="E181" s="120">
        <v>3418.2492464100001</v>
      </c>
      <c r="F181" s="120">
        <v>1601.6669378399999</v>
      </c>
      <c r="G181" s="120">
        <v>427.58926579000001</v>
      </c>
      <c r="H181" s="120">
        <v>27.578200519999999</v>
      </c>
      <c r="I181" s="120">
        <v>0.79631043000000001</v>
      </c>
      <c r="J181" s="120">
        <v>7.4664051300000001</v>
      </c>
      <c r="K181" s="120">
        <v>19.315484959999999</v>
      </c>
      <c r="L181" s="120">
        <v>1269.3155294400001</v>
      </c>
      <c r="M181" s="120">
        <v>1248.5238714300001</v>
      </c>
      <c r="N181" s="120">
        <v>0.17957712000000001</v>
      </c>
      <c r="O181" s="120">
        <v>15.85183679</v>
      </c>
      <c r="P181" s="120">
        <v>1232.49245752</v>
      </c>
      <c r="Q181" s="120">
        <v>20.791658009999999</v>
      </c>
      <c r="R181" s="120">
        <v>0</v>
      </c>
      <c r="S181" s="120">
        <v>0</v>
      </c>
      <c r="T181" s="120">
        <v>20.791658009999999</v>
      </c>
      <c r="U181" s="120">
        <v>825.86661635999997</v>
      </c>
      <c r="V181" s="120">
        <v>1390.39753116</v>
      </c>
      <c r="W181" s="120"/>
      <c r="X181" s="120"/>
      <c r="Y181" s="120"/>
      <c r="Z181" s="120"/>
      <c r="AA181" s="120"/>
      <c r="AB181" s="120"/>
    </row>
    <row r="182" spans="1:28">
      <c r="A182" s="62">
        <v>45748</v>
      </c>
      <c r="B182" s="120">
        <v>7685.9360429600001</v>
      </c>
      <c r="C182" s="120">
        <v>5566.1413989399998</v>
      </c>
      <c r="D182" s="120">
        <v>5538.5241093499999</v>
      </c>
      <c r="E182" s="120">
        <v>3647.23247154</v>
      </c>
      <c r="F182" s="120">
        <v>1458.4361604200001</v>
      </c>
      <c r="G182" s="120">
        <v>432.85547738999998</v>
      </c>
      <c r="H182" s="120">
        <v>27.617289589999999</v>
      </c>
      <c r="I182" s="120">
        <v>0.82957104000000004</v>
      </c>
      <c r="J182" s="120">
        <v>7.4869793099999997</v>
      </c>
      <c r="K182" s="120">
        <v>19.300739239999999</v>
      </c>
      <c r="L182" s="120">
        <v>1283.36836214</v>
      </c>
      <c r="M182" s="120">
        <v>1263.4405664999999</v>
      </c>
      <c r="N182" s="120">
        <v>8.6907490000000004E-2</v>
      </c>
      <c r="O182" s="120">
        <v>15.543320380000001</v>
      </c>
      <c r="P182" s="120">
        <v>1247.8103386299999</v>
      </c>
      <c r="Q182" s="120">
        <v>19.927795639999999</v>
      </c>
      <c r="R182" s="120">
        <v>0</v>
      </c>
      <c r="S182" s="120">
        <v>0</v>
      </c>
      <c r="T182" s="120">
        <v>19.927795639999999</v>
      </c>
      <c r="U182" s="120">
        <v>836.42628188000003</v>
      </c>
      <c r="V182" s="120">
        <v>1306.4587985600001</v>
      </c>
      <c r="W182" s="120"/>
      <c r="X182" s="120"/>
      <c r="Y182" s="120"/>
      <c r="Z182" s="120"/>
      <c r="AA182" s="120"/>
      <c r="AB182" s="12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3" location="'зміст'!A1" display="'зміст'!A1"/>
    <hyperlink ref="A1" location="Зміст!A1" display="Зміст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96" customWidth="1"/>
    <col min="2" max="2" width="9.6640625" style="88" customWidth="1"/>
    <col min="3" max="3" width="9.88671875" style="88" customWidth="1"/>
    <col min="4" max="4" width="10.33203125" style="88" customWidth="1"/>
    <col min="5" max="5" width="8.33203125" style="88" customWidth="1"/>
    <col min="6" max="6" width="9.88671875" style="88" customWidth="1"/>
    <col min="7" max="7" width="12" style="88" customWidth="1"/>
    <col min="8" max="8" width="12.33203125" style="88" customWidth="1"/>
    <col min="9" max="9" width="8.88671875" style="88" customWidth="1"/>
    <col min="10" max="10" width="11.33203125" style="88" customWidth="1"/>
    <col min="11" max="11" width="11.44140625" style="88" customWidth="1"/>
    <col min="12" max="12" width="9.5546875" style="88" customWidth="1"/>
    <col min="13" max="13" width="10.88671875" style="88" customWidth="1"/>
    <col min="14" max="14" width="13.5546875" style="88" customWidth="1"/>
    <col min="15" max="15" width="10.33203125" style="88" customWidth="1"/>
    <col min="16" max="16" width="8.109375" style="88" customWidth="1"/>
    <col min="17" max="16384" width="9.109375" style="88"/>
  </cols>
  <sheetData>
    <row r="1" spans="1:22" ht="14.4">
      <c r="A1" s="108" t="s">
        <v>173</v>
      </c>
    </row>
    <row r="2" spans="1:22" ht="5.25" customHeight="1"/>
    <row r="3" spans="1:22" ht="12.75" customHeight="1">
      <c r="A3" s="114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12.75" customHeight="1">
      <c r="A4" s="216" t="s">
        <v>62</v>
      </c>
      <c r="B4" s="230"/>
      <c r="C4" s="230"/>
      <c r="D4" s="230"/>
    </row>
    <row r="5" spans="1:22" ht="12.75" customHeight="1">
      <c r="A5" s="87" t="s">
        <v>232</v>
      </c>
    </row>
    <row r="6" spans="1:22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22" s="90" customForma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91" customFormat="1" ht="23.2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22" s="91" customFormat="1" ht="69">
      <c r="A9" s="194"/>
      <c r="B9" s="191"/>
      <c r="C9" s="166" t="s">
        <v>13</v>
      </c>
      <c r="D9" s="166" t="s">
        <v>25</v>
      </c>
      <c r="E9" s="166" t="s">
        <v>26</v>
      </c>
      <c r="F9" s="166" t="s">
        <v>13</v>
      </c>
      <c r="G9" s="166" t="s">
        <v>27</v>
      </c>
      <c r="H9" s="166" t="s">
        <v>28</v>
      </c>
      <c r="I9" s="166" t="s">
        <v>13</v>
      </c>
      <c r="J9" s="166" t="s">
        <v>29</v>
      </c>
      <c r="K9" s="166" t="s">
        <v>189</v>
      </c>
      <c r="L9" s="166" t="s">
        <v>13</v>
      </c>
      <c r="M9" s="166" t="s">
        <v>66</v>
      </c>
      <c r="N9" s="166" t="s">
        <v>30</v>
      </c>
      <c r="O9" s="197"/>
      <c r="P9" s="198"/>
    </row>
    <row r="10" spans="1:22" s="91" customFormat="1" collapsed="1">
      <c r="A10" s="92">
        <v>1</v>
      </c>
      <c r="B10" s="93">
        <v>2</v>
      </c>
      <c r="C10" s="92">
        <v>3</v>
      </c>
      <c r="D10" s="93">
        <v>4</v>
      </c>
      <c r="E10" s="92">
        <v>5</v>
      </c>
      <c r="F10" s="93">
        <v>6</v>
      </c>
      <c r="G10" s="92">
        <v>7</v>
      </c>
      <c r="H10" s="93">
        <v>8</v>
      </c>
      <c r="I10" s="92">
        <v>9</v>
      </c>
      <c r="J10" s="93">
        <v>10</v>
      </c>
      <c r="K10" s="92">
        <v>11</v>
      </c>
      <c r="L10" s="93">
        <v>12</v>
      </c>
      <c r="M10" s="92">
        <v>13</v>
      </c>
      <c r="N10" s="93">
        <v>14</v>
      </c>
      <c r="O10" s="92">
        <v>15</v>
      </c>
      <c r="P10" s="93">
        <v>16</v>
      </c>
    </row>
    <row r="11" spans="1:22" s="95" customFormat="1" hidden="1" outlineLevel="1">
      <c r="A11" s="62">
        <v>40544</v>
      </c>
      <c r="B11" s="121">
        <v>5602.50498771</v>
      </c>
      <c r="C11" s="94">
        <v>88.986545430000021</v>
      </c>
      <c r="D11" s="121">
        <v>29.44143107</v>
      </c>
      <c r="E11" s="121">
        <v>59.545114359999999</v>
      </c>
      <c r="F11" s="121">
        <v>46.151793210000001</v>
      </c>
      <c r="G11" s="121">
        <v>13.88100487</v>
      </c>
      <c r="H11" s="121">
        <v>32.270788340000003</v>
      </c>
      <c r="I11" s="121">
        <v>780.9775420200001</v>
      </c>
      <c r="J11" s="121">
        <v>104.1519607</v>
      </c>
      <c r="K11" s="121">
        <v>676.82558132000008</v>
      </c>
      <c r="L11" s="121">
        <v>4686.3891070500003</v>
      </c>
      <c r="M11" s="121">
        <v>4657.5654291499995</v>
      </c>
      <c r="N11" s="121">
        <v>28.823677899999996</v>
      </c>
      <c r="O11" s="121">
        <v>3.0299012599999999</v>
      </c>
      <c r="P11" s="121">
        <v>23.59262133</v>
      </c>
      <c r="Q11" s="122"/>
      <c r="R11" s="122"/>
      <c r="S11" s="122"/>
      <c r="T11" s="122"/>
      <c r="U11" s="122"/>
      <c r="V11" s="122"/>
    </row>
    <row r="12" spans="1:22" s="95" customFormat="1" hidden="1" outlineLevel="1">
      <c r="A12" s="62">
        <v>40575</v>
      </c>
      <c r="B12" s="121">
        <v>5714.5538883400004</v>
      </c>
      <c r="C12" s="94">
        <v>91.400157120000017</v>
      </c>
      <c r="D12" s="121">
        <v>28.27717603</v>
      </c>
      <c r="E12" s="121">
        <v>63.122981090000003</v>
      </c>
      <c r="F12" s="121">
        <v>56.062479700000004</v>
      </c>
      <c r="G12" s="121">
        <v>15.030917880000001</v>
      </c>
      <c r="H12" s="121">
        <v>41.03156182</v>
      </c>
      <c r="I12" s="121">
        <v>823.60223614000006</v>
      </c>
      <c r="J12" s="121">
        <v>107.27568333000001</v>
      </c>
      <c r="K12" s="121">
        <v>716.32655280999995</v>
      </c>
      <c r="L12" s="121">
        <v>4743.4890153799997</v>
      </c>
      <c r="M12" s="121">
        <v>4715.2332500299999</v>
      </c>
      <c r="N12" s="121">
        <v>28.255765350000001</v>
      </c>
      <c r="O12" s="121">
        <v>5.0551681999999998</v>
      </c>
      <c r="P12" s="121">
        <v>29.290469690000002</v>
      </c>
      <c r="Q12" s="122"/>
      <c r="R12" s="122"/>
      <c r="S12" s="122"/>
      <c r="T12" s="122"/>
      <c r="U12" s="122"/>
      <c r="V12" s="122"/>
    </row>
    <row r="13" spans="1:22" s="95" customFormat="1" hidden="1" outlineLevel="1">
      <c r="A13" s="62">
        <v>40603</v>
      </c>
      <c r="B13" s="121">
        <v>5880.3770443900003</v>
      </c>
      <c r="C13" s="94">
        <v>97.82923602000001</v>
      </c>
      <c r="D13" s="121">
        <v>29.797646960000005</v>
      </c>
      <c r="E13" s="121">
        <v>68.031589060000002</v>
      </c>
      <c r="F13" s="121">
        <v>58.509930670000003</v>
      </c>
      <c r="G13" s="121">
        <v>17.97634648</v>
      </c>
      <c r="H13" s="121">
        <v>40.533584189999999</v>
      </c>
      <c r="I13" s="121">
        <v>887.92858044000002</v>
      </c>
      <c r="J13" s="121">
        <v>98.674023869999999</v>
      </c>
      <c r="K13" s="121">
        <v>789.25455657000009</v>
      </c>
      <c r="L13" s="121">
        <v>4836.1092972599999</v>
      </c>
      <c r="M13" s="121">
        <v>4808.8945945300002</v>
      </c>
      <c r="N13" s="121">
        <v>27.214702729999999</v>
      </c>
      <c r="O13" s="121">
        <v>2.3161851800000002</v>
      </c>
      <c r="P13" s="121">
        <v>27.807142579999997</v>
      </c>
      <c r="Q13" s="122"/>
      <c r="R13" s="122"/>
      <c r="S13" s="122"/>
      <c r="T13" s="122"/>
      <c r="U13" s="122"/>
      <c r="V13" s="122"/>
    </row>
    <row r="14" spans="1:22" s="95" customFormat="1" hidden="1" outlineLevel="1">
      <c r="A14" s="62">
        <v>40634</v>
      </c>
      <c r="B14" s="121">
        <v>5876.5752440099996</v>
      </c>
      <c r="C14" s="94">
        <v>90.946433419999991</v>
      </c>
      <c r="D14" s="121">
        <v>30.832814299999999</v>
      </c>
      <c r="E14" s="121">
        <v>60.113619120000003</v>
      </c>
      <c r="F14" s="121">
        <v>70.031178029999992</v>
      </c>
      <c r="G14" s="121">
        <v>19.971531210000002</v>
      </c>
      <c r="H14" s="121">
        <v>50.059646819999998</v>
      </c>
      <c r="I14" s="121">
        <v>875.51211737000006</v>
      </c>
      <c r="J14" s="121">
        <v>106.7977838</v>
      </c>
      <c r="K14" s="121">
        <v>768.71433357000012</v>
      </c>
      <c r="L14" s="121">
        <v>4840.0855151899996</v>
      </c>
      <c r="M14" s="121">
        <v>4812.9527018099998</v>
      </c>
      <c r="N14" s="121">
        <v>27.132813379999998</v>
      </c>
      <c r="O14" s="121">
        <v>1.9344974699999999</v>
      </c>
      <c r="P14" s="121">
        <v>29.298511940000001</v>
      </c>
      <c r="Q14" s="122"/>
      <c r="R14" s="122"/>
      <c r="S14" s="122"/>
      <c r="T14" s="122"/>
      <c r="U14" s="122"/>
      <c r="V14" s="122"/>
    </row>
    <row r="15" spans="1:22" s="95" customFormat="1" hidden="1" outlineLevel="1">
      <c r="A15" s="62">
        <v>40664</v>
      </c>
      <c r="B15" s="121">
        <v>5967.6091442400002</v>
      </c>
      <c r="C15" s="94">
        <v>89.305264539999996</v>
      </c>
      <c r="D15" s="121">
        <v>31.552104270000001</v>
      </c>
      <c r="E15" s="121">
        <v>57.753160269999995</v>
      </c>
      <c r="F15" s="121">
        <v>72.88809929</v>
      </c>
      <c r="G15" s="121">
        <v>20.501047749999998</v>
      </c>
      <c r="H15" s="121">
        <v>52.387051540000002</v>
      </c>
      <c r="I15" s="121">
        <v>915.25111437999999</v>
      </c>
      <c r="J15" s="121">
        <v>94.354974389999981</v>
      </c>
      <c r="K15" s="121">
        <v>820.89613999000005</v>
      </c>
      <c r="L15" s="121">
        <v>4890.1646660300003</v>
      </c>
      <c r="M15" s="121">
        <v>4862.5226911199998</v>
      </c>
      <c r="N15" s="121">
        <v>27.641974909999998</v>
      </c>
      <c r="O15" s="121">
        <v>2.98649969</v>
      </c>
      <c r="P15" s="121">
        <v>20.755573800000001</v>
      </c>
      <c r="Q15" s="122"/>
      <c r="R15" s="122"/>
      <c r="S15" s="122"/>
      <c r="T15" s="122"/>
      <c r="U15" s="122"/>
      <c r="V15" s="122"/>
    </row>
    <row r="16" spans="1:22" s="95" customFormat="1" hidden="1" outlineLevel="1">
      <c r="A16" s="62">
        <v>40695</v>
      </c>
      <c r="B16" s="121">
        <v>6074.8150192800003</v>
      </c>
      <c r="C16" s="94">
        <v>85.293964849999995</v>
      </c>
      <c r="D16" s="121">
        <v>32.533991549999996</v>
      </c>
      <c r="E16" s="121">
        <v>52.759973299999999</v>
      </c>
      <c r="F16" s="121">
        <v>70.153881049999995</v>
      </c>
      <c r="G16" s="121">
        <v>18.127005840000002</v>
      </c>
      <c r="H16" s="121">
        <v>52.02687521</v>
      </c>
      <c r="I16" s="121">
        <v>926.30021899999986</v>
      </c>
      <c r="J16" s="121">
        <v>100.55902052999998</v>
      </c>
      <c r="K16" s="121">
        <v>825.74119846999997</v>
      </c>
      <c r="L16" s="121">
        <v>4993.0669543799995</v>
      </c>
      <c r="M16" s="121">
        <v>4964.9926091799998</v>
      </c>
      <c r="N16" s="121">
        <v>28.0743452</v>
      </c>
      <c r="O16" s="121">
        <v>3.7296709200000002</v>
      </c>
      <c r="P16" s="121">
        <v>22.062586449999998</v>
      </c>
      <c r="Q16" s="122"/>
      <c r="R16" s="122"/>
      <c r="S16" s="122"/>
      <c r="T16" s="122"/>
      <c r="U16" s="122"/>
      <c r="V16" s="122"/>
    </row>
    <row r="17" spans="1:22" s="95" customFormat="1" hidden="1" outlineLevel="1">
      <c r="A17" s="62">
        <v>40725</v>
      </c>
      <c r="B17" s="121">
        <v>6047.0890440800003</v>
      </c>
      <c r="C17" s="94">
        <v>84.193485489999986</v>
      </c>
      <c r="D17" s="121">
        <v>33.351982450000001</v>
      </c>
      <c r="E17" s="121">
        <v>50.841503039999999</v>
      </c>
      <c r="F17" s="121">
        <v>69.8483248</v>
      </c>
      <c r="G17" s="121">
        <v>18.631181480000002</v>
      </c>
      <c r="H17" s="121">
        <v>51.217143319999998</v>
      </c>
      <c r="I17" s="121">
        <v>887.12166708999996</v>
      </c>
      <c r="J17" s="121">
        <v>80.844709639999991</v>
      </c>
      <c r="K17" s="121">
        <v>806.27695744999994</v>
      </c>
      <c r="L17" s="121">
        <v>5005.9255666999998</v>
      </c>
      <c r="M17" s="121">
        <v>4977.9693655199999</v>
      </c>
      <c r="N17" s="121">
        <v>27.956201179999997</v>
      </c>
      <c r="O17" s="121">
        <v>3.0588334100000001</v>
      </c>
      <c r="P17" s="121">
        <v>22.664787959999998</v>
      </c>
      <c r="Q17" s="122"/>
      <c r="R17" s="122"/>
      <c r="S17" s="122"/>
      <c r="T17" s="122"/>
      <c r="U17" s="122"/>
      <c r="V17" s="122"/>
    </row>
    <row r="18" spans="1:22" s="95" customFormat="1" hidden="1" outlineLevel="1">
      <c r="A18" s="62">
        <v>40756</v>
      </c>
      <c r="B18" s="121">
        <v>6128.0753549999999</v>
      </c>
      <c r="C18" s="94">
        <v>87.946086959999988</v>
      </c>
      <c r="D18" s="121">
        <v>32.44955831</v>
      </c>
      <c r="E18" s="121">
        <v>55.496528650000002</v>
      </c>
      <c r="F18" s="121">
        <v>73.396655140000007</v>
      </c>
      <c r="G18" s="121">
        <v>19.083383269999999</v>
      </c>
      <c r="H18" s="121">
        <v>54.313271869999994</v>
      </c>
      <c r="I18" s="121">
        <v>973.5353520299999</v>
      </c>
      <c r="J18" s="121">
        <v>87.432126859999997</v>
      </c>
      <c r="K18" s="121">
        <v>886.10322516999997</v>
      </c>
      <c r="L18" s="121">
        <v>4993.1972608699998</v>
      </c>
      <c r="M18" s="121">
        <v>4961.5669103199998</v>
      </c>
      <c r="N18" s="121">
        <v>31.630350549999999</v>
      </c>
      <c r="O18" s="121">
        <v>1.70483911</v>
      </c>
      <c r="P18" s="121">
        <v>21.72257059</v>
      </c>
      <c r="Q18" s="122"/>
      <c r="R18" s="122"/>
      <c r="S18" s="122"/>
      <c r="T18" s="122"/>
      <c r="U18" s="122"/>
      <c r="V18" s="122"/>
    </row>
    <row r="19" spans="1:22" s="95" customFormat="1" hidden="1" outlineLevel="1">
      <c r="A19" s="62">
        <v>40787</v>
      </c>
      <c r="B19" s="121">
        <v>5845.1589573499996</v>
      </c>
      <c r="C19" s="94">
        <v>86.507340479999996</v>
      </c>
      <c r="D19" s="121">
        <v>32.79793446</v>
      </c>
      <c r="E19" s="121">
        <v>53.709406020000003</v>
      </c>
      <c r="F19" s="121">
        <v>74.320698809999996</v>
      </c>
      <c r="G19" s="121">
        <v>17.5827457</v>
      </c>
      <c r="H19" s="121">
        <v>56.737953109999999</v>
      </c>
      <c r="I19" s="121">
        <v>839.59455165999998</v>
      </c>
      <c r="J19" s="121">
        <v>78.381205109999996</v>
      </c>
      <c r="K19" s="121">
        <v>761.21334654999998</v>
      </c>
      <c r="L19" s="121">
        <v>4844.7363664000004</v>
      </c>
      <c r="M19" s="121">
        <v>4812.50110408</v>
      </c>
      <c r="N19" s="121">
        <v>32.235262319999997</v>
      </c>
      <c r="O19" s="121">
        <v>2.2753695199999999</v>
      </c>
      <c r="P19" s="121">
        <v>19.46957398</v>
      </c>
      <c r="Q19" s="122"/>
      <c r="R19" s="122"/>
      <c r="S19" s="122"/>
      <c r="T19" s="122"/>
      <c r="U19" s="122"/>
      <c r="V19" s="122"/>
    </row>
    <row r="20" spans="1:22" s="95" customFormat="1" hidden="1" outlineLevel="1">
      <c r="A20" s="62">
        <v>40817</v>
      </c>
      <c r="B20" s="121">
        <v>6025.6830267400001</v>
      </c>
      <c r="C20" s="94">
        <v>71.482914520000008</v>
      </c>
      <c r="D20" s="121">
        <v>30.862891600000001</v>
      </c>
      <c r="E20" s="121">
        <v>40.620022919999997</v>
      </c>
      <c r="F20" s="121">
        <v>75.715921660000006</v>
      </c>
      <c r="G20" s="121">
        <v>20.65409816</v>
      </c>
      <c r="H20" s="121">
        <v>55.061823500000003</v>
      </c>
      <c r="I20" s="121">
        <v>949.36223836000011</v>
      </c>
      <c r="J20" s="121">
        <v>78.637389290000002</v>
      </c>
      <c r="K20" s="121">
        <v>870.72484907</v>
      </c>
      <c r="L20" s="121">
        <v>4929.1219522000001</v>
      </c>
      <c r="M20" s="121">
        <v>4896.6115147300006</v>
      </c>
      <c r="N20" s="121">
        <v>32.510437469999999</v>
      </c>
      <c r="O20" s="121">
        <v>2.0269382</v>
      </c>
      <c r="P20" s="121">
        <v>17.865000330000001</v>
      </c>
      <c r="Q20" s="122"/>
      <c r="R20" s="122"/>
      <c r="S20" s="122"/>
      <c r="T20" s="122"/>
      <c r="U20" s="122"/>
      <c r="V20" s="122"/>
    </row>
    <row r="21" spans="1:22" s="95" customFormat="1" hidden="1" outlineLevel="1">
      <c r="A21" s="62">
        <v>40848</v>
      </c>
      <c r="B21" s="121">
        <v>6084.9475163099996</v>
      </c>
      <c r="C21" s="94">
        <v>66.504039090000006</v>
      </c>
      <c r="D21" s="121">
        <v>31.742054159999999</v>
      </c>
      <c r="E21" s="121">
        <v>34.761984929999997</v>
      </c>
      <c r="F21" s="121">
        <v>75.907288780000002</v>
      </c>
      <c r="G21" s="121">
        <v>25.897349329999997</v>
      </c>
      <c r="H21" s="121">
        <v>50.009939449999997</v>
      </c>
      <c r="I21" s="121">
        <v>981.07671409999989</v>
      </c>
      <c r="J21" s="121">
        <v>96.92438503999999</v>
      </c>
      <c r="K21" s="121">
        <v>884.15232905999994</v>
      </c>
      <c r="L21" s="121">
        <v>4961.4594743399994</v>
      </c>
      <c r="M21" s="121">
        <v>4929.3107306100001</v>
      </c>
      <c r="N21" s="121">
        <v>32.14874373</v>
      </c>
      <c r="O21" s="121">
        <v>2.2522819699999999</v>
      </c>
      <c r="P21" s="121">
        <v>19.449765759999998</v>
      </c>
      <c r="Q21" s="122"/>
      <c r="R21" s="122"/>
      <c r="S21" s="122"/>
      <c r="T21" s="122"/>
      <c r="U21" s="122"/>
      <c r="V21" s="122"/>
    </row>
    <row r="22" spans="1:22" s="95" customFormat="1" hidden="1" outlineLevel="1">
      <c r="A22" s="62">
        <v>40878</v>
      </c>
      <c r="B22" s="121">
        <v>5944.8382380399999</v>
      </c>
      <c r="C22" s="94">
        <v>62.457544620000007</v>
      </c>
      <c r="D22" s="121">
        <v>31.497353880000002</v>
      </c>
      <c r="E22" s="121">
        <v>30.960190739999998</v>
      </c>
      <c r="F22" s="121">
        <v>16.44754154</v>
      </c>
      <c r="G22" s="121">
        <v>15.973304180000001</v>
      </c>
      <c r="H22" s="121">
        <v>0.47423736</v>
      </c>
      <c r="I22" s="121">
        <v>823.83022128999994</v>
      </c>
      <c r="J22" s="121">
        <v>107.05461687</v>
      </c>
      <c r="K22" s="121">
        <v>716.77560442000004</v>
      </c>
      <c r="L22" s="121">
        <v>5042.1029305900001</v>
      </c>
      <c r="M22" s="121">
        <v>5013.2951888400003</v>
      </c>
      <c r="N22" s="121">
        <v>28.807741750000002</v>
      </c>
      <c r="O22" s="121">
        <v>1.5162010500000001</v>
      </c>
      <c r="P22" s="121">
        <v>17.29156635</v>
      </c>
      <c r="Q22" s="122"/>
      <c r="R22" s="122"/>
      <c r="S22" s="122"/>
      <c r="T22" s="122"/>
      <c r="U22" s="122"/>
      <c r="V22" s="122"/>
    </row>
    <row r="23" spans="1:22" s="95" customFormat="1" hidden="1" outlineLevel="1">
      <c r="A23" s="62">
        <v>40909</v>
      </c>
      <c r="B23" s="121">
        <v>6257.5404886799997</v>
      </c>
      <c r="C23" s="94">
        <v>80.435948390000021</v>
      </c>
      <c r="D23" s="121">
        <v>34.285174390000002</v>
      </c>
      <c r="E23" s="121">
        <v>46.150774000000006</v>
      </c>
      <c r="F23" s="121">
        <v>61.644062560000002</v>
      </c>
      <c r="G23" s="121">
        <v>20.71439603</v>
      </c>
      <c r="H23" s="121">
        <v>40.929666530000006</v>
      </c>
      <c r="I23" s="121">
        <v>925.75078218999988</v>
      </c>
      <c r="J23" s="121">
        <v>96.576824830000007</v>
      </c>
      <c r="K23" s="121">
        <v>829.17395736000003</v>
      </c>
      <c r="L23" s="121">
        <v>5189.7096955399993</v>
      </c>
      <c r="M23" s="121">
        <v>5158.1407224300001</v>
      </c>
      <c r="N23" s="121">
        <v>31.568973110000002</v>
      </c>
      <c r="O23" s="121">
        <v>1.2629431200000001</v>
      </c>
      <c r="P23" s="121">
        <v>17.889914789999999</v>
      </c>
      <c r="Q23" s="122"/>
      <c r="R23" s="122"/>
      <c r="S23" s="122"/>
      <c r="T23" s="122"/>
      <c r="U23" s="122"/>
      <c r="V23" s="122"/>
    </row>
    <row r="24" spans="1:22" s="95" customFormat="1" hidden="1" outlineLevel="1">
      <c r="A24" s="62">
        <v>40940</v>
      </c>
      <c r="B24" s="121">
        <v>6378.4087187499999</v>
      </c>
      <c r="C24" s="94">
        <v>74.606062800000018</v>
      </c>
      <c r="D24" s="121">
        <v>31.541986529999999</v>
      </c>
      <c r="E24" s="121">
        <v>43.064076269999994</v>
      </c>
      <c r="F24" s="121">
        <v>64.250814869999999</v>
      </c>
      <c r="G24" s="121">
        <v>19.184821230000001</v>
      </c>
      <c r="H24" s="121">
        <v>45.065993640000002</v>
      </c>
      <c r="I24" s="121">
        <v>913.67736604999993</v>
      </c>
      <c r="J24" s="121">
        <v>112.46957192000002</v>
      </c>
      <c r="K24" s="121">
        <v>801.20779412999991</v>
      </c>
      <c r="L24" s="121">
        <v>5325.8744750300002</v>
      </c>
      <c r="M24" s="121">
        <v>5293.4290652899999</v>
      </c>
      <c r="N24" s="121">
        <v>32.445409739999995</v>
      </c>
      <c r="O24" s="121">
        <v>2.70899519</v>
      </c>
      <c r="P24" s="121">
        <v>18.8859274</v>
      </c>
      <c r="Q24" s="122"/>
      <c r="R24" s="122"/>
      <c r="S24" s="122"/>
      <c r="T24" s="122"/>
      <c r="U24" s="122"/>
      <c r="V24" s="122"/>
    </row>
    <row r="25" spans="1:22" s="95" customFormat="1" hidden="1" outlineLevel="1">
      <c r="A25" s="62">
        <v>40969</v>
      </c>
      <c r="B25" s="121">
        <v>6432.8812829600001</v>
      </c>
      <c r="C25" s="94">
        <v>74.172272020000008</v>
      </c>
      <c r="D25" s="121">
        <v>29.670077240000001</v>
      </c>
      <c r="E25" s="121">
        <v>44.502194779999996</v>
      </c>
      <c r="F25" s="121">
        <v>77.163539509999993</v>
      </c>
      <c r="G25" s="121">
        <v>30.82541956</v>
      </c>
      <c r="H25" s="121">
        <v>46.338119949999999</v>
      </c>
      <c r="I25" s="121">
        <v>878.11972706999995</v>
      </c>
      <c r="J25" s="121">
        <v>96.860339050000007</v>
      </c>
      <c r="K25" s="121">
        <v>781.25938801999996</v>
      </c>
      <c r="L25" s="121">
        <v>5403.42574436</v>
      </c>
      <c r="M25" s="121">
        <v>5370.8965312600003</v>
      </c>
      <c r="N25" s="121">
        <v>32.5292131</v>
      </c>
      <c r="O25" s="121">
        <v>0.17509280999999999</v>
      </c>
      <c r="P25" s="121">
        <v>15.37843356</v>
      </c>
      <c r="Q25" s="122"/>
      <c r="R25" s="122"/>
      <c r="S25" s="122"/>
      <c r="T25" s="122"/>
      <c r="U25" s="122"/>
      <c r="V25" s="122"/>
    </row>
    <row r="26" spans="1:22" s="95" customFormat="1" hidden="1" outlineLevel="1">
      <c r="A26" s="62">
        <v>41000</v>
      </c>
      <c r="B26" s="121">
        <v>6668.6583724299999</v>
      </c>
      <c r="C26" s="94">
        <v>71.664331430000004</v>
      </c>
      <c r="D26" s="121">
        <v>27.768561760000001</v>
      </c>
      <c r="E26" s="121">
        <v>43.89576967</v>
      </c>
      <c r="F26" s="121">
        <v>78.787475190000009</v>
      </c>
      <c r="G26" s="121">
        <v>32.990408549999998</v>
      </c>
      <c r="H26" s="121">
        <v>45.797066640000004</v>
      </c>
      <c r="I26" s="121">
        <v>928.94583956999975</v>
      </c>
      <c r="J26" s="121">
        <v>126.87123668000001</v>
      </c>
      <c r="K26" s="121">
        <v>802.07460288999982</v>
      </c>
      <c r="L26" s="121">
        <v>5589.2607262399997</v>
      </c>
      <c r="M26" s="121">
        <v>5557.2627747500001</v>
      </c>
      <c r="N26" s="121">
        <v>31.997951489999998</v>
      </c>
      <c r="O26" s="121">
        <v>0.20198512000000002</v>
      </c>
      <c r="P26" s="121">
        <v>15.984311830000001</v>
      </c>
      <c r="Q26" s="122"/>
      <c r="R26" s="122"/>
      <c r="S26" s="122"/>
      <c r="T26" s="122"/>
      <c r="U26" s="122"/>
      <c r="V26" s="122"/>
    </row>
    <row r="27" spans="1:22" s="95" customFormat="1" hidden="1" outlineLevel="1">
      <c r="A27" s="62">
        <v>41030</v>
      </c>
      <c r="B27" s="121">
        <v>6780.2847199199996</v>
      </c>
      <c r="C27" s="94">
        <v>68.456515809999999</v>
      </c>
      <c r="D27" s="121">
        <v>29.8949453</v>
      </c>
      <c r="E27" s="121">
        <v>38.561570509999996</v>
      </c>
      <c r="F27" s="121">
        <v>99.842540940000006</v>
      </c>
      <c r="G27" s="121">
        <v>36.804866619999999</v>
      </c>
      <c r="H27" s="121">
        <v>63.037674320000001</v>
      </c>
      <c r="I27" s="121">
        <v>1019.2112406700001</v>
      </c>
      <c r="J27" s="121">
        <v>101.71619702000001</v>
      </c>
      <c r="K27" s="121">
        <v>917.49504365000007</v>
      </c>
      <c r="L27" s="121">
        <v>5592.7744225000006</v>
      </c>
      <c r="M27" s="121">
        <v>5560.5772789999992</v>
      </c>
      <c r="N27" s="121">
        <v>32.197143499999996</v>
      </c>
      <c r="O27" s="121">
        <v>1.28233668</v>
      </c>
      <c r="P27" s="121">
        <v>18.67127983</v>
      </c>
      <c r="Q27" s="122"/>
      <c r="R27" s="122"/>
      <c r="S27" s="122"/>
      <c r="T27" s="122"/>
      <c r="U27" s="122"/>
      <c r="V27" s="122"/>
    </row>
    <row r="28" spans="1:22" s="95" customFormat="1" hidden="1" outlineLevel="1">
      <c r="A28" s="62">
        <v>41061</v>
      </c>
      <c r="B28" s="121">
        <v>6829.1628379499998</v>
      </c>
      <c r="C28" s="94">
        <v>63.68910151</v>
      </c>
      <c r="D28" s="121">
        <v>29.750731609999999</v>
      </c>
      <c r="E28" s="121">
        <v>33.938369899999998</v>
      </c>
      <c r="F28" s="121">
        <v>85.462132660000009</v>
      </c>
      <c r="G28" s="121">
        <v>34.158057630000002</v>
      </c>
      <c r="H28" s="121">
        <v>51.30407503</v>
      </c>
      <c r="I28" s="121">
        <v>953.37701672000014</v>
      </c>
      <c r="J28" s="121">
        <v>101.17304551000001</v>
      </c>
      <c r="K28" s="121">
        <v>852.20397120999996</v>
      </c>
      <c r="L28" s="121">
        <v>5726.6345870600007</v>
      </c>
      <c r="M28" s="121">
        <v>5694.0076359499999</v>
      </c>
      <c r="N28" s="121">
        <v>32.62695111</v>
      </c>
      <c r="O28" s="121">
        <v>1.1879598899999999</v>
      </c>
      <c r="P28" s="121">
        <v>17.736685099999999</v>
      </c>
      <c r="Q28" s="122"/>
      <c r="R28" s="122"/>
      <c r="S28" s="122"/>
      <c r="T28" s="122"/>
      <c r="U28" s="122"/>
      <c r="V28" s="122"/>
    </row>
    <row r="29" spans="1:22" s="95" customFormat="1" hidden="1" outlineLevel="1">
      <c r="A29" s="62">
        <v>41091</v>
      </c>
      <c r="B29" s="121">
        <v>6952.4346102500003</v>
      </c>
      <c r="C29" s="94">
        <v>67.636523909999994</v>
      </c>
      <c r="D29" s="121">
        <v>31.314853910000004</v>
      </c>
      <c r="E29" s="121">
        <v>36.321669999999997</v>
      </c>
      <c r="F29" s="121">
        <v>92.288439100000005</v>
      </c>
      <c r="G29" s="121">
        <v>38.696504570000002</v>
      </c>
      <c r="H29" s="121">
        <v>53.591934529999996</v>
      </c>
      <c r="I29" s="121">
        <v>1052.23468781</v>
      </c>
      <c r="J29" s="121">
        <v>98.141042350000006</v>
      </c>
      <c r="K29" s="121">
        <v>954.09364546000006</v>
      </c>
      <c r="L29" s="121">
        <v>5740.2749594300003</v>
      </c>
      <c r="M29" s="121">
        <v>5708.8521136899999</v>
      </c>
      <c r="N29" s="121">
        <v>31.422845739999996</v>
      </c>
      <c r="O29" s="121">
        <v>0.65861278000000001</v>
      </c>
      <c r="P29" s="121">
        <v>18.50241274</v>
      </c>
      <c r="Q29" s="122"/>
      <c r="R29" s="122"/>
      <c r="S29" s="122"/>
      <c r="T29" s="122"/>
      <c r="U29" s="122"/>
      <c r="V29" s="122"/>
    </row>
    <row r="30" spans="1:22" s="95" customFormat="1" hidden="1" outlineLevel="1">
      <c r="A30" s="62">
        <v>41122</v>
      </c>
      <c r="B30" s="121">
        <v>7172.8809877599997</v>
      </c>
      <c r="C30" s="94">
        <v>83.681723719999994</v>
      </c>
      <c r="D30" s="121">
        <v>33.45145625</v>
      </c>
      <c r="E30" s="121">
        <v>50.230267469999994</v>
      </c>
      <c r="F30" s="121">
        <v>112.91800961999999</v>
      </c>
      <c r="G30" s="121">
        <v>42.072024779999992</v>
      </c>
      <c r="H30" s="121">
        <v>70.84598484</v>
      </c>
      <c r="I30" s="121">
        <v>1145.2622458400001</v>
      </c>
      <c r="J30" s="121">
        <v>94.268467290000004</v>
      </c>
      <c r="K30" s="121">
        <v>1050.9937785499999</v>
      </c>
      <c r="L30" s="121">
        <v>5831.0190085800004</v>
      </c>
      <c r="M30" s="121">
        <v>5792.5316337200002</v>
      </c>
      <c r="N30" s="121">
        <v>38.487374860000003</v>
      </c>
      <c r="O30" s="121">
        <v>1.2314957</v>
      </c>
      <c r="P30" s="121">
        <v>15.75770528</v>
      </c>
      <c r="Q30" s="122"/>
      <c r="R30" s="122"/>
      <c r="S30" s="122"/>
      <c r="T30" s="122"/>
      <c r="U30" s="122"/>
      <c r="V30" s="122"/>
    </row>
    <row r="31" spans="1:22" hidden="1" outlineLevel="1">
      <c r="A31" s="62">
        <v>41153</v>
      </c>
      <c r="B31" s="121">
        <v>7285.8908349800004</v>
      </c>
      <c r="C31" s="94">
        <v>82.425313979999999</v>
      </c>
      <c r="D31" s="121">
        <v>33.897862260000004</v>
      </c>
      <c r="E31" s="121">
        <v>48.527451720000002</v>
      </c>
      <c r="F31" s="121">
        <v>111.42277441</v>
      </c>
      <c r="G31" s="121">
        <v>44.774894549999999</v>
      </c>
      <c r="H31" s="121">
        <v>66.647879860000003</v>
      </c>
      <c r="I31" s="121">
        <v>1168.2163070899999</v>
      </c>
      <c r="J31" s="121">
        <v>92.691379679999997</v>
      </c>
      <c r="K31" s="121">
        <v>1075.5249274099999</v>
      </c>
      <c r="L31" s="121">
        <v>5923.8264395000006</v>
      </c>
      <c r="M31" s="121">
        <v>5887.4646520799997</v>
      </c>
      <c r="N31" s="121">
        <v>36.361787419999992</v>
      </c>
      <c r="O31" s="121">
        <v>0.34200901</v>
      </c>
      <c r="P31" s="121">
        <v>15.71121801</v>
      </c>
      <c r="Q31" s="122"/>
      <c r="R31" s="122"/>
      <c r="S31" s="122"/>
      <c r="T31" s="122"/>
      <c r="U31" s="122"/>
      <c r="V31" s="122"/>
    </row>
    <row r="32" spans="1:22" hidden="1" outlineLevel="1">
      <c r="A32" s="62">
        <v>41183</v>
      </c>
      <c r="B32" s="121">
        <v>7538.4691581899997</v>
      </c>
      <c r="C32" s="94">
        <v>82.376951840000004</v>
      </c>
      <c r="D32" s="121">
        <v>34.387438830000001</v>
      </c>
      <c r="E32" s="121">
        <v>47.989513010000003</v>
      </c>
      <c r="F32" s="121">
        <v>109.97928135000001</v>
      </c>
      <c r="G32" s="121">
        <v>43.27762997</v>
      </c>
      <c r="H32" s="121">
        <v>66.701651380000001</v>
      </c>
      <c r="I32" s="121">
        <v>1355.8164578399999</v>
      </c>
      <c r="J32" s="121">
        <v>98.60466559000001</v>
      </c>
      <c r="K32" s="121">
        <v>1257.2117922500001</v>
      </c>
      <c r="L32" s="121">
        <v>5990.2964671600002</v>
      </c>
      <c r="M32" s="121">
        <v>5953.9159793500003</v>
      </c>
      <c r="N32" s="121">
        <v>36.380487809999998</v>
      </c>
      <c r="O32" s="121">
        <v>0.53937097999999994</v>
      </c>
      <c r="P32" s="121">
        <v>17.833354549999999</v>
      </c>
      <c r="Q32" s="122"/>
      <c r="R32" s="122"/>
      <c r="S32" s="122"/>
      <c r="T32" s="122"/>
      <c r="U32" s="122"/>
      <c r="V32" s="122"/>
    </row>
    <row r="33" spans="1:22" hidden="1" outlineLevel="1">
      <c r="A33" s="62">
        <v>41214</v>
      </c>
      <c r="B33" s="121">
        <v>7636.36934922</v>
      </c>
      <c r="C33" s="94">
        <v>80.305003169999992</v>
      </c>
      <c r="D33" s="121">
        <v>33.057342859999999</v>
      </c>
      <c r="E33" s="121">
        <v>47.247660310000008</v>
      </c>
      <c r="F33" s="121">
        <v>110.83075788000001</v>
      </c>
      <c r="G33" s="121">
        <v>45.543104530000001</v>
      </c>
      <c r="H33" s="121">
        <v>65.287653349999985</v>
      </c>
      <c r="I33" s="121">
        <v>1318.5059648100003</v>
      </c>
      <c r="J33" s="121">
        <v>93.887931080000001</v>
      </c>
      <c r="K33" s="121">
        <v>1224.6180337300002</v>
      </c>
      <c r="L33" s="121">
        <v>6126.7276233599996</v>
      </c>
      <c r="M33" s="121">
        <v>6091.1652873699995</v>
      </c>
      <c r="N33" s="121">
        <v>35.562335990000001</v>
      </c>
      <c r="O33" s="121">
        <v>1.1747571800000001</v>
      </c>
      <c r="P33" s="121">
        <v>19.8686638</v>
      </c>
      <c r="Q33" s="122"/>
      <c r="R33" s="122"/>
      <c r="S33" s="122"/>
      <c r="T33" s="122"/>
      <c r="U33" s="122"/>
      <c r="V33" s="122"/>
    </row>
    <row r="34" spans="1:22" hidden="1" outlineLevel="1">
      <c r="A34" s="62">
        <v>41244</v>
      </c>
      <c r="B34" s="121">
        <v>7634.3891203800003</v>
      </c>
      <c r="C34" s="94">
        <v>78.302514370000011</v>
      </c>
      <c r="D34" s="121">
        <v>33.01629131</v>
      </c>
      <c r="E34" s="121">
        <v>45.286223060000005</v>
      </c>
      <c r="F34" s="121">
        <v>61.230006169999996</v>
      </c>
      <c r="G34" s="121">
        <v>60.686100010000004</v>
      </c>
      <c r="H34" s="121">
        <v>0.54390616000000003</v>
      </c>
      <c r="I34" s="121">
        <v>1217.2321532400001</v>
      </c>
      <c r="J34" s="121">
        <v>140.11910519000003</v>
      </c>
      <c r="K34" s="121">
        <v>1077.1130480500001</v>
      </c>
      <c r="L34" s="121">
        <v>6277.6244465999998</v>
      </c>
      <c r="M34" s="121">
        <v>6247.24243501</v>
      </c>
      <c r="N34" s="121">
        <v>30.382011590000001</v>
      </c>
      <c r="O34" s="121">
        <v>0.27976566999999997</v>
      </c>
      <c r="P34" s="121">
        <v>20.470286440000002</v>
      </c>
      <c r="Q34" s="122"/>
      <c r="R34" s="122"/>
      <c r="S34" s="122"/>
      <c r="T34" s="122"/>
      <c r="U34" s="122"/>
      <c r="V34" s="122"/>
    </row>
    <row r="35" spans="1:22" hidden="1" outlineLevel="1">
      <c r="A35" s="62">
        <v>41275</v>
      </c>
      <c r="B35" s="121">
        <v>8029.9662512200002</v>
      </c>
      <c r="C35" s="94">
        <v>89.259357859999994</v>
      </c>
      <c r="D35" s="121">
        <v>40.278280870000003</v>
      </c>
      <c r="E35" s="121">
        <v>48.981076989999998</v>
      </c>
      <c r="F35" s="121">
        <v>23.573698880000002</v>
      </c>
      <c r="G35" s="121">
        <v>22.284377339999999</v>
      </c>
      <c r="H35" s="121">
        <v>1.28932154</v>
      </c>
      <c r="I35" s="121">
        <v>1407.409748</v>
      </c>
      <c r="J35" s="121">
        <v>94.384665670000004</v>
      </c>
      <c r="K35" s="121">
        <v>1313.02508233</v>
      </c>
      <c r="L35" s="121">
        <v>6509.7234464800003</v>
      </c>
      <c r="M35" s="121">
        <v>6471.9051114100002</v>
      </c>
      <c r="N35" s="121">
        <v>37.818335070000003</v>
      </c>
      <c r="O35" s="121">
        <v>0.36059121999999999</v>
      </c>
      <c r="P35" s="121">
        <v>21.827328309999999</v>
      </c>
      <c r="Q35" s="122"/>
      <c r="R35" s="122"/>
      <c r="S35" s="122"/>
      <c r="T35" s="122"/>
      <c r="U35" s="122"/>
      <c r="V35" s="122"/>
    </row>
    <row r="36" spans="1:22" hidden="1" outlineLevel="1">
      <c r="A36" s="62">
        <v>41306</v>
      </c>
      <c r="B36" s="121">
        <v>8069.6650791299999</v>
      </c>
      <c r="C36" s="94">
        <v>91.92748349999998</v>
      </c>
      <c r="D36" s="121">
        <v>39.989614889999999</v>
      </c>
      <c r="E36" s="121">
        <v>51.937868610000002</v>
      </c>
      <c r="F36" s="121">
        <v>38.888904510000003</v>
      </c>
      <c r="G36" s="121">
        <v>22.688452299999998</v>
      </c>
      <c r="H36" s="121">
        <v>16.200452210000002</v>
      </c>
      <c r="I36" s="121">
        <v>1399.1424514799999</v>
      </c>
      <c r="J36" s="121">
        <v>90.168146710000002</v>
      </c>
      <c r="K36" s="121">
        <v>1308.9743047700001</v>
      </c>
      <c r="L36" s="121">
        <v>6539.7062396400006</v>
      </c>
      <c r="M36" s="121">
        <v>6500.2420253700002</v>
      </c>
      <c r="N36" s="121">
        <v>39.464214269999999</v>
      </c>
      <c r="O36" s="121">
        <v>1.4794753199999999</v>
      </c>
      <c r="P36" s="121">
        <v>22.644270769999999</v>
      </c>
      <c r="Q36" s="122"/>
      <c r="R36" s="122"/>
      <c r="S36" s="122"/>
      <c r="T36" s="122"/>
      <c r="U36" s="122"/>
      <c r="V36" s="122"/>
    </row>
    <row r="37" spans="1:22" hidden="1" outlineLevel="1">
      <c r="A37" s="62">
        <v>41334</v>
      </c>
      <c r="B37" s="121">
        <v>8208.1108710499993</v>
      </c>
      <c r="C37" s="94">
        <v>94.849046459999997</v>
      </c>
      <c r="D37" s="121">
        <v>38.965662910000006</v>
      </c>
      <c r="E37" s="121">
        <v>55.883383550000005</v>
      </c>
      <c r="F37" s="121">
        <v>44.146569460000002</v>
      </c>
      <c r="G37" s="121">
        <v>29.473218430000003</v>
      </c>
      <c r="H37" s="121">
        <v>14.673351030000001</v>
      </c>
      <c r="I37" s="121">
        <v>1407.2345798599997</v>
      </c>
      <c r="J37" s="121">
        <v>91.163279549999999</v>
      </c>
      <c r="K37" s="121">
        <v>1316.07130031</v>
      </c>
      <c r="L37" s="121">
        <v>6661.8806752700002</v>
      </c>
      <c r="M37" s="121">
        <v>6619.6936999199988</v>
      </c>
      <c r="N37" s="121">
        <v>42.186975349999997</v>
      </c>
      <c r="O37" s="121">
        <v>0.80159334999999998</v>
      </c>
      <c r="P37" s="121">
        <v>23.41767961</v>
      </c>
      <c r="Q37" s="122"/>
      <c r="R37" s="122"/>
      <c r="S37" s="122"/>
      <c r="T37" s="122"/>
      <c r="U37" s="122"/>
      <c r="V37" s="122"/>
    </row>
    <row r="38" spans="1:22" hidden="1" outlineLevel="1">
      <c r="A38" s="62">
        <v>41365</v>
      </c>
      <c r="B38" s="121">
        <v>8307.7565920399993</v>
      </c>
      <c r="C38" s="94">
        <v>100.98814127999999</v>
      </c>
      <c r="D38" s="121">
        <v>39.254324699999998</v>
      </c>
      <c r="E38" s="121">
        <v>61.733816580000003</v>
      </c>
      <c r="F38" s="121">
        <v>61.437198190000004</v>
      </c>
      <c r="G38" s="121">
        <v>29.151257300000001</v>
      </c>
      <c r="H38" s="121">
        <v>32.285940889999999</v>
      </c>
      <c r="I38" s="121">
        <v>1366.9833625000001</v>
      </c>
      <c r="J38" s="121">
        <v>83.737815899999987</v>
      </c>
      <c r="K38" s="121">
        <v>1283.2455466000001</v>
      </c>
      <c r="L38" s="121">
        <v>6778.3478900700002</v>
      </c>
      <c r="M38" s="121">
        <v>6739.1091536799995</v>
      </c>
      <c r="N38" s="121">
        <v>39.238736390000007</v>
      </c>
      <c r="O38" s="121">
        <v>0.12560789999999999</v>
      </c>
      <c r="P38" s="121">
        <v>24.825461070000003</v>
      </c>
      <c r="Q38" s="122"/>
      <c r="R38" s="122"/>
      <c r="S38" s="122"/>
      <c r="T38" s="122"/>
      <c r="U38" s="122"/>
      <c r="V38" s="122"/>
    </row>
    <row r="39" spans="1:22" hidden="1" outlineLevel="1">
      <c r="A39" s="62">
        <v>41395</v>
      </c>
      <c r="B39" s="121">
        <v>8431.8266666599993</v>
      </c>
      <c r="C39" s="94">
        <v>110.61227832</v>
      </c>
      <c r="D39" s="121">
        <v>39.349521459999998</v>
      </c>
      <c r="E39" s="121">
        <v>71.262756859999996</v>
      </c>
      <c r="F39" s="121">
        <v>60.853426319999997</v>
      </c>
      <c r="G39" s="121">
        <v>27.836968119999998</v>
      </c>
      <c r="H39" s="121">
        <v>33.016458200000002</v>
      </c>
      <c r="I39" s="121">
        <v>1410.21718096</v>
      </c>
      <c r="J39" s="121">
        <v>87.493122139999983</v>
      </c>
      <c r="K39" s="121">
        <v>1322.72405882</v>
      </c>
      <c r="L39" s="121">
        <v>6850.14378106</v>
      </c>
      <c r="M39" s="121">
        <v>6808.1508426700002</v>
      </c>
      <c r="N39" s="121">
        <v>41.992938390000006</v>
      </c>
      <c r="O39" s="121">
        <v>2.0710586500000003</v>
      </c>
      <c r="P39" s="121">
        <v>24.20527925</v>
      </c>
      <c r="Q39" s="122"/>
      <c r="R39" s="122"/>
      <c r="S39" s="122"/>
      <c r="T39" s="122"/>
      <c r="U39" s="122"/>
      <c r="V39" s="122"/>
    </row>
    <row r="40" spans="1:22" hidden="1" outlineLevel="1">
      <c r="A40" s="62">
        <v>41426</v>
      </c>
      <c r="B40" s="121">
        <v>8392.3537723999998</v>
      </c>
      <c r="C40" s="94">
        <v>105.56115238</v>
      </c>
      <c r="D40" s="121">
        <v>38.021931090000002</v>
      </c>
      <c r="E40" s="121">
        <v>67.53922129</v>
      </c>
      <c r="F40" s="121">
        <v>55.317543749999999</v>
      </c>
      <c r="G40" s="121">
        <v>25.181763610000001</v>
      </c>
      <c r="H40" s="121">
        <v>30.135780140000001</v>
      </c>
      <c r="I40" s="121">
        <v>1156.8499100700001</v>
      </c>
      <c r="J40" s="121">
        <v>70.01573483</v>
      </c>
      <c r="K40" s="121">
        <v>1086.8341752399999</v>
      </c>
      <c r="L40" s="121">
        <v>7074.6251661999995</v>
      </c>
      <c r="M40" s="121">
        <v>7030.497793550001</v>
      </c>
      <c r="N40" s="121">
        <v>44.127372650000005</v>
      </c>
      <c r="O40" s="121">
        <v>2.1620493300000003</v>
      </c>
      <c r="P40" s="121">
        <v>24.721802189999998</v>
      </c>
      <c r="Q40" s="122"/>
      <c r="R40" s="122"/>
      <c r="S40" s="122"/>
      <c r="T40" s="122"/>
      <c r="U40" s="122"/>
      <c r="V40" s="122"/>
    </row>
    <row r="41" spans="1:22" hidden="1" outlineLevel="1">
      <c r="A41" s="62">
        <v>41456</v>
      </c>
      <c r="B41" s="121">
        <v>8597.85543392</v>
      </c>
      <c r="C41" s="94">
        <v>111.75651919999999</v>
      </c>
      <c r="D41" s="121">
        <v>39.277517239999995</v>
      </c>
      <c r="E41" s="121">
        <v>72.479001959999991</v>
      </c>
      <c r="F41" s="121">
        <v>55.763385549999995</v>
      </c>
      <c r="G41" s="121">
        <v>26.227517840000001</v>
      </c>
      <c r="H41" s="121">
        <v>29.535867710000002</v>
      </c>
      <c r="I41" s="121">
        <v>1262.1125307900002</v>
      </c>
      <c r="J41" s="121">
        <v>79.336353399999993</v>
      </c>
      <c r="K41" s="121">
        <v>1182.7761773900002</v>
      </c>
      <c r="L41" s="121">
        <v>7168.2229983799998</v>
      </c>
      <c r="M41" s="121">
        <v>7122.9474626199999</v>
      </c>
      <c r="N41" s="121">
        <v>45.275535759999997</v>
      </c>
      <c r="O41" s="121">
        <v>2.29477537</v>
      </c>
      <c r="P41" s="121">
        <v>26.42968355</v>
      </c>
      <c r="Q41" s="122"/>
      <c r="R41" s="122"/>
      <c r="S41" s="122"/>
      <c r="T41" s="122"/>
      <c r="U41" s="122"/>
      <c r="V41" s="122"/>
    </row>
    <row r="42" spans="1:22" hidden="1" outlineLevel="1">
      <c r="A42" s="62">
        <v>41487</v>
      </c>
      <c r="B42" s="121">
        <v>8682.1031624299994</v>
      </c>
      <c r="C42" s="94">
        <v>120.08106528</v>
      </c>
      <c r="D42" s="121">
        <v>40.367043590000002</v>
      </c>
      <c r="E42" s="121">
        <v>79.71402169000001</v>
      </c>
      <c r="F42" s="121">
        <v>54.620594499999996</v>
      </c>
      <c r="G42" s="121">
        <v>26.20625351</v>
      </c>
      <c r="H42" s="121">
        <v>28.414340989999999</v>
      </c>
      <c r="I42" s="121">
        <v>1295.0310975699999</v>
      </c>
      <c r="J42" s="121">
        <v>69.220488099999997</v>
      </c>
      <c r="K42" s="121">
        <v>1225.8106094700001</v>
      </c>
      <c r="L42" s="121">
        <v>7212.3704050799988</v>
      </c>
      <c r="M42" s="121">
        <v>7164.1291194900004</v>
      </c>
      <c r="N42" s="121">
        <v>48.241285590000004</v>
      </c>
      <c r="O42" s="121">
        <v>1.1922386</v>
      </c>
      <c r="P42" s="121">
        <v>26.15956323</v>
      </c>
      <c r="Q42" s="122"/>
      <c r="R42" s="122"/>
      <c r="S42" s="122"/>
      <c r="T42" s="122"/>
      <c r="U42" s="122"/>
      <c r="V42" s="122"/>
    </row>
    <row r="43" spans="1:22" hidden="1" outlineLevel="1">
      <c r="A43" s="62">
        <v>41518</v>
      </c>
      <c r="B43" s="121">
        <v>8777.5759887099994</v>
      </c>
      <c r="C43" s="94">
        <v>130.77181963999999</v>
      </c>
      <c r="D43" s="121">
        <v>41.329341250000006</v>
      </c>
      <c r="E43" s="121">
        <v>89.442478389999991</v>
      </c>
      <c r="F43" s="121">
        <v>55.946367729999999</v>
      </c>
      <c r="G43" s="121">
        <v>27.419951879999999</v>
      </c>
      <c r="H43" s="121">
        <v>28.526415849999999</v>
      </c>
      <c r="I43" s="121">
        <v>1263.14385567</v>
      </c>
      <c r="J43" s="121">
        <v>75.039448849999999</v>
      </c>
      <c r="K43" s="121">
        <v>1188.1044068199999</v>
      </c>
      <c r="L43" s="121">
        <v>7327.7139456699997</v>
      </c>
      <c r="M43" s="121">
        <v>7278.2868295700009</v>
      </c>
      <c r="N43" s="121">
        <v>49.427116099999999</v>
      </c>
      <c r="O43" s="121">
        <v>1.22977918</v>
      </c>
      <c r="P43" s="121">
        <v>29.26221044</v>
      </c>
      <c r="Q43" s="122"/>
      <c r="R43" s="122"/>
      <c r="S43" s="122"/>
      <c r="T43" s="122"/>
      <c r="U43" s="122"/>
      <c r="V43" s="122"/>
    </row>
    <row r="44" spans="1:22" hidden="1" outlineLevel="1">
      <c r="A44" s="62">
        <v>41548</v>
      </c>
      <c r="B44" s="121">
        <v>9062.8465536299991</v>
      </c>
      <c r="C44" s="94">
        <v>139.55056356</v>
      </c>
      <c r="D44" s="121">
        <v>40.265695639999997</v>
      </c>
      <c r="E44" s="121">
        <v>99.284867919999996</v>
      </c>
      <c r="F44" s="121">
        <v>66.556360229999996</v>
      </c>
      <c r="G44" s="121">
        <v>39.17139899</v>
      </c>
      <c r="H44" s="121">
        <v>27.384961239999999</v>
      </c>
      <c r="I44" s="121">
        <v>1375.9779807800001</v>
      </c>
      <c r="J44" s="121">
        <v>83.553060869999996</v>
      </c>
      <c r="K44" s="121">
        <v>1292.4249199099997</v>
      </c>
      <c r="L44" s="121">
        <v>7480.7616490599994</v>
      </c>
      <c r="M44" s="121">
        <v>7431.2895331199998</v>
      </c>
      <c r="N44" s="121">
        <v>49.472115940000002</v>
      </c>
      <c r="O44" s="121">
        <v>3.01981236</v>
      </c>
      <c r="P44" s="121">
        <v>28.076511920000002</v>
      </c>
      <c r="Q44" s="122"/>
      <c r="R44" s="122"/>
      <c r="S44" s="122"/>
      <c r="T44" s="122"/>
      <c r="U44" s="122"/>
      <c r="V44" s="122"/>
    </row>
    <row r="45" spans="1:22" hidden="1" outlineLevel="1">
      <c r="A45" s="62">
        <v>41579</v>
      </c>
      <c r="B45" s="121">
        <v>9150.7490463199993</v>
      </c>
      <c r="C45" s="94">
        <v>145.81143213999999</v>
      </c>
      <c r="D45" s="121">
        <v>40.745545320000005</v>
      </c>
      <c r="E45" s="121">
        <v>105.06588681999999</v>
      </c>
      <c r="F45" s="121">
        <v>50.187499060000007</v>
      </c>
      <c r="G45" s="121">
        <v>23.109589069999998</v>
      </c>
      <c r="H45" s="121">
        <v>27.077909990000002</v>
      </c>
      <c r="I45" s="121">
        <v>1321.8223423299999</v>
      </c>
      <c r="J45" s="121">
        <v>92.007991619999999</v>
      </c>
      <c r="K45" s="121">
        <v>1229.8143507099999</v>
      </c>
      <c r="L45" s="121">
        <v>7632.9277727900007</v>
      </c>
      <c r="M45" s="121">
        <v>7584.3831615100007</v>
      </c>
      <c r="N45" s="121">
        <v>48.544611279999998</v>
      </c>
      <c r="O45" s="121">
        <v>1.9592102200000001</v>
      </c>
      <c r="P45" s="121">
        <v>28.53451553</v>
      </c>
      <c r="Q45" s="122"/>
      <c r="R45" s="122"/>
      <c r="S45" s="122"/>
      <c r="T45" s="122"/>
      <c r="U45" s="122"/>
      <c r="V45" s="122"/>
    </row>
    <row r="46" spans="1:22" hidden="1" outlineLevel="1">
      <c r="A46" s="62">
        <v>41609</v>
      </c>
      <c r="B46" s="121">
        <v>9080.5176566400005</v>
      </c>
      <c r="C46" s="94">
        <v>145.74145759999999</v>
      </c>
      <c r="D46" s="121">
        <v>40.5439261</v>
      </c>
      <c r="E46" s="121">
        <v>105.19753150000001</v>
      </c>
      <c r="F46" s="121">
        <v>23.681874980000003</v>
      </c>
      <c r="G46" s="121">
        <v>22.87274768</v>
      </c>
      <c r="H46" s="121">
        <v>0.80912729999999999</v>
      </c>
      <c r="I46" s="121">
        <v>1228.5735421399997</v>
      </c>
      <c r="J46" s="121">
        <v>180.11069463000001</v>
      </c>
      <c r="K46" s="121">
        <v>1048.4628475100001</v>
      </c>
      <c r="L46" s="121">
        <v>7682.5207819199986</v>
      </c>
      <c r="M46" s="121">
        <v>7639.0689912499993</v>
      </c>
      <c r="N46" s="121">
        <v>43.451790670000008</v>
      </c>
      <c r="O46" s="121">
        <v>-3.7582300000000013E-2</v>
      </c>
      <c r="P46" s="121">
        <v>29.778314309999999</v>
      </c>
      <c r="Q46" s="122"/>
      <c r="R46" s="122"/>
      <c r="S46" s="122"/>
      <c r="T46" s="122"/>
      <c r="U46" s="122"/>
      <c r="V46" s="122"/>
    </row>
    <row r="47" spans="1:22" hidden="1" outlineLevel="1">
      <c r="A47" s="62">
        <v>41640</v>
      </c>
      <c r="B47" s="121">
        <v>9125.1507096299993</v>
      </c>
      <c r="C47" s="94">
        <v>152.11565677000002</v>
      </c>
      <c r="D47" s="121">
        <v>37.88656873</v>
      </c>
      <c r="E47" s="121">
        <v>114.22908803999999</v>
      </c>
      <c r="F47" s="121">
        <v>21.922618190000001</v>
      </c>
      <c r="G47" s="121">
        <v>21.226301100000001</v>
      </c>
      <c r="H47" s="121">
        <v>0.69631708999999997</v>
      </c>
      <c r="I47" s="121">
        <v>1322.1358260700001</v>
      </c>
      <c r="J47" s="121">
        <v>92.306100109999988</v>
      </c>
      <c r="K47" s="121">
        <v>1229.8297259600004</v>
      </c>
      <c r="L47" s="121">
        <v>7628.9766086</v>
      </c>
      <c r="M47" s="121">
        <v>7581.9872482999999</v>
      </c>
      <c r="N47" s="121">
        <v>46.989360300000008</v>
      </c>
      <c r="O47" s="121">
        <v>2.1854778100000001</v>
      </c>
      <c r="P47" s="121">
        <v>28.916404140000001</v>
      </c>
      <c r="Q47" s="122"/>
      <c r="R47" s="122"/>
      <c r="S47" s="122"/>
      <c r="T47" s="122"/>
      <c r="U47" s="122"/>
      <c r="V47" s="122"/>
    </row>
    <row r="48" spans="1:22" hidden="1" outlineLevel="1">
      <c r="A48" s="62">
        <v>41671</v>
      </c>
      <c r="B48" s="121">
        <v>9315.3925968399999</v>
      </c>
      <c r="C48" s="94">
        <v>180.48881372</v>
      </c>
      <c r="D48" s="121">
        <v>41.85285769</v>
      </c>
      <c r="E48" s="121">
        <v>138.63595603000002</v>
      </c>
      <c r="F48" s="121">
        <v>36.201152730000004</v>
      </c>
      <c r="G48" s="121">
        <v>34.496903209999999</v>
      </c>
      <c r="H48" s="121">
        <v>1.7042495199999999</v>
      </c>
      <c r="I48" s="121">
        <v>1314.8856263800001</v>
      </c>
      <c r="J48" s="121">
        <v>92.162828770000004</v>
      </c>
      <c r="K48" s="121">
        <v>1222.7227976099998</v>
      </c>
      <c r="L48" s="121">
        <v>7783.8170040099994</v>
      </c>
      <c r="M48" s="121">
        <v>7736.5305306099999</v>
      </c>
      <c r="N48" s="121">
        <v>47.286473399999998</v>
      </c>
      <c r="O48" s="121">
        <v>5.0199121400000006</v>
      </c>
      <c r="P48" s="121">
        <v>34.081921390000005</v>
      </c>
      <c r="Q48" s="122"/>
      <c r="R48" s="122"/>
      <c r="S48" s="122"/>
      <c r="T48" s="122"/>
      <c r="U48" s="122"/>
      <c r="V48" s="122"/>
    </row>
    <row r="49" spans="1:22" hidden="1" outlineLevel="1">
      <c r="A49" s="62">
        <v>41699</v>
      </c>
      <c r="B49" s="121">
        <v>9223.4607204099993</v>
      </c>
      <c r="C49" s="94">
        <v>173.79569241000004</v>
      </c>
      <c r="D49" s="121">
        <v>41.983759800000001</v>
      </c>
      <c r="E49" s="121">
        <v>131.81193260999999</v>
      </c>
      <c r="F49" s="121">
        <v>32.692190300000007</v>
      </c>
      <c r="G49" s="121">
        <v>30.1303588</v>
      </c>
      <c r="H49" s="121">
        <v>2.5618314999999998</v>
      </c>
      <c r="I49" s="121">
        <v>1372.96416368</v>
      </c>
      <c r="J49" s="121">
        <v>93.997067090000002</v>
      </c>
      <c r="K49" s="121">
        <v>1278.9670965900002</v>
      </c>
      <c r="L49" s="121">
        <v>7644.0086740200004</v>
      </c>
      <c r="M49" s="121">
        <v>7597.3495566500005</v>
      </c>
      <c r="N49" s="121">
        <v>46.659117370000004</v>
      </c>
      <c r="O49" s="121">
        <v>4.8767456100000004</v>
      </c>
      <c r="P49" s="121">
        <v>28.742950579999999</v>
      </c>
      <c r="Q49" s="122"/>
      <c r="R49" s="122"/>
      <c r="S49" s="122"/>
      <c r="T49" s="122"/>
      <c r="U49" s="122"/>
      <c r="V49" s="122"/>
    </row>
    <row r="50" spans="1:22" hidden="1" outlineLevel="1">
      <c r="A50" s="62">
        <v>41730</v>
      </c>
      <c r="B50" s="121">
        <v>9511.4832555699995</v>
      </c>
      <c r="C50" s="94">
        <v>204.61022902000002</v>
      </c>
      <c r="D50" s="121">
        <v>40.042201970000001</v>
      </c>
      <c r="E50" s="121">
        <v>164.56802704999998</v>
      </c>
      <c r="F50" s="121">
        <v>35.362492490000008</v>
      </c>
      <c r="G50" s="121">
        <v>33.717136620000005</v>
      </c>
      <c r="H50" s="121">
        <v>1.6453558699999999</v>
      </c>
      <c r="I50" s="121">
        <v>1547.91942341</v>
      </c>
      <c r="J50" s="121">
        <v>141.99958995000003</v>
      </c>
      <c r="K50" s="121">
        <v>1405.9198334600001</v>
      </c>
      <c r="L50" s="121">
        <v>7723.5911106500007</v>
      </c>
      <c r="M50" s="121">
        <v>7676.9037698600005</v>
      </c>
      <c r="N50" s="121">
        <v>46.687340789999993</v>
      </c>
      <c r="O50" s="121">
        <v>5.69132266</v>
      </c>
      <c r="P50" s="121">
        <v>30.271834319999996</v>
      </c>
      <c r="Q50" s="122"/>
      <c r="R50" s="122"/>
      <c r="S50" s="122"/>
      <c r="T50" s="122"/>
      <c r="U50" s="122"/>
      <c r="V50" s="122"/>
    </row>
    <row r="51" spans="1:22" hidden="1" outlineLevel="1">
      <c r="A51" s="62">
        <v>41760</v>
      </c>
      <c r="B51" s="121">
        <v>9698.9921354300004</v>
      </c>
      <c r="C51" s="94">
        <v>187.63538392000001</v>
      </c>
      <c r="D51" s="121">
        <v>39.926889030000005</v>
      </c>
      <c r="E51" s="121">
        <v>147.70849489</v>
      </c>
      <c r="F51" s="121">
        <v>34.926047729999993</v>
      </c>
      <c r="G51" s="121">
        <v>31.545604789999995</v>
      </c>
      <c r="H51" s="121">
        <v>3.3804429400000005</v>
      </c>
      <c r="I51" s="121">
        <v>1704.7792364899999</v>
      </c>
      <c r="J51" s="121">
        <v>107.8680378</v>
      </c>
      <c r="K51" s="121">
        <v>1596.9111986899998</v>
      </c>
      <c r="L51" s="121">
        <v>7771.6514672900003</v>
      </c>
      <c r="M51" s="121">
        <v>7720.1877963300003</v>
      </c>
      <c r="N51" s="121">
        <v>51.463670959999988</v>
      </c>
      <c r="O51" s="121">
        <v>1.22649505</v>
      </c>
      <c r="P51" s="121">
        <v>33.623433220000003</v>
      </c>
      <c r="Q51" s="122"/>
      <c r="R51" s="122"/>
      <c r="S51" s="122"/>
      <c r="T51" s="122"/>
      <c r="U51" s="122"/>
      <c r="V51" s="122"/>
    </row>
    <row r="52" spans="1:22" hidden="1" outlineLevel="1">
      <c r="A52" s="62">
        <v>41791</v>
      </c>
      <c r="B52" s="121">
        <v>10067.90804962</v>
      </c>
      <c r="C52" s="94">
        <v>175.95304591999999</v>
      </c>
      <c r="D52" s="121">
        <v>39.159218940000002</v>
      </c>
      <c r="E52" s="121">
        <v>136.79382698000001</v>
      </c>
      <c r="F52" s="121">
        <v>34.988875800000002</v>
      </c>
      <c r="G52" s="121">
        <v>31.84149184</v>
      </c>
      <c r="H52" s="121">
        <v>3.14738396</v>
      </c>
      <c r="I52" s="121">
        <v>1753.2622579399997</v>
      </c>
      <c r="J52" s="121">
        <v>97.964847390000003</v>
      </c>
      <c r="K52" s="121">
        <v>1655.29741055</v>
      </c>
      <c r="L52" s="121">
        <v>8103.7038699599998</v>
      </c>
      <c r="M52" s="121">
        <v>8052.3065617200009</v>
      </c>
      <c r="N52" s="121">
        <v>51.397308239999994</v>
      </c>
      <c r="O52" s="121">
        <v>5.6035297699999997</v>
      </c>
      <c r="P52" s="121">
        <v>38.806984759999999</v>
      </c>
      <c r="Q52" s="122"/>
      <c r="R52" s="122"/>
      <c r="S52" s="122"/>
      <c r="T52" s="122"/>
      <c r="U52" s="122"/>
      <c r="V52" s="122"/>
    </row>
    <row r="53" spans="1:22" hidden="1" outlineLevel="1">
      <c r="A53" s="62">
        <v>41821</v>
      </c>
      <c r="B53" s="121">
        <v>10255.591168110001</v>
      </c>
      <c r="C53" s="94">
        <v>172.18513273000002</v>
      </c>
      <c r="D53" s="121">
        <v>37.569161630000004</v>
      </c>
      <c r="E53" s="121">
        <v>134.6159711</v>
      </c>
      <c r="F53" s="121">
        <v>41.779632960000001</v>
      </c>
      <c r="G53" s="121">
        <v>36.919568630000001</v>
      </c>
      <c r="H53" s="121">
        <v>4.8600643300000002</v>
      </c>
      <c r="I53" s="121">
        <v>1903.9793873800002</v>
      </c>
      <c r="J53" s="121">
        <v>88.587486240000004</v>
      </c>
      <c r="K53" s="121">
        <v>1815.3919011400001</v>
      </c>
      <c r="L53" s="121">
        <v>8137.64701504</v>
      </c>
      <c r="M53" s="121">
        <v>8082.8281799999995</v>
      </c>
      <c r="N53" s="121">
        <v>54.818835040000003</v>
      </c>
      <c r="O53" s="121">
        <v>9.5278897399999991</v>
      </c>
      <c r="P53" s="121">
        <v>35.807768150000001</v>
      </c>
      <c r="Q53" s="122"/>
      <c r="R53" s="122"/>
      <c r="S53" s="122"/>
      <c r="T53" s="122"/>
      <c r="U53" s="122"/>
      <c r="V53" s="122"/>
    </row>
    <row r="54" spans="1:22" hidden="1" outlineLevel="1">
      <c r="A54" s="62">
        <v>41852</v>
      </c>
      <c r="B54" s="121">
        <v>10435.06976097</v>
      </c>
      <c r="C54" s="94">
        <v>173.61062142999998</v>
      </c>
      <c r="D54" s="121">
        <v>35.980687379999999</v>
      </c>
      <c r="E54" s="121">
        <v>137.62993405</v>
      </c>
      <c r="F54" s="121">
        <v>37.990662630000003</v>
      </c>
      <c r="G54" s="121">
        <v>34.60625847</v>
      </c>
      <c r="H54" s="121">
        <v>3.3844041599999999</v>
      </c>
      <c r="I54" s="121">
        <v>1901.0734221800001</v>
      </c>
      <c r="J54" s="121">
        <v>99.154773690000013</v>
      </c>
      <c r="K54" s="121">
        <v>1801.9186484900001</v>
      </c>
      <c r="L54" s="121">
        <v>8322.395054730001</v>
      </c>
      <c r="M54" s="121">
        <v>8264.6806526700002</v>
      </c>
      <c r="N54" s="121">
        <v>57.714402059999998</v>
      </c>
      <c r="O54" s="121">
        <v>6.0862477300000002</v>
      </c>
      <c r="P54" s="121">
        <v>51.866116059999996</v>
      </c>
      <c r="Q54" s="122"/>
      <c r="R54" s="122"/>
      <c r="S54" s="122"/>
      <c r="T54" s="122"/>
      <c r="U54" s="122"/>
      <c r="V54" s="122"/>
    </row>
    <row r="55" spans="1:22" hidden="1" outlineLevel="1">
      <c r="A55" s="62">
        <v>41883</v>
      </c>
      <c r="B55" s="121">
        <v>9998.6026124599994</v>
      </c>
      <c r="C55" s="94">
        <v>190.26315459999998</v>
      </c>
      <c r="D55" s="121">
        <v>35.37710912</v>
      </c>
      <c r="E55" s="121">
        <v>154.88604547999998</v>
      </c>
      <c r="F55" s="121">
        <v>42.629666889999996</v>
      </c>
      <c r="G55" s="121">
        <v>36.41580209</v>
      </c>
      <c r="H55" s="121">
        <v>6.2138647999999996</v>
      </c>
      <c r="I55" s="121">
        <v>1834.3822728800003</v>
      </c>
      <c r="J55" s="121">
        <v>94.310413579999988</v>
      </c>
      <c r="K55" s="121">
        <v>1740.0718593000001</v>
      </c>
      <c r="L55" s="121">
        <v>7931.32751809</v>
      </c>
      <c r="M55" s="121">
        <v>7871.9079762099991</v>
      </c>
      <c r="N55" s="121">
        <v>59.41954187999999</v>
      </c>
      <c r="O55" s="121">
        <v>9.5640696199999997</v>
      </c>
      <c r="P55" s="121">
        <v>40.466247080000002</v>
      </c>
      <c r="Q55" s="122"/>
      <c r="R55" s="122"/>
      <c r="S55" s="122"/>
      <c r="T55" s="122"/>
      <c r="U55" s="122"/>
      <c r="V55" s="122"/>
    </row>
    <row r="56" spans="1:22" hidden="1" outlineLevel="1">
      <c r="A56" s="62">
        <v>41913</v>
      </c>
      <c r="B56" s="121">
        <v>9999.4699874300004</v>
      </c>
      <c r="C56" s="94">
        <v>195.66553055000003</v>
      </c>
      <c r="D56" s="121">
        <v>39.533266869999999</v>
      </c>
      <c r="E56" s="121">
        <v>156.13226367999999</v>
      </c>
      <c r="F56" s="121">
        <v>37.900302849999996</v>
      </c>
      <c r="G56" s="121">
        <v>33.944184900000003</v>
      </c>
      <c r="H56" s="121">
        <v>3.9561179499999999</v>
      </c>
      <c r="I56" s="121">
        <v>1937.8201241899997</v>
      </c>
      <c r="J56" s="121">
        <v>115.74427379999999</v>
      </c>
      <c r="K56" s="121">
        <v>1822.0758503899997</v>
      </c>
      <c r="L56" s="121">
        <v>7828.0840298399999</v>
      </c>
      <c r="M56" s="121">
        <v>7769.1524612200001</v>
      </c>
      <c r="N56" s="121">
        <v>58.93156862</v>
      </c>
      <c r="O56" s="121">
        <v>6.6384645199999994</v>
      </c>
      <c r="P56" s="121">
        <v>41.346898840000001</v>
      </c>
      <c r="Q56" s="122"/>
      <c r="R56" s="122"/>
      <c r="S56" s="122"/>
      <c r="T56" s="122"/>
      <c r="U56" s="122"/>
      <c r="V56" s="122"/>
    </row>
    <row r="57" spans="1:22" hidden="1" outlineLevel="1">
      <c r="A57" s="62">
        <v>41944</v>
      </c>
      <c r="B57" s="121">
        <v>10496.788639619999</v>
      </c>
      <c r="C57" s="94">
        <v>254.21759779999999</v>
      </c>
      <c r="D57" s="121">
        <v>42.232679730000001</v>
      </c>
      <c r="E57" s="121">
        <v>211.98491806999999</v>
      </c>
      <c r="F57" s="121">
        <v>45.756279100000008</v>
      </c>
      <c r="G57" s="121">
        <v>38.227765730000002</v>
      </c>
      <c r="H57" s="121">
        <v>7.5285133700000006</v>
      </c>
      <c r="I57" s="121">
        <v>2056.2326485000003</v>
      </c>
      <c r="J57" s="121">
        <v>117.83125719</v>
      </c>
      <c r="K57" s="121">
        <v>1938.40139131</v>
      </c>
      <c r="L57" s="121">
        <v>8140.5821142199993</v>
      </c>
      <c r="M57" s="121">
        <v>8080.5878564400009</v>
      </c>
      <c r="N57" s="121">
        <v>59.994257779999998</v>
      </c>
      <c r="O57" s="121">
        <v>7.9549898299999997</v>
      </c>
      <c r="P57" s="121">
        <v>47.213211469999997</v>
      </c>
      <c r="Q57" s="122"/>
      <c r="R57" s="122"/>
      <c r="S57" s="122"/>
      <c r="T57" s="122"/>
      <c r="U57" s="122"/>
      <c r="V57" s="122"/>
    </row>
    <row r="58" spans="1:22" hidden="1" outlineLevel="1">
      <c r="A58" s="62">
        <v>41974</v>
      </c>
      <c r="B58" s="121">
        <v>10310.6400789</v>
      </c>
      <c r="C58" s="94">
        <v>287.44350135000002</v>
      </c>
      <c r="D58" s="121">
        <v>45.092544160000003</v>
      </c>
      <c r="E58" s="121">
        <v>242.35095719</v>
      </c>
      <c r="F58" s="121">
        <v>46.92732814</v>
      </c>
      <c r="G58" s="121">
        <v>38.721120250000006</v>
      </c>
      <c r="H58" s="121">
        <v>8.2062078899999999</v>
      </c>
      <c r="I58" s="121">
        <v>2004.6829188199999</v>
      </c>
      <c r="J58" s="121">
        <v>156.40972248999998</v>
      </c>
      <c r="K58" s="121">
        <v>1848.27319633</v>
      </c>
      <c r="L58" s="121">
        <v>7971.5863305900002</v>
      </c>
      <c r="M58" s="121">
        <v>7912.2440948900003</v>
      </c>
      <c r="N58" s="121">
        <v>59.342235700000003</v>
      </c>
      <c r="O58" s="121">
        <v>5.9519564699999998</v>
      </c>
      <c r="P58" s="121">
        <v>47.702316390000007</v>
      </c>
      <c r="Q58" s="122"/>
      <c r="R58" s="122"/>
      <c r="S58" s="122"/>
      <c r="T58" s="122"/>
      <c r="U58" s="122"/>
      <c r="V58" s="122"/>
    </row>
    <row r="59" spans="1:22" hidden="1" outlineLevel="1">
      <c r="A59" s="62">
        <v>42005</v>
      </c>
      <c r="B59" s="121">
        <v>10499.78700955</v>
      </c>
      <c r="C59" s="94">
        <v>294.48056079999998</v>
      </c>
      <c r="D59" s="121">
        <v>36.940611629999999</v>
      </c>
      <c r="E59" s="121">
        <v>257.53994917</v>
      </c>
      <c r="F59" s="121">
        <v>47.676773249999997</v>
      </c>
      <c r="G59" s="121">
        <v>41.220114500000008</v>
      </c>
      <c r="H59" s="121">
        <v>6.4566587499999999</v>
      </c>
      <c r="I59" s="121">
        <v>2285.6547859299999</v>
      </c>
      <c r="J59" s="121">
        <v>146.02087398999998</v>
      </c>
      <c r="K59" s="121">
        <v>2139.63391194</v>
      </c>
      <c r="L59" s="121">
        <v>7871.9748895699995</v>
      </c>
      <c r="M59" s="121">
        <v>7809.2585747499998</v>
      </c>
      <c r="N59" s="121">
        <v>62.716314820000001</v>
      </c>
      <c r="O59" s="121">
        <v>6.3943700699999999</v>
      </c>
      <c r="P59" s="121">
        <v>46.007790409999998</v>
      </c>
      <c r="Q59" s="122"/>
      <c r="R59" s="122"/>
      <c r="S59" s="122"/>
      <c r="T59" s="122"/>
      <c r="U59" s="122"/>
      <c r="V59" s="122"/>
    </row>
    <row r="60" spans="1:22" hidden="1" outlineLevel="1">
      <c r="A60" s="62">
        <v>42036</v>
      </c>
      <c r="B60" s="121">
        <v>12963.30756994</v>
      </c>
      <c r="C60" s="94">
        <v>331.04882183000007</v>
      </c>
      <c r="D60" s="121">
        <v>46.017789629999996</v>
      </c>
      <c r="E60" s="121">
        <v>285.03103220000003</v>
      </c>
      <c r="F60" s="121">
        <v>76.994331739999993</v>
      </c>
      <c r="G60" s="121">
        <v>72.375209229999996</v>
      </c>
      <c r="H60" s="121">
        <v>4.6191225100000004</v>
      </c>
      <c r="I60" s="121">
        <v>2778.0341232400006</v>
      </c>
      <c r="J60" s="121">
        <v>165.40890827999999</v>
      </c>
      <c r="K60" s="121">
        <v>2612.62521496</v>
      </c>
      <c r="L60" s="121">
        <v>9777.2302931300001</v>
      </c>
      <c r="M60" s="121">
        <v>9713.2111836900003</v>
      </c>
      <c r="N60" s="121">
        <v>64.019109440000008</v>
      </c>
      <c r="O60" s="121">
        <v>-80.189734169999994</v>
      </c>
      <c r="P60" s="121">
        <v>69.066770030000001</v>
      </c>
      <c r="Q60" s="122"/>
      <c r="R60" s="122"/>
      <c r="S60" s="122"/>
      <c r="T60" s="122"/>
      <c r="U60" s="122"/>
      <c r="V60" s="122"/>
    </row>
    <row r="61" spans="1:22" hidden="1" outlineLevel="1">
      <c r="A61" s="62">
        <v>42064</v>
      </c>
      <c r="B61" s="121">
        <v>11266.44413519</v>
      </c>
      <c r="C61" s="94">
        <v>321.89703559000003</v>
      </c>
      <c r="D61" s="121">
        <v>41.623526220000002</v>
      </c>
      <c r="E61" s="121">
        <v>280.27350937</v>
      </c>
      <c r="F61" s="121">
        <v>69.162924599999997</v>
      </c>
      <c r="G61" s="121">
        <v>65.252751599999996</v>
      </c>
      <c r="H61" s="121">
        <v>3.9101729999999999</v>
      </c>
      <c r="I61" s="121">
        <v>2361.6117870599996</v>
      </c>
      <c r="J61" s="121">
        <v>133.79073954</v>
      </c>
      <c r="K61" s="121">
        <v>2227.8210475199999</v>
      </c>
      <c r="L61" s="121">
        <v>8513.77238794</v>
      </c>
      <c r="M61" s="121">
        <v>8451.3560828699992</v>
      </c>
      <c r="N61" s="121">
        <v>62.416305069999993</v>
      </c>
      <c r="O61" s="121">
        <v>3.7466637599999997</v>
      </c>
      <c r="P61" s="121">
        <v>60.120012610000003</v>
      </c>
      <c r="Q61" s="122"/>
      <c r="R61" s="122"/>
      <c r="S61" s="122"/>
      <c r="T61" s="122"/>
      <c r="U61" s="122"/>
      <c r="V61" s="122"/>
    </row>
    <row r="62" spans="1:22" hidden="1" outlineLevel="1">
      <c r="A62" s="62">
        <v>42095</v>
      </c>
      <c r="B62" s="121">
        <v>11111.789106800001</v>
      </c>
      <c r="C62" s="94">
        <v>308.70805686999989</v>
      </c>
      <c r="D62" s="121">
        <v>38.643649429999996</v>
      </c>
      <c r="E62" s="121">
        <v>270.06440743999997</v>
      </c>
      <c r="F62" s="121">
        <v>66.456583809999998</v>
      </c>
      <c r="G62" s="121">
        <v>56.342539479999999</v>
      </c>
      <c r="H62" s="121">
        <v>10.11404433</v>
      </c>
      <c r="I62" s="121">
        <v>2633.44389323</v>
      </c>
      <c r="J62" s="121">
        <v>160.81132123999998</v>
      </c>
      <c r="K62" s="121">
        <v>2472.6325719900001</v>
      </c>
      <c r="L62" s="121">
        <v>8103.1805728899999</v>
      </c>
      <c r="M62" s="121">
        <v>8038.9982341100003</v>
      </c>
      <c r="N62" s="121">
        <v>64.182338779999995</v>
      </c>
      <c r="O62" s="121">
        <v>6.4780859199999998</v>
      </c>
      <c r="P62" s="121">
        <v>54.33976328</v>
      </c>
      <c r="Q62" s="122"/>
      <c r="R62" s="122"/>
      <c r="S62" s="122"/>
      <c r="T62" s="122"/>
      <c r="U62" s="122"/>
      <c r="V62" s="122"/>
    </row>
    <row r="63" spans="1:22" hidden="1" outlineLevel="1">
      <c r="A63" s="62">
        <v>42125</v>
      </c>
      <c r="B63" s="121">
        <v>11050.019722380001</v>
      </c>
      <c r="C63" s="94">
        <v>286.40563027000002</v>
      </c>
      <c r="D63" s="121">
        <v>37.565706519999999</v>
      </c>
      <c r="E63" s="121">
        <v>248.83992375000003</v>
      </c>
      <c r="F63" s="121">
        <v>68.421777890000001</v>
      </c>
      <c r="G63" s="121">
        <v>54.016861399999996</v>
      </c>
      <c r="H63" s="121">
        <v>14.40491649</v>
      </c>
      <c r="I63" s="121">
        <v>2645.8122713499997</v>
      </c>
      <c r="J63" s="121">
        <v>143.46398686999999</v>
      </c>
      <c r="K63" s="121">
        <v>2502.3482844800001</v>
      </c>
      <c r="L63" s="121">
        <v>8049.3800428699997</v>
      </c>
      <c r="M63" s="121">
        <v>7970.4207707999994</v>
      </c>
      <c r="N63" s="121">
        <v>78.959272069999983</v>
      </c>
      <c r="O63" s="121">
        <v>6.4346331299999999</v>
      </c>
      <c r="P63" s="121">
        <v>48.662647870000001</v>
      </c>
      <c r="Q63" s="122"/>
      <c r="R63" s="122"/>
      <c r="S63" s="122"/>
      <c r="T63" s="122"/>
      <c r="U63" s="122"/>
      <c r="V63" s="122"/>
    </row>
    <row r="64" spans="1:22" hidden="1" outlineLevel="1">
      <c r="A64" s="62">
        <v>42156</v>
      </c>
      <c r="B64" s="121">
        <v>11092.062095249999</v>
      </c>
      <c r="C64" s="94">
        <v>276.01530313000001</v>
      </c>
      <c r="D64" s="121">
        <v>38.523313010000003</v>
      </c>
      <c r="E64" s="121">
        <v>237.49199012</v>
      </c>
      <c r="F64" s="121">
        <v>70.430986160000003</v>
      </c>
      <c r="G64" s="121">
        <v>54.286975030000001</v>
      </c>
      <c r="H64" s="121">
        <v>16.144011129999999</v>
      </c>
      <c r="I64" s="121">
        <v>2729.6475423300003</v>
      </c>
      <c r="J64" s="121">
        <v>151.14918450999997</v>
      </c>
      <c r="K64" s="121">
        <v>2578.4983578200004</v>
      </c>
      <c r="L64" s="121">
        <v>8015.9682636300004</v>
      </c>
      <c r="M64" s="121">
        <v>7934.4839330800005</v>
      </c>
      <c r="N64" s="121">
        <v>81.484330549999996</v>
      </c>
      <c r="O64" s="121">
        <v>8.0518096999999997</v>
      </c>
      <c r="P64" s="121">
        <v>47.243993799999998</v>
      </c>
      <c r="Q64" s="122"/>
      <c r="R64" s="122"/>
      <c r="S64" s="122"/>
      <c r="T64" s="122"/>
      <c r="U64" s="122"/>
      <c r="V64" s="122"/>
    </row>
    <row r="65" spans="1:22" hidden="1" outlineLevel="1">
      <c r="A65" s="62">
        <v>42186</v>
      </c>
      <c r="B65" s="121">
        <v>10482.783807670001</v>
      </c>
      <c r="C65" s="94">
        <v>266.45033650000005</v>
      </c>
      <c r="D65" s="121">
        <v>39.103354000000003</v>
      </c>
      <c r="E65" s="121">
        <v>227.34698249999997</v>
      </c>
      <c r="F65" s="121">
        <v>130.75364446</v>
      </c>
      <c r="G65" s="121">
        <v>53.947866570000002</v>
      </c>
      <c r="H65" s="121">
        <v>76.805777890000002</v>
      </c>
      <c r="I65" s="121">
        <v>2384.43221825</v>
      </c>
      <c r="J65" s="121">
        <v>139.36236116999999</v>
      </c>
      <c r="K65" s="121">
        <v>2245.06985708</v>
      </c>
      <c r="L65" s="121">
        <v>7701.1476084599999</v>
      </c>
      <c r="M65" s="121">
        <v>7628.6192118899999</v>
      </c>
      <c r="N65" s="121">
        <v>72.528396569999984</v>
      </c>
      <c r="O65" s="121">
        <v>9.7710492299999991</v>
      </c>
      <c r="P65" s="121">
        <v>48.755524320000006</v>
      </c>
      <c r="Q65" s="122"/>
      <c r="R65" s="122"/>
      <c r="S65" s="122"/>
      <c r="T65" s="122"/>
      <c r="U65" s="122"/>
      <c r="V65" s="122"/>
    </row>
    <row r="66" spans="1:22" hidden="1" outlineLevel="1">
      <c r="A66" s="62">
        <v>42217</v>
      </c>
      <c r="B66" s="121">
        <v>10286.7135414</v>
      </c>
      <c r="C66" s="94">
        <v>254.20337136000001</v>
      </c>
      <c r="D66" s="121">
        <v>37.271783030000002</v>
      </c>
      <c r="E66" s="121">
        <v>216.93158833000001</v>
      </c>
      <c r="F66" s="121">
        <v>133.64294975999999</v>
      </c>
      <c r="G66" s="121">
        <v>55.951168020000004</v>
      </c>
      <c r="H66" s="121">
        <v>77.691781739999996</v>
      </c>
      <c r="I66" s="121">
        <v>2227.2880952699998</v>
      </c>
      <c r="J66" s="121">
        <v>164.98055531</v>
      </c>
      <c r="K66" s="121">
        <v>2062.3075399599998</v>
      </c>
      <c r="L66" s="121">
        <v>7671.5791250099992</v>
      </c>
      <c r="M66" s="121">
        <v>7586.4430915699995</v>
      </c>
      <c r="N66" s="121">
        <v>85.136033440000006</v>
      </c>
      <c r="O66" s="121">
        <v>4.2843114399999997</v>
      </c>
      <c r="P66" s="121">
        <v>48.695467279999995</v>
      </c>
      <c r="Q66" s="122"/>
      <c r="R66" s="122"/>
      <c r="S66" s="122"/>
      <c r="T66" s="122"/>
      <c r="U66" s="122"/>
      <c r="V66" s="122"/>
    </row>
    <row r="67" spans="1:22" hidden="1" outlineLevel="1">
      <c r="A67" s="62">
        <v>42248</v>
      </c>
      <c r="B67" s="121">
        <v>10012.996401840001</v>
      </c>
      <c r="C67" s="94">
        <v>242.56012080999997</v>
      </c>
      <c r="D67" s="121">
        <v>36.156753859999995</v>
      </c>
      <c r="E67" s="121">
        <v>206.40336695000002</v>
      </c>
      <c r="F67" s="121">
        <v>135.65973309999998</v>
      </c>
      <c r="G67" s="121">
        <v>58.556465800000005</v>
      </c>
      <c r="H67" s="121">
        <v>77.103267299999999</v>
      </c>
      <c r="I67" s="121">
        <v>2248.18247496</v>
      </c>
      <c r="J67" s="121">
        <v>164.38407976000002</v>
      </c>
      <c r="K67" s="121">
        <v>2083.7983952</v>
      </c>
      <c r="L67" s="121">
        <v>7386.5940729699996</v>
      </c>
      <c r="M67" s="121">
        <v>7308.6799708100007</v>
      </c>
      <c r="N67" s="121">
        <v>77.914102159999999</v>
      </c>
      <c r="O67" s="121">
        <v>14.244335199999998</v>
      </c>
      <c r="P67" s="121">
        <v>50.856850140000006</v>
      </c>
      <c r="Q67" s="122"/>
      <c r="R67" s="122"/>
      <c r="S67" s="122"/>
      <c r="T67" s="122"/>
      <c r="U67" s="122"/>
      <c r="V67" s="122"/>
    </row>
    <row r="68" spans="1:22" hidden="1" outlineLevel="1">
      <c r="A68" s="62">
        <v>42278</v>
      </c>
      <c r="B68" s="121">
        <v>10478.464852999999</v>
      </c>
      <c r="C68" s="94">
        <v>196.02763249</v>
      </c>
      <c r="D68" s="121">
        <v>38.124447449999998</v>
      </c>
      <c r="E68" s="121">
        <v>157.90318504000001</v>
      </c>
      <c r="F68" s="121">
        <v>129.84617724</v>
      </c>
      <c r="G68" s="121">
        <v>63.45154892</v>
      </c>
      <c r="H68" s="121">
        <v>66.394628319999995</v>
      </c>
      <c r="I68" s="121">
        <v>2415.0891065000001</v>
      </c>
      <c r="J68" s="121">
        <v>170.18423424999997</v>
      </c>
      <c r="K68" s="121">
        <v>2244.9048722500002</v>
      </c>
      <c r="L68" s="121">
        <v>7737.5019367700006</v>
      </c>
      <c r="M68" s="121">
        <v>7657.8426209099998</v>
      </c>
      <c r="N68" s="121">
        <v>79.659315860000007</v>
      </c>
      <c r="O68" s="121">
        <v>26.68643565</v>
      </c>
      <c r="P68" s="121">
        <v>53.574117319999999</v>
      </c>
      <c r="Q68" s="94"/>
      <c r="R68" s="94"/>
      <c r="S68" s="94"/>
      <c r="T68" s="94"/>
      <c r="U68" s="94"/>
      <c r="V68" s="94"/>
    </row>
    <row r="69" spans="1:22" hidden="1" outlineLevel="1">
      <c r="A69" s="62">
        <v>42309</v>
      </c>
      <c r="B69" s="121">
        <v>10622.34747318</v>
      </c>
      <c r="C69" s="94">
        <v>184.63874498999996</v>
      </c>
      <c r="D69" s="121">
        <v>39.122843740000008</v>
      </c>
      <c r="E69" s="121">
        <v>145.51590124999998</v>
      </c>
      <c r="F69" s="121">
        <v>209.95039553000001</v>
      </c>
      <c r="G69" s="121">
        <v>70.380076070000001</v>
      </c>
      <c r="H69" s="121">
        <v>139.57031946000001</v>
      </c>
      <c r="I69" s="121">
        <v>2386.70704144</v>
      </c>
      <c r="J69" s="121">
        <v>189.94406043000001</v>
      </c>
      <c r="K69" s="121">
        <v>2196.7629810100002</v>
      </c>
      <c r="L69" s="121">
        <v>7841.0512912199993</v>
      </c>
      <c r="M69" s="121">
        <v>7751.9793685200002</v>
      </c>
      <c r="N69" s="121">
        <v>89.071922700000002</v>
      </c>
      <c r="O69" s="121">
        <v>49.918059829999997</v>
      </c>
      <c r="P69" s="121">
        <v>48.235865199999999</v>
      </c>
      <c r="Q69" s="94"/>
      <c r="R69" s="94"/>
      <c r="S69" s="94"/>
      <c r="T69" s="94"/>
      <c r="U69" s="94"/>
      <c r="V69" s="94"/>
    </row>
    <row r="70" spans="1:22" hidden="1" outlineLevel="1">
      <c r="A70" s="62">
        <v>42339</v>
      </c>
      <c r="B70" s="121">
        <v>10906.66201973</v>
      </c>
      <c r="C70" s="94">
        <v>160.41850931000002</v>
      </c>
      <c r="D70" s="121">
        <v>37.46570621</v>
      </c>
      <c r="E70" s="121">
        <v>122.9528031</v>
      </c>
      <c r="F70" s="121">
        <v>78.552867769999992</v>
      </c>
      <c r="G70" s="121">
        <v>63.925091219999999</v>
      </c>
      <c r="H70" s="121">
        <v>14.62777655</v>
      </c>
      <c r="I70" s="121">
        <v>2442.4844222900001</v>
      </c>
      <c r="J70" s="121">
        <v>223.35262754000001</v>
      </c>
      <c r="K70" s="121">
        <v>2219.1317947500002</v>
      </c>
      <c r="L70" s="121">
        <v>8225.2062203599999</v>
      </c>
      <c r="M70" s="121">
        <v>8158.8055356900004</v>
      </c>
      <c r="N70" s="121">
        <v>66.400684670000004</v>
      </c>
      <c r="O70" s="121">
        <v>56.91289012</v>
      </c>
      <c r="P70" s="121">
        <v>46.187195479999993</v>
      </c>
      <c r="Q70" s="94"/>
      <c r="R70" s="94"/>
      <c r="S70" s="94"/>
      <c r="T70" s="94"/>
      <c r="U70" s="94"/>
      <c r="V70" s="94"/>
    </row>
    <row r="71" spans="1:22" hidden="1" outlineLevel="1">
      <c r="A71" s="62">
        <v>42370</v>
      </c>
      <c r="B71" s="121">
        <v>10918.742560070001</v>
      </c>
      <c r="C71" s="94">
        <v>167.48429849999999</v>
      </c>
      <c r="D71" s="121">
        <v>40.388634210000006</v>
      </c>
      <c r="E71" s="121">
        <v>127.09566429</v>
      </c>
      <c r="F71" s="121">
        <v>108.34619125999998</v>
      </c>
      <c r="G71" s="121">
        <v>72.3292067</v>
      </c>
      <c r="H71" s="121">
        <v>36.016984559999997</v>
      </c>
      <c r="I71" s="121">
        <v>2365.1757051300001</v>
      </c>
      <c r="J71" s="121">
        <v>200.38541106</v>
      </c>
      <c r="K71" s="121">
        <v>2164.7902940699996</v>
      </c>
      <c r="L71" s="121">
        <v>8277.7363651800006</v>
      </c>
      <c r="M71" s="121">
        <v>8192.8822928600002</v>
      </c>
      <c r="N71" s="121">
        <v>84.854072319999986</v>
      </c>
      <c r="O71" s="121">
        <v>81.997300439999989</v>
      </c>
      <c r="P71" s="121">
        <v>46.371500009999998</v>
      </c>
      <c r="Q71" s="94"/>
      <c r="R71" s="94"/>
      <c r="S71" s="94"/>
      <c r="T71" s="94"/>
      <c r="U71" s="94"/>
      <c r="V71" s="94"/>
    </row>
    <row r="72" spans="1:22" hidden="1" outlineLevel="1">
      <c r="A72" s="62">
        <v>42401</v>
      </c>
      <c r="B72" s="121">
        <v>11767.208580369999</v>
      </c>
      <c r="C72" s="94">
        <v>193.89602982999997</v>
      </c>
      <c r="D72" s="121">
        <v>42.257143729999996</v>
      </c>
      <c r="E72" s="121">
        <v>151.63888610000001</v>
      </c>
      <c r="F72" s="121">
        <v>267.88559105999997</v>
      </c>
      <c r="G72" s="121">
        <v>36.928538180000004</v>
      </c>
      <c r="H72" s="121">
        <v>230.95705287999999</v>
      </c>
      <c r="I72" s="121">
        <v>2854.6283157399998</v>
      </c>
      <c r="J72" s="121">
        <v>209.45281323</v>
      </c>
      <c r="K72" s="121">
        <v>2645.1755025100001</v>
      </c>
      <c r="L72" s="121">
        <v>8450.7986437399995</v>
      </c>
      <c r="M72" s="121">
        <v>8362.4297190699999</v>
      </c>
      <c r="N72" s="121">
        <v>88.368924669999984</v>
      </c>
      <c r="O72" s="121">
        <v>91.346743799999999</v>
      </c>
      <c r="P72" s="121">
        <v>49.651230929999997</v>
      </c>
      <c r="Q72" s="94"/>
      <c r="R72" s="94"/>
      <c r="S72" s="94"/>
      <c r="T72" s="94"/>
      <c r="U72" s="94"/>
      <c r="V72" s="94"/>
    </row>
    <row r="73" spans="1:22" hidden="1" outlineLevel="1">
      <c r="A73" s="62">
        <v>42430</v>
      </c>
      <c r="B73" s="121">
        <v>11582.086632230001</v>
      </c>
      <c r="C73" s="94">
        <v>199.68778850999999</v>
      </c>
      <c r="D73" s="121">
        <v>52.172956679999999</v>
      </c>
      <c r="E73" s="121">
        <v>147.51483182999999</v>
      </c>
      <c r="F73" s="121">
        <v>295.56843945000003</v>
      </c>
      <c r="G73" s="121">
        <v>42.213182430000003</v>
      </c>
      <c r="H73" s="121">
        <v>253.35525702000001</v>
      </c>
      <c r="I73" s="121">
        <v>2626.8590867500002</v>
      </c>
      <c r="J73" s="121">
        <v>211.19925799000001</v>
      </c>
      <c r="K73" s="121">
        <v>2415.65982876</v>
      </c>
      <c r="L73" s="121">
        <v>8459.9713175199995</v>
      </c>
      <c r="M73" s="121">
        <v>8369.641797010001</v>
      </c>
      <c r="N73" s="121">
        <v>90.329520510000009</v>
      </c>
      <c r="O73" s="121">
        <v>80.753183980000003</v>
      </c>
      <c r="P73" s="121">
        <v>45.987129400000001</v>
      </c>
      <c r="Q73" s="94"/>
      <c r="R73" s="94"/>
      <c r="S73" s="94"/>
      <c r="T73" s="94"/>
      <c r="U73" s="94"/>
      <c r="V73" s="94"/>
    </row>
    <row r="74" spans="1:22" hidden="1" outlineLevel="1">
      <c r="A74" s="62">
        <v>42461</v>
      </c>
      <c r="B74" s="121">
        <v>11612.07720829</v>
      </c>
      <c r="C74" s="94">
        <v>204.68997388999998</v>
      </c>
      <c r="D74" s="121">
        <v>53.315205820000003</v>
      </c>
      <c r="E74" s="121">
        <v>151.37476806999999</v>
      </c>
      <c r="F74" s="121">
        <v>307.38558001000001</v>
      </c>
      <c r="G74" s="121">
        <v>41.860854430000003</v>
      </c>
      <c r="H74" s="121">
        <v>265.52472557999999</v>
      </c>
      <c r="I74" s="121">
        <v>2683.3505078900002</v>
      </c>
      <c r="J74" s="121">
        <v>218.59639630999999</v>
      </c>
      <c r="K74" s="121">
        <v>2464.7541115800004</v>
      </c>
      <c r="L74" s="121">
        <v>8416.6511465000003</v>
      </c>
      <c r="M74" s="121">
        <v>8297.7252343600012</v>
      </c>
      <c r="N74" s="121">
        <v>118.92591213999999</v>
      </c>
      <c r="O74" s="121">
        <v>104.40754338000001</v>
      </c>
      <c r="P74" s="121">
        <v>46.914746820000005</v>
      </c>
      <c r="Q74" s="94"/>
      <c r="R74" s="94"/>
      <c r="S74" s="94"/>
      <c r="T74" s="94"/>
      <c r="U74" s="94"/>
      <c r="V74" s="94"/>
    </row>
    <row r="75" spans="1:22" hidden="1" outlineLevel="1">
      <c r="A75" s="62">
        <v>42491</v>
      </c>
      <c r="B75" s="121">
        <v>11643.68386467</v>
      </c>
      <c r="C75" s="94">
        <v>221.53709563000001</v>
      </c>
      <c r="D75" s="121">
        <v>81.603392799999995</v>
      </c>
      <c r="E75" s="121">
        <v>139.93370283000002</v>
      </c>
      <c r="F75" s="121">
        <v>312.08913955000003</v>
      </c>
      <c r="G75" s="121">
        <v>38.918330779999998</v>
      </c>
      <c r="H75" s="121">
        <v>273.17080877000001</v>
      </c>
      <c r="I75" s="121">
        <v>2680.1444551</v>
      </c>
      <c r="J75" s="121">
        <v>216.62733463000001</v>
      </c>
      <c r="K75" s="121">
        <v>2463.51712047</v>
      </c>
      <c r="L75" s="121">
        <v>8429.9131743899998</v>
      </c>
      <c r="M75" s="121">
        <v>8288.7300894300006</v>
      </c>
      <c r="N75" s="121">
        <v>141.18308495999997</v>
      </c>
      <c r="O75" s="121">
        <v>116.60704242</v>
      </c>
      <c r="P75" s="121">
        <v>48.105240989999999</v>
      </c>
      <c r="Q75" s="94"/>
      <c r="R75" s="94"/>
      <c r="S75" s="94"/>
      <c r="T75" s="94"/>
      <c r="U75" s="94"/>
      <c r="V75" s="94"/>
    </row>
    <row r="76" spans="1:22" hidden="1" outlineLevel="1">
      <c r="A76" s="62">
        <v>42522</v>
      </c>
      <c r="B76" s="121">
        <v>11731.30694482</v>
      </c>
      <c r="C76" s="94">
        <v>206.94357504000001</v>
      </c>
      <c r="D76" s="121">
        <v>80.093079919999994</v>
      </c>
      <c r="E76" s="121">
        <v>126.85049512000001</v>
      </c>
      <c r="F76" s="121">
        <v>326.97538645999998</v>
      </c>
      <c r="G76" s="121">
        <v>37.894412889999998</v>
      </c>
      <c r="H76" s="121">
        <v>289.08097356999997</v>
      </c>
      <c r="I76" s="121">
        <v>2774.7691149500001</v>
      </c>
      <c r="J76" s="121">
        <v>213.94101689000001</v>
      </c>
      <c r="K76" s="121">
        <v>2560.8280980599998</v>
      </c>
      <c r="L76" s="121">
        <v>8422.6188683699984</v>
      </c>
      <c r="M76" s="121">
        <v>8303.6639401799985</v>
      </c>
      <c r="N76" s="121">
        <v>118.95492819</v>
      </c>
      <c r="O76" s="121">
        <v>102.59691137999999</v>
      </c>
      <c r="P76" s="121">
        <v>43.007819040000015</v>
      </c>
      <c r="Q76" s="94"/>
      <c r="R76" s="94"/>
      <c r="S76" s="94"/>
      <c r="T76" s="94"/>
      <c r="U76" s="94"/>
      <c r="V76" s="94"/>
    </row>
    <row r="77" spans="1:22" hidden="1" outlineLevel="1">
      <c r="A77" s="62">
        <v>42552</v>
      </c>
      <c r="B77" s="121">
        <v>11709.6222758</v>
      </c>
      <c r="C77" s="94">
        <v>194.87674917999999</v>
      </c>
      <c r="D77" s="121">
        <v>79.622011420000007</v>
      </c>
      <c r="E77" s="121">
        <v>115.25473776000003</v>
      </c>
      <c r="F77" s="121">
        <v>385.29941930000001</v>
      </c>
      <c r="G77" s="121">
        <v>37.957191480000006</v>
      </c>
      <c r="H77" s="121">
        <v>347.34222782000001</v>
      </c>
      <c r="I77" s="121">
        <v>2743.32399747</v>
      </c>
      <c r="J77" s="121">
        <v>229.43793163999999</v>
      </c>
      <c r="K77" s="121">
        <v>2513.88606583</v>
      </c>
      <c r="L77" s="121">
        <v>8386.1221098499991</v>
      </c>
      <c r="M77" s="121">
        <v>8279.8558124799983</v>
      </c>
      <c r="N77" s="121">
        <v>106.26629737</v>
      </c>
      <c r="O77" s="121">
        <v>92.986768800000007</v>
      </c>
      <c r="P77" s="121">
        <v>44.954872809999983</v>
      </c>
      <c r="Q77" s="94"/>
      <c r="R77" s="94"/>
      <c r="S77" s="94"/>
      <c r="T77" s="94"/>
      <c r="U77" s="94"/>
      <c r="V77" s="94"/>
    </row>
    <row r="78" spans="1:22" hidden="1" outlineLevel="1">
      <c r="A78" s="62">
        <v>42583</v>
      </c>
      <c r="B78" s="121">
        <v>11833.379231950001</v>
      </c>
      <c r="C78" s="94">
        <v>202.60409020000003</v>
      </c>
      <c r="D78" s="121">
        <v>73.751313719999985</v>
      </c>
      <c r="E78" s="121">
        <v>128.85277648000002</v>
      </c>
      <c r="F78" s="121">
        <v>414.41224587999994</v>
      </c>
      <c r="G78" s="121">
        <v>37.872487409999998</v>
      </c>
      <c r="H78" s="121">
        <v>376.53975846999998</v>
      </c>
      <c r="I78" s="121">
        <v>2813.0529994099998</v>
      </c>
      <c r="J78" s="121">
        <v>246.54726307999999</v>
      </c>
      <c r="K78" s="121">
        <v>2566.5057363299998</v>
      </c>
      <c r="L78" s="121">
        <v>8403.3098964599994</v>
      </c>
      <c r="M78" s="121">
        <v>8288.4775762399986</v>
      </c>
      <c r="N78" s="121">
        <v>114.83232022</v>
      </c>
      <c r="O78" s="121">
        <v>86.705774200000008</v>
      </c>
      <c r="P78" s="121">
        <v>45.951839680000006</v>
      </c>
      <c r="Q78" s="94"/>
      <c r="R78" s="94"/>
      <c r="S78" s="94"/>
      <c r="T78" s="94"/>
      <c r="U78" s="94"/>
      <c r="V78" s="94"/>
    </row>
    <row r="79" spans="1:22" hidden="1" outlineLevel="1">
      <c r="A79" s="62">
        <v>42614</v>
      </c>
      <c r="B79" s="121">
        <v>12119.74670181</v>
      </c>
      <c r="C79" s="94">
        <v>213.19664195999999</v>
      </c>
      <c r="D79" s="121">
        <v>73.650583269999998</v>
      </c>
      <c r="E79" s="121">
        <v>139.54605868999997</v>
      </c>
      <c r="F79" s="121">
        <v>434.18934173999992</v>
      </c>
      <c r="G79" s="121">
        <v>47.951803510000005</v>
      </c>
      <c r="H79" s="121">
        <v>386.23753822999993</v>
      </c>
      <c r="I79" s="121">
        <v>2846.4556581900001</v>
      </c>
      <c r="J79" s="121">
        <v>255.7367217</v>
      </c>
      <c r="K79" s="121">
        <v>2590.71893649</v>
      </c>
      <c r="L79" s="121">
        <v>8625.90505992</v>
      </c>
      <c r="M79" s="121">
        <v>8513.8920056900006</v>
      </c>
      <c r="N79" s="121">
        <v>112.01305423000001</v>
      </c>
      <c r="O79" s="121">
        <v>89.624480079999998</v>
      </c>
      <c r="P79" s="121">
        <v>39.998027719999996</v>
      </c>
      <c r="Q79" s="94"/>
      <c r="R79" s="94"/>
      <c r="S79" s="94"/>
      <c r="T79" s="94"/>
      <c r="U79" s="94"/>
      <c r="V79" s="94"/>
    </row>
    <row r="80" spans="1:22" hidden="1" outlineLevel="1">
      <c r="A80" s="62">
        <v>42644</v>
      </c>
      <c r="B80" s="121">
        <v>12060.07889606</v>
      </c>
      <c r="C80" s="94">
        <v>200.10118455</v>
      </c>
      <c r="D80" s="121">
        <v>62.643867990000004</v>
      </c>
      <c r="E80" s="121">
        <v>137.45731656000001</v>
      </c>
      <c r="F80" s="121">
        <v>448.0511644</v>
      </c>
      <c r="G80" s="121">
        <v>58.387869039999998</v>
      </c>
      <c r="H80" s="121">
        <v>389.66329536000001</v>
      </c>
      <c r="I80" s="121">
        <v>2838.5743273099997</v>
      </c>
      <c r="J80" s="121">
        <v>271.99677814999995</v>
      </c>
      <c r="K80" s="121">
        <v>2566.5775491599998</v>
      </c>
      <c r="L80" s="121">
        <v>8573.352219800001</v>
      </c>
      <c r="M80" s="121">
        <v>8471.5762572900003</v>
      </c>
      <c r="N80" s="121">
        <v>101.77596251</v>
      </c>
      <c r="O80" s="121">
        <v>67.094917210000006</v>
      </c>
      <c r="P80" s="121">
        <v>39.291533280000003</v>
      </c>
      <c r="Q80" s="94"/>
      <c r="R80" s="94"/>
      <c r="S80" s="94"/>
      <c r="T80" s="94"/>
      <c r="U80" s="94"/>
      <c r="V80" s="94"/>
    </row>
    <row r="81" spans="1:22" hidden="1" outlineLevel="1">
      <c r="A81" s="62">
        <v>42675</v>
      </c>
      <c r="B81" s="121">
        <v>12261.664739710001</v>
      </c>
      <c r="C81" s="94">
        <v>239.77024513000001</v>
      </c>
      <c r="D81" s="121">
        <v>52.274579750000001</v>
      </c>
      <c r="E81" s="121">
        <v>187.49566537999999</v>
      </c>
      <c r="F81" s="121">
        <v>470.01717524000003</v>
      </c>
      <c r="G81" s="121">
        <v>62.509789639999994</v>
      </c>
      <c r="H81" s="121">
        <v>407.50738560000002</v>
      </c>
      <c r="I81" s="121">
        <v>2934.2800130299997</v>
      </c>
      <c r="J81" s="121">
        <v>327.49655287999997</v>
      </c>
      <c r="K81" s="121">
        <v>2606.7834601499999</v>
      </c>
      <c r="L81" s="121">
        <v>8617.5973063100009</v>
      </c>
      <c r="M81" s="121">
        <v>8507.3638208000011</v>
      </c>
      <c r="N81" s="121">
        <v>110.23348551000001</v>
      </c>
      <c r="O81" s="121">
        <v>21.968786209999998</v>
      </c>
      <c r="P81" s="121">
        <v>31.551846130000001</v>
      </c>
      <c r="Q81" s="94"/>
      <c r="R81" s="94"/>
      <c r="S81" s="94"/>
      <c r="T81" s="94"/>
      <c r="U81" s="94"/>
      <c r="V81" s="94"/>
    </row>
    <row r="82" spans="1:22" hidden="1" outlineLevel="1">
      <c r="A82" s="62">
        <v>42705</v>
      </c>
      <c r="B82" s="121">
        <v>11879.659922450001</v>
      </c>
      <c r="C82" s="94">
        <v>178.11868120999998</v>
      </c>
      <c r="D82" s="121">
        <v>55.532632749999991</v>
      </c>
      <c r="E82" s="121">
        <v>122.58604846000001</v>
      </c>
      <c r="F82" s="121">
        <v>59.855052749999999</v>
      </c>
      <c r="G82" s="121">
        <v>41.292339560000002</v>
      </c>
      <c r="H82" s="121">
        <v>18.56271319</v>
      </c>
      <c r="I82" s="121">
        <v>2757.8275833099997</v>
      </c>
      <c r="J82" s="121">
        <v>294.31228992000001</v>
      </c>
      <c r="K82" s="121">
        <v>2463.5152933899999</v>
      </c>
      <c r="L82" s="121">
        <v>8883.8586051800012</v>
      </c>
      <c r="M82" s="121">
        <v>8792.7076191199994</v>
      </c>
      <c r="N82" s="121">
        <v>91.150986060000008</v>
      </c>
      <c r="O82" s="121">
        <v>2.8781210900000005</v>
      </c>
      <c r="P82" s="121">
        <v>39.960623699999999</v>
      </c>
      <c r="Q82" s="94"/>
      <c r="R82" s="94"/>
      <c r="S82" s="94"/>
      <c r="T82" s="94"/>
      <c r="U82" s="94"/>
      <c r="V82" s="94"/>
    </row>
    <row r="83" spans="1:22" hidden="1" outlineLevel="1">
      <c r="A83" s="62">
        <v>42736</v>
      </c>
      <c r="B83" s="121">
        <v>12205.65194136</v>
      </c>
      <c r="C83" s="94">
        <v>198.67420131999998</v>
      </c>
      <c r="D83" s="121">
        <v>56.037271730000001</v>
      </c>
      <c r="E83" s="121">
        <v>142.63692958999999</v>
      </c>
      <c r="F83" s="121">
        <v>476.59159566</v>
      </c>
      <c r="G83" s="121">
        <v>44.090747099999994</v>
      </c>
      <c r="H83" s="121">
        <v>432.50084856000001</v>
      </c>
      <c r="I83" s="121">
        <v>2770.2594505699994</v>
      </c>
      <c r="J83" s="121">
        <v>317.65680270999997</v>
      </c>
      <c r="K83" s="121">
        <v>2452.6026478600002</v>
      </c>
      <c r="L83" s="121">
        <v>8760.1266938099998</v>
      </c>
      <c r="M83" s="121">
        <v>8654.7092533399991</v>
      </c>
      <c r="N83" s="121">
        <v>105.41744047</v>
      </c>
      <c r="O83" s="121">
        <v>30.229122830000001</v>
      </c>
      <c r="P83" s="121">
        <v>35.51352602</v>
      </c>
      <c r="Q83" s="94"/>
      <c r="R83" s="94"/>
      <c r="S83" s="94"/>
      <c r="T83" s="94"/>
      <c r="U83" s="94"/>
      <c r="V83" s="94"/>
    </row>
    <row r="84" spans="1:22" hidden="1" outlineLevel="1">
      <c r="A84" s="62">
        <v>42767</v>
      </c>
      <c r="B84" s="121">
        <v>12553.95048374</v>
      </c>
      <c r="C84" s="94">
        <v>220.68911699</v>
      </c>
      <c r="D84" s="121">
        <v>56.002535050000006</v>
      </c>
      <c r="E84" s="121">
        <v>164.68658194</v>
      </c>
      <c r="F84" s="121">
        <v>536.78620119000004</v>
      </c>
      <c r="G84" s="121">
        <v>40.935813930000002</v>
      </c>
      <c r="H84" s="121">
        <v>495.85038726000005</v>
      </c>
      <c r="I84" s="121">
        <v>2973.7374102800004</v>
      </c>
      <c r="J84" s="121">
        <v>334.68335815</v>
      </c>
      <c r="K84" s="121">
        <v>2639.0540521299999</v>
      </c>
      <c r="L84" s="121">
        <v>8822.737755279999</v>
      </c>
      <c r="M84" s="121">
        <v>8709.915611209999</v>
      </c>
      <c r="N84" s="121">
        <v>112.82214406999999</v>
      </c>
      <c r="O84" s="121">
        <v>-5.4991581799999993</v>
      </c>
      <c r="P84" s="121">
        <v>30.041224849999999</v>
      </c>
      <c r="Q84" s="94"/>
      <c r="R84" s="94"/>
      <c r="S84" s="94"/>
      <c r="T84" s="94"/>
      <c r="U84" s="94"/>
      <c r="V84" s="94"/>
    </row>
    <row r="85" spans="1:22" hidden="1" outlineLevel="1">
      <c r="A85" s="62">
        <v>42795</v>
      </c>
      <c r="B85" s="121">
        <v>12902.244876590001</v>
      </c>
      <c r="C85" s="94">
        <v>215.56779407000002</v>
      </c>
      <c r="D85" s="121">
        <v>53.411343590000001</v>
      </c>
      <c r="E85" s="121">
        <v>162.15645047999999</v>
      </c>
      <c r="F85" s="121">
        <v>586.92422533999991</v>
      </c>
      <c r="G85" s="121">
        <v>53.597358399999997</v>
      </c>
      <c r="H85" s="121">
        <v>533.32686693999995</v>
      </c>
      <c r="I85" s="121">
        <v>3153.6105082200002</v>
      </c>
      <c r="J85" s="121">
        <v>348.02939422999998</v>
      </c>
      <c r="K85" s="121">
        <v>2805.5811139900006</v>
      </c>
      <c r="L85" s="121">
        <v>8946.1423489599983</v>
      </c>
      <c r="M85" s="121">
        <v>8835.2479861899992</v>
      </c>
      <c r="N85" s="121">
        <v>110.89436276999999</v>
      </c>
      <c r="O85" s="121">
        <v>-5.5391304899999998</v>
      </c>
      <c r="P85" s="121">
        <v>31.200105489999999</v>
      </c>
      <c r="Q85" s="94"/>
      <c r="R85" s="94"/>
      <c r="S85" s="94"/>
      <c r="T85" s="94"/>
      <c r="U85" s="94"/>
      <c r="V85" s="94"/>
    </row>
    <row r="86" spans="1:22" hidden="1" outlineLevel="1">
      <c r="A86" s="62">
        <v>42826</v>
      </c>
      <c r="B86" s="121">
        <v>13385.411621880001</v>
      </c>
      <c r="C86" s="94">
        <v>195.27398388</v>
      </c>
      <c r="D86" s="121">
        <v>54.35670202</v>
      </c>
      <c r="E86" s="121">
        <v>140.91728186</v>
      </c>
      <c r="F86" s="121">
        <v>725.70524846000001</v>
      </c>
      <c r="G86" s="121">
        <v>54.644298429999999</v>
      </c>
      <c r="H86" s="121">
        <v>671.06095002999996</v>
      </c>
      <c r="I86" s="121">
        <v>3421.0581902999998</v>
      </c>
      <c r="J86" s="121">
        <v>386.41410538999997</v>
      </c>
      <c r="K86" s="121">
        <v>3034.6440849099995</v>
      </c>
      <c r="L86" s="121">
        <v>9043.3741992399991</v>
      </c>
      <c r="M86" s="121">
        <v>8946.759637789999</v>
      </c>
      <c r="N86" s="121">
        <v>96.614561449999997</v>
      </c>
      <c r="O86" s="121">
        <v>-13.312348569999999</v>
      </c>
      <c r="P86" s="121">
        <v>37.008520910000001</v>
      </c>
      <c r="Q86" s="94"/>
      <c r="R86" s="94"/>
      <c r="S86" s="94"/>
      <c r="T86" s="94"/>
      <c r="U86" s="94"/>
      <c r="V86" s="94"/>
    </row>
    <row r="87" spans="1:22" hidden="1" outlineLevel="1">
      <c r="A87" s="62">
        <v>42856</v>
      </c>
      <c r="B87" s="121">
        <v>13526.51693901</v>
      </c>
      <c r="C87" s="94">
        <v>196.65241605</v>
      </c>
      <c r="D87" s="121">
        <v>58.267986569999991</v>
      </c>
      <c r="E87" s="121">
        <v>138.38442948000002</v>
      </c>
      <c r="F87" s="121">
        <v>713.98399307</v>
      </c>
      <c r="G87" s="121">
        <v>48.088081289999998</v>
      </c>
      <c r="H87" s="121">
        <v>665.89591178000001</v>
      </c>
      <c r="I87" s="121">
        <v>3569.90947955</v>
      </c>
      <c r="J87" s="121">
        <v>363.31093726</v>
      </c>
      <c r="K87" s="121">
        <v>3206.5985422899998</v>
      </c>
      <c r="L87" s="121">
        <v>9045.9710503400001</v>
      </c>
      <c r="M87" s="121">
        <v>8943.5809928299986</v>
      </c>
      <c r="N87" s="121">
        <v>102.39005751000001</v>
      </c>
      <c r="O87" s="121">
        <v>-8.5589838500000006</v>
      </c>
      <c r="P87" s="121">
        <v>37.543238670000001</v>
      </c>
      <c r="Q87" s="94"/>
      <c r="R87" s="94"/>
      <c r="S87" s="94"/>
      <c r="T87" s="94"/>
      <c r="U87" s="94"/>
      <c r="V87" s="94"/>
    </row>
    <row r="88" spans="1:22" hidden="1" outlineLevel="1">
      <c r="A88" s="62">
        <v>42887</v>
      </c>
      <c r="B88" s="121">
        <v>13730.18009973</v>
      </c>
      <c r="C88" s="94">
        <v>182.27216636</v>
      </c>
      <c r="D88" s="121">
        <v>55.41844897</v>
      </c>
      <c r="E88" s="121">
        <v>126.85371739</v>
      </c>
      <c r="F88" s="121">
        <v>649.45609047000016</v>
      </c>
      <c r="G88" s="121">
        <v>100.39437934</v>
      </c>
      <c r="H88" s="121">
        <v>549.06171113000005</v>
      </c>
      <c r="I88" s="121">
        <v>3605.9997790499997</v>
      </c>
      <c r="J88" s="121">
        <v>386.39676653000004</v>
      </c>
      <c r="K88" s="121">
        <v>3219.60301252</v>
      </c>
      <c r="L88" s="121">
        <v>9292.4520638499998</v>
      </c>
      <c r="M88" s="121">
        <v>9193.9063153700008</v>
      </c>
      <c r="N88" s="121">
        <v>98.545748479999986</v>
      </c>
      <c r="O88" s="121">
        <v>5.7742882800000004</v>
      </c>
      <c r="P88" s="121">
        <v>38.084516520000001</v>
      </c>
      <c r="Q88" s="94"/>
      <c r="R88" s="94"/>
      <c r="S88" s="94"/>
      <c r="T88" s="94"/>
      <c r="U88" s="94"/>
      <c r="V88" s="94"/>
    </row>
    <row r="89" spans="1:22" hidden="1" outlineLevel="1">
      <c r="A89" s="62">
        <v>42917</v>
      </c>
      <c r="B89" s="121">
        <v>13610.189117759999</v>
      </c>
      <c r="C89" s="94">
        <v>167.59050946999994</v>
      </c>
      <c r="D89" s="121">
        <v>55.440623430000002</v>
      </c>
      <c r="E89" s="121">
        <v>112.14988604</v>
      </c>
      <c r="F89" s="121">
        <v>550.28033413999992</v>
      </c>
      <c r="G89" s="121">
        <v>47.549276860000006</v>
      </c>
      <c r="H89" s="121">
        <v>502.73105728000002</v>
      </c>
      <c r="I89" s="121">
        <v>3707.61108126</v>
      </c>
      <c r="J89" s="121">
        <v>388.52531845999999</v>
      </c>
      <c r="K89" s="121">
        <v>3319.0857628000003</v>
      </c>
      <c r="L89" s="121">
        <v>9184.7071928900004</v>
      </c>
      <c r="M89" s="121">
        <v>9084.6043950400017</v>
      </c>
      <c r="N89" s="121">
        <v>100.10279784999999</v>
      </c>
      <c r="O89" s="121">
        <v>-5.4020008800000001</v>
      </c>
      <c r="P89" s="121">
        <v>38.194802230000001</v>
      </c>
      <c r="Q89" s="94"/>
      <c r="R89" s="94"/>
      <c r="S89" s="94"/>
      <c r="T89" s="94"/>
      <c r="U89" s="94"/>
      <c r="V89" s="94"/>
    </row>
    <row r="90" spans="1:22" hidden="1" outlineLevel="1">
      <c r="A90" s="62">
        <v>42948</v>
      </c>
      <c r="B90" s="121">
        <v>13210.778681379999</v>
      </c>
      <c r="C90" s="94">
        <v>168.42096109000002</v>
      </c>
      <c r="D90" s="121">
        <v>57.283821160000002</v>
      </c>
      <c r="E90" s="121">
        <v>111.13713993</v>
      </c>
      <c r="F90" s="121">
        <v>507.36382653000004</v>
      </c>
      <c r="G90" s="121">
        <v>46.339614659999995</v>
      </c>
      <c r="H90" s="121">
        <v>461.02421187000004</v>
      </c>
      <c r="I90" s="121">
        <v>3339.4855895199998</v>
      </c>
      <c r="J90" s="121">
        <v>387.44174686000002</v>
      </c>
      <c r="K90" s="121">
        <v>2952.0438426599999</v>
      </c>
      <c r="L90" s="121">
        <v>9195.5083042400001</v>
      </c>
      <c r="M90" s="121">
        <v>9082.5186135599997</v>
      </c>
      <c r="N90" s="121">
        <v>112.98969068</v>
      </c>
      <c r="O90" s="121">
        <v>4.4291250299999998</v>
      </c>
      <c r="P90" s="121">
        <v>32.374808129999998</v>
      </c>
      <c r="Q90" s="94"/>
      <c r="R90" s="94"/>
      <c r="S90" s="94"/>
      <c r="T90" s="94"/>
      <c r="U90" s="94"/>
      <c r="V90" s="94"/>
    </row>
    <row r="91" spans="1:22" hidden="1" outlineLevel="1">
      <c r="A91" s="62">
        <v>42979</v>
      </c>
      <c r="B91" s="121">
        <v>13727.81445252</v>
      </c>
      <c r="C91" s="94">
        <v>176.74127419000001</v>
      </c>
      <c r="D91" s="121">
        <v>60.018205979999998</v>
      </c>
      <c r="E91" s="121">
        <v>116.72306820999999</v>
      </c>
      <c r="F91" s="121">
        <v>418.49736324000003</v>
      </c>
      <c r="G91" s="121">
        <v>55.846161520000003</v>
      </c>
      <c r="H91" s="121">
        <v>362.65120172000002</v>
      </c>
      <c r="I91" s="121">
        <v>3604.4569514300001</v>
      </c>
      <c r="J91" s="121">
        <v>403.97393199999999</v>
      </c>
      <c r="K91" s="121">
        <v>3200.4830194300002</v>
      </c>
      <c r="L91" s="121">
        <v>9528.11886366</v>
      </c>
      <c r="M91" s="121">
        <v>9403.3044476300001</v>
      </c>
      <c r="N91" s="121">
        <v>124.81441603</v>
      </c>
      <c r="O91" s="121">
        <v>-31.70666688</v>
      </c>
      <c r="P91" s="121">
        <v>31.562855710000001</v>
      </c>
      <c r="Q91" s="94"/>
      <c r="R91" s="94"/>
      <c r="S91" s="94"/>
      <c r="T91" s="94"/>
      <c r="U91" s="94"/>
      <c r="V91" s="94"/>
    </row>
    <row r="92" spans="1:22" hidden="1" outlineLevel="1">
      <c r="A92" s="62">
        <v>43009</v>
      </c>
      <c r="B92" s="121">
        <v>13841.99538633</v>
      </c>
      <c r="C92" s="94">
        <v>191.02953048000001</v>
      </c>
      <c r="D92" s="121">
        <v>57.047912719999999</v>
      </c>
      <c r="E92" s="121">
        <v>133.98161776000001</v>
      </c>
      <c r="F92" s="121">
        <v>438.10272653000004</v>
      </c>
      <c r="G92" s="121">
        <v>61.365585830000001</v>
      </c>
      <c r="H92" s="121">
        <v>376.7371407</v>
      </c>
      <c r="I92" s="121">
        <v>3599.6225353499999</v>
      </c>
      <c r="J92" s="121">
        <v>405.85275708000006</v>
      </c>
      <c r="K92" s="121">
        <v>3193.7697782699997</v>
      </c>
      <c r="L92" s="121">
        <v>9613.2405939700002</v>
      </c>
      <c r="M92" s="121">
        <v>9489.2912238200006</v>
      </c>
      <c r="N92" s="121">
        <v>123.94937015000001</v>
      </c>
      <c r="O92" s="121">
        <v>-29.372850849999999</v>
      </c>
      <c r="P92" s="121">
        <v>27.22377955</v>
      </c>
      <c r="Q92" s="94"/>
      <c r="R92" s="94"/>
      <c r="S92" s="94"/>
      <c r="T92" s="94"/>
      <c r="U92" s="94"/>
      <c r="V92" s="94"/>
    </row>
    <row r="93" spans="1:22" hidden="1" outlineLevel="1">
      <c r="A93" s="62">
        <v>43040</v>
      </c>
      <c r="B93" s="121">
        <v>13861.74765474</v>
      </c>
      <c r="C93" s="94">
        <v>185.37303360000004</v>
      </c>
      <c r="D93" s="121">
        <v>60.302720120000004</v>
      </c>
      <c r="E93" s="121">
        <v>125.07031348000001</v>
      </c>
      <c r="F93" s="121">
        <v>499.63382417000003</v>
      </c>
      <c r="G93" s="121">
        <v>62.861375879999997</v>
      </c>
      <c r="H93" s="121">
        <v>436.77244829</v>
      </c>
      <c r="I93" s="121">
        <v>3384.39126756</v>
      </c>
      <c r="J93" s="121">
        <v>426.34870284999994</v>
      </c>
      <c r="K93" s="121">
        <v>2958.0425647100001</v>
      </c>
      <c r="L93" s="121">
        <v>9792.3495294099994</v>
      </c>
      <c r="M93" s="121">
        <v>9660.4136206599978</v>
      </c>
      <c r="N93" s="121">
        <v>131.93590875000001</v>
      </c>
      <c r="O93" s="121">
        <v>-3.5057416300000002</v>
      </c>
      <c r="P93" s="121">
        <v>25.733455030000002</v>
      </c>
      <c r="Q93" s="94"/>
      <c r="R93" s="94"/>
      <c r="S93" s="94"/>
      <c r="T93" s="94"/>
      <c r="U93" s="94"/>
      <c r="V93" s="94"/>
    </row>
    <row r="94" spans="1:22" hidden="1" outlineLevel="1">
      <c r="A94" s="62">
        <v>43070</v>
      </c>
      <c r="B94" s="121">
        <v>14120.17324695</v>
      </c>
      <c r="C94" s="94">
        <v>211.74594558000004</v>
      </c>
      <c r="D94" s="121">
        <v>64.915935329999996</v>
      </c>
      <c r="E94" s="121">
        <v>146.83001024999999</v>
      </c>
      <c r="F94" s="121">
        <v>75.821245009999998</v>
      </c>
      <c r="G94" s="121">
        <v>53.5337879</v>
      </c>
      <c r="H94" s="121">
        <v>22.287457110000002</v>
      </c>
      <c r="I94" s="121">
        <v>3538.6744754599999</v>
      </c>
      <c r="J94" s="121">
        <v>515.46777779000001</v>
      </c>
      <c r="K94" s="121">
        <v>3023.2066976699998</v>
      </c>
      <c r="L94" s="121">
        <v>10293.9315809</v>
      </c>
      <c r="M94" s="121">
        <v>10177.46575951</v>
      </c>
      <c r="N94" s="121">
        <v>116.46582139</v>
      </c>
      <c r="O94" s="121">
        <v>-7.2279575999999999</v>
      </c>
      <c r="P94" s="121">
        <v>25.334228979999999</v>
      </c>
      <c r="Q94" s="94"/>
      <c r="R94" s="94"/>
      <c r="S94" s="94"/>
      <c r="T94" s="94"/>
      <c r="U94" s="94"/>
      <c r="V94" s="94"/>
    </row>
    <row r="95" spans="1:22" hidden="1" outlineLevel="1">
      <c r="A95" s="62">
        <v>43101</v>
      </c>
      <c r="B95" s="121">
        <v>14333.7457846</v>
      </c>
      <c r="C95" s="94">
        <v>276.31617738</v>
      </c>
      <c r="D95" s="121">
        <v>61.973052069999994</v>
      </c>
      <c r="E95" s="121">
        <v>214.34312531</v>
      </c>
      <c r="F95" s="121">
        <v>449.53398529999998</v>
      </c>
      <c r="G95" s="121">
        <v>227.79200458999998</v>
      </c>
      <c r="H95" s="121">
        <v>221.74198070999998</v>
      </c>
      <c r="I95" s="121">
        <v>3375.6331671200001</v>
      </c>
      <c r="J95" s="121">
        <v>433.08831741999995</v>
      </c>
      <c r="K95" s="121">
        <v>2942.5448497000002</v>
      </c>
      <c r="L95" s="121">
        <v>10232.2624548</v>
      </c>
      <c r="M95" s="121">
        <v>10080.57814917</v>
      </c>
      <c r="N95" s="121">
        <v>151.68430563000001</v>
      </c>
      <c r="O95" s="121">
        <v>-17.435289609999998</v>
      </c>
      <c r="P95" s="121">
        <v>27.808352589999998</v>
      </c>
      <c r="Q95" s="94"/>
      <c r="R95" s="94"/>
      <c r="S95" s="94"/>
      <c r="T95" s="94"/>
      <c r="U95" s="94"/>
      <c r="V95" s="94"/>
    </row>
    <row r="96" spans="1:22" hidden="1" outlineLevel="1">
      <c r="A96" s="62">
        <v>43132</v>
      </c>
      <c r="B96" s="121">
        <v>13973.968549790001</v>
      </c>
      <c r="C96" s="94">
        <v>253.42151700999997</v>
      </c>
      <c r="D96" s="121">
        <v>62.750245999999997</v>
      </c>
      <c r="E96" s="121">
        <v>190.67127101</v>
      </c>
      <c r="F96" s="121">
        <v>557.49741443999994</v>
      </c>
      <c r="G96" s="121">
        <v>258.01011684000002</v>
      </c>
      <c r="H96" s="121">
        <v>299.48729759999998</v>
      </c>
      <c r="I96" s="121">
        <v>3087.6692711799997</v>
      </c>
      <c r="J96" s="121">
        <v>261.15207806000001</v>
      </c>
      <c r="K96" s="121">
        <v>2826.5171931199998</v>
      </c>
      <c r="L96" s="121">
        <v>10075.38034716</v>
      </c>
      <c r="M96" s="121">
        <v>9944.1256381999992</v>
      </c>
      <c r="N96" s="121">
        <v>131.25470895999999</v>
      </c>
      <c r="O96" s="121">
        <v>-13.513674780000001</v>
      </c>
      <c r="P96" s="121">
        <v>24.897974609999999</v>
      </c>
      <c r="Q96" s="94"/>
      <c r="R96" s="94"/>
      <c r="S96" s="94"/>
      <c r="T96" s="94"/>
      <c r="U96" s="94"/>
      <c r="V96" s="94"/>
    </row>
    <row r="97" spans="1:22" hidden="1" outlineLevel="1">
      <c r="A97" s="62">
        <v>43160</v>
      </c>
      <c r="B97" s="121">
        <v>14213.26447263</v>
      </c>
      <c r="C97" s="94">
        <v>240.19836997000002</v>
      </c>
      <c r="D97" s="121">
        <v>65.841052779999998</v>
      </c>
      <c r="E97" s="121">
        <v>174.35731718999997</v>
      </c>
      <c r="F97" s="121">
        <v>605.51776680000012</v>
      </c>
      <c r="G97" s="121">
        <v>282.76183352999999</v>
      </c>
      <c r="H97" s="121">
        <v>322.75593327000001</v>
      </c>
      <c r="I97" s="121">
        <v>3342.5534732099995</v>
      </c>
      <c r="J97" s="121">
        <v>266.53239889000002</v>
      </c>
      <c r="K97" s="121">
        <v>3076.0210743199996</v>
      </c>
      <c r="L97" s="121">
        <v>10024.994862650001</v>
      </c>
      <c r="M97" s="121">
        <v>9893.1743446199998</v>
      </c>
      <c r="N97" s="121">
        <v>131.82051803000002</v>
      </c>
      <c r="O97" s="121">
        <v>-2.3022356099999999</v>
      </c>
      <c r="P97" s="121">
        <v>21.501502389999999</v>
      </c>
      <c r="Q97" s="94"/>
      <c r="R97" s="94"/>
      <c r="S97" s="94"/>
      <c r="T97" s="94"/>
      <c r="U97" s="94"/>
      <c r="V97" s="94"/>
    </row>
    <row r="98" spans="1:22" hidden="1" outlineLevel="1">
      <c r="A98" s="62">
        <v>43191</v>
      </c>
      <c r="B98" s="121">
        <v>14837.19892762</v>
      </c>
      <c r="C98" s="94">
        <v>229.20833912999998</v>
      </c>
      <c r="D98" s="121">
        <v>66.527194460000004</v>
      </c>
      <c r="E98" s="121">
        <v>162.68114467000001</v>
      </c>
      <c r="F98" s="121">
        <v>610.1342526200001</v>
      </c>
      <c r="G98" s="121">
        <v>267.75334514000002</v>
      </c>
      <c r="H98" s="121">
        <v>342.38090748000002</v>
      </c>
      <c r="I98" s="121">
        <v>3767.9965711899999</v>
      </c>
      <c r="J98" s="121">
        <v>265.00692702999999</v>
      </c>
      <c r="K98" s="121">
        <v>3502.9896441599999</v>
      </c>
      <c r="L98" s="121">
        <v>10229.859764679999</v>
      </c>
      <c r="M98" s="121">
        <v>10104.67808018</v>
      </c>
      <c r="N98" s="121">
        <v>125.18168450000002</v>
      </c>
      <c r="O98" s="121">
        <v>-26.700402439999998</v>
      </c>
      <c r="P98" s="121">
        <v>25.027228880000003</v>
      </c>
      <c r="Q98" s="94"/>
      <c r="R98" s="94"/>
      <c r="S98" s="94"/>
      <c r="T98" s="94"/>
      <c r="U98" s="94"/>
      <c r="V98" s="94"/>
    </row>
    <row r="99" spans="1:22" hidden="1" outlineLevel="1">
      <c r="A99" s="62">
        <v>43221</v>
      </c>
      <c r="B99" s="121">
        <v>14910.5298516</v>
      </c>
      <c r="C99" s="94">
        <v>221.62679412999995</v>
      </c>
      <c r="D99" s="121">
        <v>66.79023810999999</v>
      </c>
      <c r="E99" s="121">
        <v>154.83655602000002</v>
      </c>
      <c r="F99" s="121">
        <v>665.68099786000005</v>
      </c>
      <c r="G99" s="121">
        <v>287.17573713000002</v>
      </c>
      <c r="H99" s="121">
        <v>378.50526073000003</v>
      </c>
      <c r="I99" s="121">
        <v>3764.9614185600003</v>
      </c>
      <c r="J99" s="121">
        <v>252.12342667999999</v>
      </c>
      <c r="K99" s="121">
        <v>3512.8379918800001</v>
      </c>
      <c r="L99" s="121">
        <v>10258.260641049999</v>
      </c>
      <c r="M99" s="121">
        <v>10133.18345486</v>
      </c>
      <c r="N99" s="121">
        <v>125.07718619000001</v>
      </c>
      <c r="O99" s="121">
        <v>-17.14342967</v>
      </c>
      <c r="P99" s="121">
        <v>22.597720180000003</v>
      </c>
      <c r="Q99" s="94"/>
      <c r="R99" s="94"/>
      <c r="S99" s="94"/>
      <c r="T99" s="94"/>
      <c r="U99" s="94"/>
      <c r="V99" s="94"/>
    </row>
    <row r="100" spans="1:22" hidden="1" outlineLevel="1">
      <c r="A100" s="62">
        <v>43252</v>
      </c>
      <c r="B100" s="121">
        <v>15415.70481884</v>
      </c>
      <c r="C100" s="94">
        <v>222.21333329999996</v>
      </c>
      <c r="D100" s="121">
        <v>65.448507949999993</v>
      </c>
      <c r="E100" s="121">
        <v>156.76482535</v>
      </c>
      <c r="F100" s="121">
        <v>596.83400107</v>
      </c>
      <c r="G100" s="121">
        <v>262.63299216000001</v>
      </c>
      <c r="H100" s="121">
        <v>334.20100890999998</v>
      </c>
      <c r="I100" s="121">
        <v>3762.0808677600003</v>
      </c>
      <c r="J100" s="121">
        <v>219.73994815999995</v>
      </c>
      <c r="K100" s="121">
        <v>3542.3409196000002</v>
      </c>
      <c r="L100" s="121">
        <v>10834.576616709999</v>
      </c>
      <c r="M100" s="121">
        <v>10709.39793151</v>
      </c>
      <c r="N100" s="121">
        <v>125.17868520000002</v>
      </c>
      <c r="O100" s="121">
        <v>-48.908434300000003</v>
      </c>
      <c r="P100" s="121">
        <v>27.03531255</v>
      </c>
      <c r="Q100" s="94"/>
      <c r="R100" s="94"/>
      <c r="S100" s="94"/>
      <c r="T100" s="94"/>
      <c r="U100" s="94"/>
      <c r="V100" s="94"/>
    </row>
    <row r="101" spans="1:22" hidden="1" outlineLevel="1">
      <c r="A101" s="62">
        <v>43282</v>
      </c>
      <c r="B101" s="121">
        <v>15401.55212529</v>
      </c>
      <c r="C101" s="94">
        <v>207.91699027999999</v>
      </c>
      <c r="D101" s="121">
        <v>66.778657789999997</v>
      </c>
      <c r="E101" s="121">
        <v>141.13833248999998</v>
      </c>
      <c r="F101" s="121">
        <v>625.36608422000006</v>
      </c>
      <c r="G101" s="121">
        <v>260.80431580000004</v>
      </c>
      <c r="H101" s="121">
        <v>364.56176842000002</v>
      </c>
      <c r="I101" s="121">
        <v>3860.7610055300001</v>
      </c>
      <c r="J101" s="121">
        <v>327.37181843999997</v>
      </c>
      <c r="K101" s="121">
        <v>3533.3891870900006</v>
      </c>
      <c r="L101" s="121">
        <v>10707.508045260001</v>
      </c>
      <c r="M101" s="121">
        <v>10580.01536324</v>
      </c>
      <c r="N101" s="121">
        <v>127.49268202</v>
      </c>
      <c r="O101" s="121">
        <v>-20.52251107</v>
      </c>
      <c r="P101" s="121">
        <v>23.83427082</v>
      </c>
      <c r="Q101" s="94"/>
      <c r="R101" s="94"/>
      <c r="S101" s="94"/>
      <c r="T101" s="94"/>
      <c r="U101" s="94"/>
      <c r="V101" s="94"/>
    </row>
    <row r="102" spans="1:22" hidden="1" outlineLevel="1">
      <c r="A102" s="62">
        <v>43313</v>
      </c>
      <c r="B102" s="121">
        <v>15222.955285649999</v>
      </c>
      <c r="C102" s="94">
        <v>201.38158390999999</v>
      </c>
      <c r="D102" s="121">
        <v>67.800929170000003</v>
      </c>
      <c r="E102" s="121">
        <v>133.58065474</v>
      </c>
      <c r="F102" s="121">
        <v>687.95162885000002</v>
      </c>
      <c r="G102" s="121">
        <v>301.45096140000004</v>
      </c>
      <c r="H102" s="121">
        <v>386.50066745000004</v>
      </c>
      <c r="I102" s="121">
        <v>3432.2584350500006</v>
      </c>
      <c r="J102" s="121">
        <v>258.76233474999998</v>
      </c>
      <c r="K102" s="121">
        <v>3173.4961003000003</v>
      </c>
      <c r="L102" s="121">
        <v>10901.363637840001</v>
      </c>
      <c r="M102" s="121">
        <v>10748.188709349999</v>
      </c>
      <c r="N102" s="121">
        <v>153.17492849000001</v>
      </c>
      <c r="O102" s="121">
        <v>-14.01508651</v>
      </c>
      <c r="P102" s="121">
        <v>27.186864880000002</v>
      </c>
      <c r="Q102" s="94"/>
      <c r="R102" s="94"/>
      <c r="S102" s="94"/>
      <c r="T102" s="94"/>
      <c r="U102" s="94"/>
      <c r="V102" s="94"/>
    </row>
    <row r="103" spans="1:22" hidden="1" outlineLevel="1">
      <c r="A103" s="62">
        <v>43344</v>
      </c>
      <c r="B103" s="121">
        <v>15511.585708979999</v>
      </c>
      <c r="C103" s="94">
        <v>237.02693033</v>
      </c>
      <c r="D103" s="121">
        <v>75.635108040000006</v>
      </c>
      <c r="E103" s="121">
        <v>161.39182229000002</v>
      </c>
      <c r="F103" s="121">
        <v>633.59085161999997</v>
      </c>
      <c r="G103" s="121">
        <v>289.39237819000004</v>
      </c>
      <c r="H103" s="121">
        <v>344.19847342999998</v>
      </c>
      <c r="I103" s="121">
        <v>3502.6752465300001</v>
      </c>
      <c r="J103" s="121">
        <v>295.19513934000003</v>
      </c>
      <c r="K103" s="121">
        <v>3207.4801071900001</v>
      </c>
      <c r="L103" s="121">
        <v>11138.292680499999</v>
      </c>
      <c r="M103" s="121">
        <v>10984.181783489999</v>
      </c>
      <c r="N103" s="121">
        <v>154.11089701</v>
      </c>
      <c r="O103" s="121">
        <v>-10.595680590000001</v>
      </c>
      <c r="P103" s="121">
        <v>27.871296179999998</v>
      </c>
      <c r="Q103" s="94"/>
      <c r="R103" s="94"/>
      <c r="S103" s="94"/>
      <c r="T103" s="94"/>
      <c r="U103" s="94"/>
      <c r="V103" s="94"/>
    </row>
    <row r="104" spans="1:22" hidden="1" outlineLevel="1">
      <c r="A104" s="62">
        <v>43374</v>
      </c>
      <c r="B104" s="121">
        <v>15816.21595636</v>
      </c>
      <c r="C104" s="94">
        <v>209.32846216000004</v>
      </c>
      <c r="D104" s="121">
        <v>77.47411421000001</v>
      </c>
      <c r="E104" s="121">
        <v>131.85434795</v>
      </c>
      <c r="F104" s="121">
        <v>625.49952125000004</v>
      </c>
      <c r="G104" s="121">
        <v>271.67725435</v>
      </c>
      <c r="H104" s="121">
        <v>353.82226689999999</v>
      </c>
      <c r="I104" s="121">
        <v>3806.8998681200001</v>
      </c>
      <c r="J104" s="121">
        <v>356.04658684999998</v>
      </c>
      <c r="K104" s="121">
        <v>3450.8532812699996</v>
      </c>
      <c r="L104" s="121">
        <v>11174.488104829999</v>
      </c>
      <c r="M104" s="121">
        <v>11021.893784080001</v>
      </c>
      <c r="N104" s="121">
        <v>152.59432075000001</v>
      </c>
      <c r="O104" s="121">
        <v>-10.684929589999999</v>
      </c>
      <c r="P104" s="121">
        <v>27.006889719999997</v>
      </c>
      <c r="Q104" s="94"/>
      <c r="R104" s="94"/>
      <c r="S104" s="94"/>
      <c r="T104" s="94"/>
      <c r="U104" s="94"/>
      <c r="V104" s="94"/>
    </row>
    <row r="105" spans="1:22" hidden="1" outlineLevel="1">
      <c r="A105" s="62">
        <v>43405</v>
      </c>
      <c r="B105" s="121">
        <v>15413.67480794</v>
      </c>
      <c r="C105" s="94">
        <v>220.31873479000004</v>
      </c>
      <c r="D105" s="121">
        <v>69.637928530000011</v>
      </c>
      <c r="E105" s="121">
        <v>150.68080626000003</v>
      </c>
      <c r="F105" s="121">
        <v>580.05631232999997</v>
      </c>
      <c r="G105" s="121">
        <v>265.63526372000001</v>
      </c>
      <c r="H105" s="121">
        <v>314.42104861000001</v>
      </c>
      <c r="I105" s="121">
        <v>3458.1796368</v>
      </c>
      <c r="J105" s="121">
        <v>299.75750138000001</v>
      </c>
      <c r="K105" s="121">
        <v>3158.4221354200004</v>
      </c>
      <c r="L105" s="121">
        <v>11155.120124019999</v>
      </c>
      <c r="M105" s="121">
        <v>11009.774110599999</v>
      </c>
      <c r="N105" s="121">
        <v>145.34601341999999</v>
      </c>
      <c r="O105" s="121">
        <v>-13.095583789999999</v>
      </c>
      <c r="P105" s="121">
        <v>28.435190540000001</v>
      </c>
      <c r="Q105" s="94"/>
      <c r="R105" s="94"/>
      <c r="S105" s="94"/>
      <c r="T105" s="94"/>
      <c r="U105" s="94"/>
      <c r="V105" s="94"/>
    </row>
    <row r="106" spans="1:22" hidden="1" outlineLevel="1">
      <c r="A106" s="62">
        <v>43435</v>
      </c>
      <c r="B106" s="121">
        <v>15422.419142569999</v>
      </c>
      <c r="C106" s="94">
        <v>226.12921067000002</v>
      </c>
      <c r="D106" s="121">
        <v>70.398009810000005</v>
      </c>
      <c r="E106" s="121">
        <v>155.73120085999997</v>
      </c>
      <c r="F106" s="121">
        <v>98.043107829999997</v>
      </c>
      <c r="G106" s="121">
        <v>84.505356300000003</v>
      </c>
      <c r="H106" s="121">
        <v>13.53775153</v>
      </c>
      <c r="I106" s="121">
        <v>3817.6332745600002</v>
      </c>
      <c r="J106" s="121">
        <v>435.33176286999992</v>
      </c>
      <c r="K106" s="121">
        <v>3382.3015116900001</v>
      </c>
      <c r="L106" s="121">
        <v>11280.613549509999</v>
      </c>
      <c r="M106" s="121">
        <v>11147.087930149999</v>
      </c>
      <c r="N106" s="121">
        <v>133.52561935999998</v>
      </c>
      <c r="O106" s="121">
        <v>-12.054664499999999</v>
      </c>
      <c r="P106" s="121">
        <v>22.545546299999998</v>
      </c>
      <c r="Q106" s="94"/>
      <c r="R106" s="94"/>
      <c r="S106" s="94"/>
      <c r="T106" s="94"/>
      <c r="U106" s="94"/>
      <c r="V106" s="94"/>
    </row>
    <row r="107" spans="1:22" hidden="1" outlineLevel="1">
      <c r="A107" s="62">
        <v>43466</v>
      </c>
      <c r="B107" s="121">
        <v>15908.19898449</v>
      </c>
      <c r="C107" s="94">
        <v>237.87378483000001</v>
      </c>
      <c r="D107" s="121">
        <v>64.011274029999996</v>
      </c>
      <c r="E107" s="121">
        <v>173.8625108</v>
      </c>
      <c r="F107" s="121">
        <v>442.38629237999999</v>
      </c>
      <c r="G107" s="121">
        <v>200.20511730999999</v>
      </c>
      <c r="H107" s="121">
        <v>242.18117506999999</v>
      </c>
      <c r="I107" s="121">
        <v>3915.5151134100006</v>
      </c>
      <c r="J107" s="121">
        <v>350.34998557</v>
      </c>
      <c r="K107" s="121">
        <v>3565.1651278400004</v>
      </c>
      <c r="L107" s="121">
        <v>11312.423793869999</v>
      </c>
      <c r="M107" s="121">
        <v>11162.616174819999</v>
      </c>
      <c r="N107" s="121">
        <v>149.80761905</v>
      </c>
      <c r="O107" s="121">
        <v>-9.1733051000000003</v>
      </c>
      <c r="P107" s="121">
        <v>21.81938306</v>
      </c>
      <c r="Q107" s="94"/>
      <c r="R107" s="94"/>
      <c r="S107" s="94"/>
      <c r="T107" s="94"/>
      <c r="U107" s="94"/>
      <c r="V107" s="94"/>
    </row>
    <row r="108" spans="1:22" hidden="1" outlineLevel="1">
      <c r="A108" s="62">
        <v>43497</v>
      </c>
      <c r="B108" s="121">
        <v>15875.328823829999</v>
      </c>
      <c r="C108" s="94">
        <v>236.58044886000002</v>
      </c>
      <c r="D108" s="121">
        <v>61.442818450000004</v>
      </c>
      <c r="E108" s="121">
        <v>175.13763041000001</v>
      </c>
      <c r="F108" s="121">
        <v>522.08743140000001</v>
      </c>
      <c r="G108" s="121">
        <v>120.45580046000001</v>
      </c>
      <c r="H108" s="121">
        <v>401.63163094000004</v>
      </c>
      <c r="I108" s="121">
        <v>3829.7960200799998</v>
      </c>
      <c r="J108" s="121">
        <v>379.64574916000004</v>
      </c>
      <c r="K108" s="121">
        <v>3450.1502709200004</v>
      </c>
      <c r="L108" s="121">
        <v>11286.86492349</v>
      </c>
      <c r="M108" s="121">
        <v>11144.688734179999</v>
      </c>
      <c r="N108" s="121">
        <v>142.17618931000004</v>
      </c>
      <c r="O108" s="121">
        <v>-12.53767427</v>
      </c>
      <c r="P108" s="121">
        <v>20.6613832</v>
      </c>
      <c r="Q108" s="94"/>
      <c r="R108" s="94"/>
      <c r="S108" s="94"/>
      <c r="T108" s="94"/>
      <c r="U108" s="94"/>
      <c r="V108" s="94"/>
    </row>
    <row r="109" spans="1:22" hidden="1" outlineLevel="1">
      <c r="A109" s="62">
        <v>43525</v>
      </c>
      <c r="B109" s="121">
        <v>16065.21943309</v>
      </c>
      <c r="C109" s="94">
        <v>227.73328921000001</v>
      </c>
      <c r="D109" s="121">
        <v>63.369219119999997</v>
      </c>
      <c r="E109" s="121">
        <v>164.36407008999998</v>
      </c>
      <c r="F109" s="121">
        <v>578.53774092999993</v>
      </c>
      <c r="G109" s="121">
        <v>114.30140763</v>
      </c>
      <c r="H109" s="121">
        <v>464.23633330000001</v>
      </c>
      <c r="I109" s="121">
        <v>3773.6583615</v>
      </c>
      <c r="J109" s="121">
        <v>359.20483422000001</v>
      </c>
      <c r="K109" s="121">
        <v>3414.4535272799999</v>
      </c>
      <c r="L109" s="121">
        <v>11485.29004145</v>
      </c>
      <c r="M109" s="121">
        <v>11342.461984760001</v>
      </c>
      <c r="N109" s="121">
        <v>142.82805669000001</v>
      </c>
      <c r="O109" s="121">
        <v>-17.817333359999999</v>
      </c>
      <c r="P109" s="121">
        <v>23.525538660000002</v>
      </c>
      <c r="Q109" s="94"/>
      <c r="R109" s="94"/>
      <c r="S109" s="94"/>
      <c r="T109" s="94"/>
      <c r="U109" s="94"/>
      <c r="V109" s="94"/>
    </row>
    <row r="110" spans="1:22" hidden="1" outlineLevel="1">
      <c r="A110" s="62">
        <v>43556</v>
      </c>
      <c r="B110" s="121">
        <v>16084.001428310001</v>
      </c>
      <c r="C110" s="94">
        <v>222.52069102000002</v>
      </c>
      <c r="D110" s="121">
        <v>56.747392669999996</v>
      </c>
      <c r="E110" s="121">
        <v>165.77329835</v>
      </c>
      <c r="F110" s="121">
        <v>579.57119758999988</v>
      </c>
      <c r="G110" s="121">
        <v>108.79304198</v>
      </c>
      <c r="H110" s="121">
        <v>470.77815560999994</v>
      </c>
      <c r="I110" s="121">
        <v>3841.4515180799999</v>
      </c>
      <c r="J110" s="121">
        <v>391.40543409999998</v>
      </c>
      <c r="K110" s="121">
        <v>3450.0460839799998</v>
      </c>
      <c r="L110" s="121">
        <v>11440.458021620001</v>
      </c>
      <c r="M110" s="121">
        <v>11292.79285446</v>
      </c>
      <c r="N110" s="121">
        <v>147.66516716000001</v>
      </c>
      <c r="O110" s="121">
        <v>-18.546674710000001</v>
      </c>
      <c r="P110" s="121">
        <v>21.727222269999999</v>
      </c>
      <c r="Q110" s="94"/>
      <c r="R110" s="94"/>
      <c r="S110" s="94"/>
      <c r="T110" s="94"/>
      <c r="U110" s="94"/>
      <c r="V110" s="94"/>
    </row>
    <row r="111" spans="1:22" hidden="1" outlineLevel="1">
      <c r="A111" s="62">
        <v>43586</v>
      </c>
      <c r="B111" s="121">
        <v>16273.24886044</v>
      </c>
      <c r="C111" s="94">
        <v>237.24977030999997</v>
      </c>
      <c r="D111" s="121">
        <v>59.668819540000001</v>
      </c>
      <c r="E111" s="121">
        <v>177.58095077000002</v>
      </c>
      <c r="F111" s="121">
        <v>581.23486787999991</v>
      </c>
      <c r="G111" s="121">
        <v>108.89276379</v>
      </c>
      <c r="H111" s="121">
        <v>472.34210409000002</v>
      </c>
      <c r="I111" s="121">
        <v>4089.4560223100002</v>
      </c>
      <c r="J111" s="121">
        <v>343.14437944999997</v>
      </c>
      <c r="K111" s="121">
        <v>3746.3116428599997</v>
      </c>
      <c r="L111" s="121">
        <v>11365.308199939998</v>
      </c>
      <c r="M111" s="121">
        <v>11201.798281199999</v>
      </c>
      <c r="N111" s="121">
        <v>163.50991874000002</v>
      </c>
      <c r="O111" s="121">
        <v>-10.044945520000001</v>
      </c>
      <c r="P111" s="121">
        <v>22.26759813</v>
      </c>
      <c r="Q111" s="94"/>
      <c r="R111" s="94"/>
      <c r="S111" s="94"/>
      <c r="T111" s="94"/>
      <c r="U111" s="94"/>
      <c r="V111" s="94"/>
    </row>
    <row r="112" spans="1:22" hidden="1" outlineLevel="1">
      <c r="A112" s="62">
        <v>43617</v>
      </c>
      <c r="B112" s="121">
        <v>16986.403695739999</v>
      </c>
      <c r="C112" s="94">
        <v>277.16614062000002</v>
      </c>
      <c r="D112" s="121">
        <v>74.661159429999998</v>
      </c>
      <c r="E112" s="121">
        <v>202.50498119000002</v>
      </c>
      <c r="F112" s="121">
        <v>564.84007292000001</v>
      </c>
      <c r="G112" s="121">
        <v>117.20574578</v>
      </c>
      <c r="H112" s="121">
        <v>447.63432713999998</v>
      </c>
      <c r="I112" s="121">
        <v>4304.5500821499991</v>
      </c>
      <c r="J112" s="121">
        <v>352.59540357999998</v>
      </c>
      <c r="K112" s="121">
        <v>3951.9546785699995</v>
      </c>
      <c r="L112" s="121">
        <v>11839.847400049999</v>
      </c>
      <c r="M112" s="121">
        <v>11684.30171801</v>
      </c>
      <c r="N112" s="121">
        <v>155.54568204</v>
      </c>
      <c r="O112" s="121">
        <v>-14.437320100000001</v>
      </c>
      <c r="P112" s="121">
        <v>24.79221029</v>
      </c>
      <c r="Q112" s="94"/>
      <c r="R112" s="94"/>
      <c r="S112" s="94"/>
      <c r="T112" s="94"/>
      <c r="U112" s="94"/>
      <c r="V112" s="94"/>
    </row>
    <row r="113" spans="1:22" hidden="1" outlineLevel="1">
      <c r="A113" s="62">
        <v>43647</v>
      </c>
      <c r="B113" s="121">
        <v>16611.59397116</v>
      </c>
      <c r="C113" s="94">
        <v>258.42557722000004</v>
      </c>
      <c r="D113" s="121">
        <v>77.871351770000004</v>
      </c>
      <c r="E113" s="121">
        <v>180.55422545000002</v>
      </c>
      <c r="F113" s="121">
        <v>561.26793529999998</v>
      </c>
      <c r="G113" s="121">
        <v>111.15236177</v>
      </c>
      <c r="H113" s="121">
        <v>450.11557353000001</v>
      </c>
      <c r="I113" s="121">
        <v>4297.44623254</v>
      </c>
      <c r="J113" s="121">
        <v>318.64505485999996</v>
      </c>
      <c r="K113" s="121">
        <v>3978.8011776800004</v>
      </c>
      <c r="L113" s="121">
        <v>11494.454226100001</v>
      </c>
      <c r="M113" s="121">
        <v>11332.202267879999</v>
      </c>
      <c r="N113" s="121">
        <v>162.25195822000001</v>
      </c>
      <c r="O113" s="121">
        <v>-4.7173184900000003</v>
      </c>
      <c r="P113" s="121">
        <v>39.734371080000003</v>
      </c>
      <c r="Q113" s="94"/>
      <c r="R113" s="94"/>
      <c r="S113" s="94"/>
      <c r="T113" s="94"/>
      <c r="U113" s="94"/>
      <c r="V113" s="94"/>
    </row>
    <row r="114" spans="1:22" hidden="1" outlineLevel="1">
      <c r="A114" s="62">
        <v>43678</v>
      </c>
      <c r="B114" s="121">
        <v>16715.280593489999</v>
      </c>
      <c r="C114" s="94">
        <v>272.79694325999998</v>
      </c>
      <c r="D114" s="121">
        <v>82.944432329999998</v>
      </c>
      <c r="E114" s="121">
        <v>189.85251092999999</v>
      </c>
      <c r="F114" s="121">
        <v>607.98895646000005</v>
      </c>
      <c r="G114" s="121">
        <v>124.54410117</v>
      </c>
      <c r="H114" s="121">
        <v>483.44485529000002</v>
      </c>
      <c r="I114" s="121">
        <v>4156.7130782900003</v>
      </c>
      <c r="J114" s="121">
        <v>345.74774788999997</v>
      </c>
      <c r="K114" s="121">
        <v>3810.9653303999999</v>
      </c>
      <c r="L114" s="121">
        <v>11677.781615480002</v>
      </c>
      <c r="M114" s="121">
        <v>11501.88169998</v>
      </c>
      <c r="N114" s="121">
        <v>175.89991549999996</v>
      </c>
      <c r="O114" s="121">
        <v>-13.931360789999999</v>
      </c>
      <c r="P114" s="121">
        <v>43.688187460000002</v>
      </c>
      <c r="Q114" s="94"/>
      <c r="R114" s="94"/>
      <c r="S114" s="94"/>
      <c r="T114" s="94"/>
      <c r="U114" s="94"/>
      <c r="V114" s="94"/>
    </row>
    <row r="115" spans="1:22" hidden="1" outlineLevel="1">
      <c r="A115" s="62">
        <v>43709</v>
      </c>
      <c r="B115" s="121">
        <v>17198.459042890001</v>
      </c>
      <c r="C115" s="94">
        <v>268.52034133999996</v>
      </c>
      <c r="D115" s="121">
        <v>83.664094989999995</v>
      </c>
      <c r="E115" s="121">
        <v>184.85624634999999</v>
      </c>
      <c r="F115" s="121">
        <v>636.72616390000007</v>
      </c>
      <c r="G115" s="121">
        <v>144.33478258</v>
      </c>
      <c r="H115" s="121">
        <v>492.39138131999999</v>
      </c>
      <c r="I115" s="121">
        <v>4618.2149814000004</v>
      </c>
      <c r="J115" s="121">
        <v>368.07607792999994</v>
      </c>
      <c r="K115" s="121">
        <v>4250.1389034700005</v>
      </c>
      <c r="L115" s="121">
        <v>11674.99755625</v>
      </c>
      <c r="M115" s="121">
        <v>11496.6556724</v>
      </c>
      <c r="N115" s="121">
        <v>178.34188385000002</v>
      </c>
      <c r="O115" s="121">
        <v>-21.756883469999998</v>
      </c>
      <c r="P115" s="121">
        <v>42.230116050000007</v>
      </c>
      <c r="Q115" s="94"/>
      <c r="R115" s="94"/>
      <c r="S115" s="94"/>
      <c r="T115" s="94"/>
      <c r="U115" s="94"/>
      <c r="V115" s="94"/>
    </row>
    <row r="116" spans="1:22" hidden="1" outlineLevel="1">
      <c r="A116" s="62">
        <v>43739</v>
      </c>
      <c r="B116" s="121">
        <v>17590.702987879999</v>
      </c>
      <c r="C116" s="94">
        <v>289.20221017</v>
      </c>
      <c r="D116" s="121">
        <v>88.385334920000005</v>
      </c>
      <c r="E116" s="121">
        <v>200.81687525000001</v>
      </c>
      <c r="F116" s="121">
        <v>674.17359523000005</v>
      </c>
      <c r="G116" s="121">
        <v>157.65191060000001</v>
      </c>
      <c r="H116" s="121">
        <v>516.52168462999998</v>
      </c>
      <c r="I116" s="121">
        <v>4422.8573619199997</v>
      </c>
      <c r="J116" s="121">
        <v>289.62529158999996</v>
      </c>
      <c r="K116" s="121">
        <v>4133.2320703300002</v>
      </c>
      <c r="L116" s="121">
        <v>12204.46982056</v>
      </c>
      <c r="M116" s="121">
        <v>12006.534172629999</v>
      </c>
      <c r="N116" s="121">
        <v>197.93564792999999</v>
      </c>
      <c r="O116" s="121">
        <v>-11.60307851</v>
      </c>
      <c r="P116" s="121">
        <v>45.825719659999997</v>
      </c>
      <c r="Q116" s="94"/>
      <c r="R116" s="94"/>
      <c r="S116" s="94"/>
      <c r="T116" s="94"/>
      <c r="U116" s="94"/>
      <c r="V116" s="94"/>
    </row>
    <row r="117" spans="1:22" hidden="1" outlineLevel="1">
      <c r="A117" s="62">
        <v>43770</v>
      </c>
      <c r="B117" s="121">
        <v>17789.674472899998</v>
      </c>
      <c r="C117" s="94">
        <v>299.18144224999998</v>
      </c>
      <c r="D117" s="121">
        <v>88.0882024</v>
      </c>
      <c r="E117" s="121">
        <v>211.09323984999997</v>
      </c>
      <c r="F117" s="121">
        <v>681.29392258999997</v>
      </c>
      <c r="G117" s="121">
        <v>169.66746189</v>
      </c>
      <c r="H117" s="121">
        <v>511.6264607</v>
      </c>
      <c r="I117" s="121">
        <v>4425.1916252800002</v>
      </c>
      <c r="J117" s="121">
        <v>368.05274854999999</v>
      </c>
      <c r="K117" s="121">
        <v>4057.1388767300004</v>
      </c>
      <c r="L117" s="121">
        <v>12384.007482779998</v>
      </c>
      <c r="M117" s="121">
        <v>12163.19429297</v>
      </c>
      <c r="N117" s="121">
        <v>220.81318980999998</v>
      </c>
      <c r="O117" s="121">
        <v>-23.69749616</v>
      </c>
      <c r="P117" s="121">
        <v>45.079438740000001</v>
      </c>
      <c r="Q117" s="94"/>
      <c r="R117" s="94"/>
      <c r="S117" s="94"/>
      <c r="T117" s="94"/>
      <c r="U117" s="94"/>
      <c r="V117" s="94"/>
    </row>
    <row r="118" spans="1:22" hidden="1" outlineLevel="1">
      <c r="A118" s="62">
        <v>43800</v>
      </c>
      <c r="B118" s="121">
        <v>18209.643783480002</v>
      </c>
      <c r="C118" s="94">
        <v>328.10637067999994</v>
      </c>
      <c r="D118" s="121">
        <v>89.789960589999993</v>
      </c>
      <c r="E118" s="121">
        <v>238.31641008999998</v>
      </c>
      <c r="F118" s="121">
        <v>160.68832528999999</v>
      </c>
      <c r="G118" s="121">
        <v>139.67007821999999</v>
      </c>
      <c r="H118" s="121">
        <v>21.018247070000001</v>
      </c>
      <c r="I118" s="121">
        <v>4999.3314016300001</v>
      </c>
      <c r="J118" s="121">
        <v>525.95155743000009</v>
      </c>
      <c r="K118" s="121">
        <v>4473.3798441999998</v>
      </c>
      <c r="L118" s="121">
        <v>12721.51768588</v>
      </c>
      <c r="M118" s="121">
        <v>12516.611477840001</v>
      </c>
      <c r="N118" s="121">
        <v>204.90620804</v>
      </c>
      <c r="O118" s="121">
        <v>-46.109460580000004</v>
      </c>
      <c r="P118" s="121">
        <v>48.613475539999996</v>
      </c>
      <c r="Q118" s="94"/>
      <c r="R118" s="94"/>
      <c r="S118" s="94"/>
      <c r="T118" s="94"/>
      <c r="U118" s="94"/>
      <c r="V118" s="94"/>
    </row>
    <row r="119" spans="1:22" hidden="1" outlineLevel="1">
      <c r="A119" s="62">
        <v>43831</v>
      </c>
      <c r="B119" s="121">
        <v>19175.125027329999</v>
      </c>
      <c r="C119" s="94">
        <v>401.42226779999999</v>
      </c>
      <c r="D119" s="121">
        <v>100.32348734</v>
      </c>
      <c r="E119" s="121">
        <v>301.09878046</v>
      </c>
      <c r="F119" s="121">
        <v>541.48347784999999</v>
      </c>
      <c r="G119" s="121">
        <v>214.37048551999999</v>
      </c>
      <c r="H119" s="121">
        <v>327.11299233000005</v>
      </c>
      <c r="I119" s="121">
        <v>5287.7161508700001</v>
      </c>
      <c r="J119" s="121">
        <v>1005.45545752</v>
      </c>
      <c r="K119" s="121">
        <v>4282.2606933500001</v>
      </c>
      <c r="L119" s="121">
        <v>12944.503130810001</v>
      </c>
      <c r="M119" s="121">
        <v>12717.095347229999</v>
      </c>
      <c r="N119" s="121">
        <v>227.40778358</v>
      </c>
      <c r="O119" s="121">
        <v>-32.152282280000001</v>
      </c>
      <c r="P119" s="121">
        <v>48.271090709999996</v>
      </c>
      <c r="Q119" s="94"/>
      <c r="R119" s="94"/>
      <c r="S119" s="94"/>
      <c r="T119" s="94"/>
      <c r="U119" s="94"/>
      <c r="V119" s="94"/>
    </row>
    <row r="120" spans="1:22" hidden="1" outlineLevel="1">
      <c r="A120" s="62">
        <v>43862</v>
      </c>
      <c r="B120" s="121">
        <v>19136.082029419998</v>
      </c>
      <c r="C120" s="94">
        <v>384.34002259999994</v>
      </c>
      <c r="D120" s="121">
        <v>100.00786031999999</v>
      </c>
      <c r="E120" s="121">
        <v>284.33216227999998</v>
      </c>
      <c r="F120" s="121">
        <v>646.73316399000009</v>
      </c>
      <c r="G120" s="121">
        <v>201.40186177000001</v>
      </c>
      <c r="H120" s="121">
        <v>445.33130222000005</v>
      </c>
      <c r="I120" s="121">
        <v>5301.1347470700002</v>
      </c>
      <c r="J120" s="121">
        <v>916.68552831000011</v>
      </c>
      <c r="K120" s="121">
        <v>4384.4492187599999</v>
      </c>
      <c r="L120" s="121">
        <v>12803.874095759998</v>
      </c>
      <c r="M120" s="121">
        <v>12617.410970779998</v>
      </c>
      <c r="N120" s="121">
        <v>186.46312498</v>
      </c>
      <c r="O120" s="121">
        <v>-13.9288182</v>
      </c>
      <c r="P120" s="121">
        <v>47.812724329999995</v>
      </c>
      <c r="Q120" s="94"/>
      <c r="R120" s="94"/>
      <c r="S120" s="94"/>
      <c r="T120" s="94"/>
      <c r="U120" s="94"/>
      <c r="V120" s="94"/>
    </row>
    <row r="121" spans="1:22" hidden="1" outlineLevel="1">
      <c r="A121" s="62">
        <v>43891</v>
      </c>
      <c r="B121" s="121">
        <v>20259.200695610001</v>
      </c>
      <c r="C121" s="94">
        <v>364.00887239000002</v>
      </c>
      <c r="D121" s="121">
        <v>93.182916160000005</v>
      </c>
      <c r="E121" s="121">
        <v>270.82595623000003</v>
      </c>
      <c r="F121" s="121">
        <v>702.38498777999996</v>
      </c>
      <c r="G121" s="121">
        <v>241.31003966999998</v>
      </c>
      <c r="H121" s="121">
        <v>461.07494811000004</v>
      </c>
      <c r="I121" s="121">
        <v>5833.0785178799997</v>
      </c>
      <c r="J121" s="121">
        <v>949.34065636000014</v>
      </c>
      <c r="K121" s="121">
        <v>4883.7378615199996</v>
      </c>
      <c r="L121" s="121">
        <v>13359.728317559999</v>
      </c>
      <c r="M121" s="121">
        <v>13190.32735207</v>
      </c>
      <c r="N121" s="121">
        <v>169.40096549</v>
      </c>
      <c r="O121" s="121">
        <v>-10.37494613</v>
      </c>
      <c r="P121" s="121">
        <v>52.475526250000001</v>
      </c>
      <c r="Q121" s="94"/>
      <c r="R121" s="94"/>
      <c r="S121" s="94"/>
      <c r="T121" s="94"/>
      <c r="U121" s="94"/>
      <c r="V121" s="94"/>
    </row>
    <row r="122" spans="1:22" hidden="1" outlineLevel="1">
      <c r="A122" s="62">
        <v>43922</v>
      </c>
      <c r="B122" s="121">
        <v>20930.738135439999</v>
      </c>
      <c r="C122" s="94">
        <v>335.54769570000008</v>
      </c>
      <c r="D122" s="121">
        <v>90.592276240000004</v>
      </c>
      <c r="E122" s="121">
        <v>244.95541946000003</v>
      </c>
      <c r="F122" s="121">
        <v>599.88835832999996</v>
      </c>
      <c r="G122" s="121">
        <v>226.51850976000003</v>
      </c>
      <c r="H122" s="121">
        <v>373.36984857000004</v>
      </c>
      <c r="I122" s="121">
        <v>6053.3841578700012</v>
      </c>
      <c r="J122" s="121">
        <v>885.87283138000009</v>
      </c>
      <c r="K122" s="121">
        <v>5167.511326490001</v>
      </c>
      <c r="L122" s="121">
        <v>13941.917923539999</v>
      </c>
      <c r="M122" s="121">
        <v>13769.356609279999</v>
      </c>
      <c r="N122" s="121">
        <v>172.56131425999999</v>
      </c>
      <c r="O122" s="121">
        <v>-22.733106540000001</v>
      </c>
      <c r="P122" s="121">
        <v>48.300758770000002</v>
      </c>
      <c r="Q122" s="94"/>
      <c r="R122" s="94"/>
      <c r="S122" s="94"/>
      <c r="T122" s="94"/>
      <c r="U122" s="94"/>
      <c r="V122" s="94"/>
    </row>
    <row r="123" spans="1:22" hidden="1" outlineLevel="1">
      <c r="A123" s="62">
        <v>43952</v>
      </c>
      <c r="B123" s="121">
        <v>20894.779968549999</v>
      </c>
      <c r="C123" s="94">
        <v>336.57555177</v>
      </c>
      <c r="D123" s="121">
        <v>89.556794489999987</v>
      </c>
      <c r="E123" s="121">
        <v>247.01875727999999</v>
      </c>
      <c r="F123" s="121">
        <v>622.19918546999997</v>
      </c>
      <c r="G123" s="121">
        <v>224.51707399</v>
      </c>
      <c r="H123" s="121">
        <v>397.68211148</v>
      </c>
      <c r="I123" s="121">
        <v>6145.7257447200009</v>
      </c>
      <c r="J123" s="121">
        <v>835.21858295000004</v>
      </c>
      <c r="K123" s="121">
        <v>5310.5071617700005</v>
      </c>
      <c r="L123" s="121">
        <v>13790.27948659</v>
      </c>
      <c r="M123" s="121">
        <v>13600.14938169</v>
      </c>
      <c r="N123" s="121">
        <v>190.13010490000002</v>
      </c>
      <c r="O123" s="121">
        <v>-15.6020824</v>
      </c>
      <c r="P123" s="121">
        <v>47.671388809999996</v>
      </c>
      <c r="Q123" s="94"/>
      <c r="R123" s="94"/>
      <c r="S123" s="94"/>
      <c r="T123" s="94"/>
      <c r="U123" s="94"/>
      <c r="V123" s="94"/>
    </row>
    <row r="124" spans="1:22" hidden="1" outlineLevel="1">
      <c r="A124" s="62">
        <v>43983</v>
      </c>
      <c r="B124" s="121">
        <v>21049.073724900001</v>
      </c>
      <c r="C124" s="94">
        <v>371.68508037999999</v>
      </c>
      <c r="D124" s="121">
        <v>92.364503239999991</v>
      </c>
      <c r="E124" s="121">
        <v>279.32057713999995</v>
      </c>
      <c r="F124" s="121">
        <v>594.72443979000002</v>
      </c>
      <c r="G124" s="121">
        <v>214.63076746000002</v>
      </c>
      <c r="H124" s="121">
        <v>380.09367233</v>
      </c>
      <c r="I124" s="121">
        <v>6045.1498911600011</v>
      </c>
      <c r="J124" s="121">
        <v>843.60038900999996</v>
      </c>
      <c r="K124" s="121">
        <v>5201.5495021500001</v>
      </c>
      <c r="L124" s="121">
        <v>14037.514313569998</v>
      </c>
      <c r="M124" s="121">
        <v>13854.306019609998</v>
      </c>
      <c r="N124" s="121">
        <v>183.20829395999999</v>
      </c>
      <c r="O124" s="121">
        <v>-15.08120819</v>
      </c>
      <c r="P124" s="121">
        <v>51.552963519999999</v>
      </c>
      <c r="Q124" s="94"/>
      <c r="R124" s="94"/>
      <c r="S124" s="94"/>
      <c r="T124" s="94"/>
      <c r="U124" s="94"/>
      <c r="V124" s="94"/>
    </row>
    <row r="125" spans="1:22" hidden="1" outlineLevel="1">
      <c r="A125" s="62">
        <v>44013</v>
      </c>
      <c r="B125" s="121">
        <v>21413.687551129999</v>
      </c>
      <c r="C125" s="94">
        <v>424.02577513</v>
      </c>
      <c r="D125" s="121">
        <v>90.40655532000001</v>
      </c>
      <c r="E125" s="121">
        <v>333.61921980999995</v>
      </c>
      <c r="F125" s="121">
        <v>595.59283026000003</v>
      </c>
      <c r="G125" s="121">
        <v>223.92873520000001</v>
      </c>
      <c r="H125" s="121">
        <v>371.66409505999997</v>
      </c>
      <c r="I125" s="121">
        <v>6161.05377434</v>
      </c>
      <c r="J125" s="121">
        <v>877.42397600000004</v>
      </c>
      <c r="K125" s="121">
        <v>5283.62979834</v>
      </c>
      <c r="L125" s="121">
        <v>14233.015171399999</v>
      </c>
      <c r="M125" s="121">
        <v>14039.7675452</v>
      </c>
      <c r="N125" s="121">
        <v>193.24762620000001</v>
      </c>
      <c r="O125" s="121">
        <v>-5.2626406799999996</v>
      </c>
      <c r="P125" s="121">
        <v>48.383499299999997</v>
      </c>
      <c r="Q125" s="94"/>
      <c r="R125" s="94"/>
      <c r="S125" s="94"/>
      <c r="T125" s="94"/>
      <c r="U125" s="94"/>
      <c r="V125" s="94"/>
    </row>
    <row r="126" spans="1:22" hidden="1" outlineLevel="1">
      <c r="A126" s="62">
        <v>44044</v>
      </c>
      <c r="B126" s="121">
        <v>21740.05325886</v>
      </c>
      <c r="C126" s="94">
        <v>465.76056394</v>
      </c>
      <c r="D126" s="121">
        <v>94.725646850000004</v>
      </c>
      <c r="E126" s="121">
        <v>371.03491708999996</v>
      </c>
      <c r="F126" s="121">
        <v>684.76913363000006</v>
      </c>
      <c r="G126" s="121">
        <v>246.05380208</v>
      </c>
      <c r="H126" s="121">
        <v>438.71533154999997</v>
      </c>
      <c r="I126" s="121">
        <v>6338.7536568899995</v>
      </c>
      <c r="J126" s="121">
        <v>932.78996633000008</v>
      </c>
      <c r="K126" s="121">
        <v>5405.96369056</v>
      </c>
      <c r="L126" s="121">
        <v>14250.7699044</v>
      </c>
      <c r="M126" s="121">
        <v>14045.75814374</v>
      </c>
      <c r="N126" s="121">
        <v>205.01176066000002</v>
      </c>
      <c r="O126" s="121">
        <v>-39.562727089999996</v>
      </c>
      <c r="P126" s="121">
        <v>57.13456248</v>
      </c>
      <c r="Q126" s="94"/>
      <c r="R126" s="94"/>
      <c r="S126" s="94"/>
      <c r="T126" s="94"/>
      <c r="U126" s="94"/>
      <c r="V126" s="94"/>
    </row>
    <row r="127" spans="1:22" hidden="1" outlineLevel="1">
      <c r="A127" s="62">
        <v>44075</v>
      </c>
      <c r="B127" s="121">
        <v>22453.098332080001</v>
      </c>
      <c r="C127" s="94">
        <v>504.24305095</v>
      </c>
      <c r="D127" s="121">
        <v>93.136003099999996</v>
      </c>
      <c r="E127" s="121">
        <v>411.10704785000001</v>
      </c>
      <c r="F127" s="121">
        <v>738.37471407999999</v>
      </c>
      <c r="G127" s="121">
        <v>288.60535174</v>
      </c>
      <c r="H127" s="121">
        <v>449.76936233999999</v>
      </c>
      <c r="I127" s="121">
        <v>6477.7905743499987</v>
      </c>
      <c r="J127" s="121">
        <v>965.05517228999997</v>
      </c>
      <c r="K127" s="121">
        <v>5512.7354020599996</v>
      </c>
      <c r="L127" s="121">
        <v>14732.689992699999</v>
      </c>
      <c r="M127" s="121">
        <v>14520.413670270002</v>
      </c>
      <c r="N127" s="121">
        <v>212.27632242999999</v>
      </c>
      <c r="O127" s="121">
        <v>-9.9793738800000007</v>
      </c>
      <c r="P127" s="121">
        <v>58.452104919999996</v>
      </c>
      <c r="Q127" s="94"/>
      <c r="R127" s="94"/>
      <c r="S127" s="94"/>
      <c r="T127" s="94"/>
      <c r="U127" s="94"/>
      <c r="V127" s="94"/>
    </row>
    <row r="128" spans="1:22" hidden="1" outlineLevel="1">
      <c r="A128" s="62">
        <v>44105</v>
      </c>
      <c r="B128" s="121">
        <v>22652.299547750001</v>
      </c>
      <c r="C128" s="94">
        <v>528.44506581999997</v>
      </c>
      <c r="D128" s="121">
        <v>92.103673749999999</v>
      </c>
      <c r="E128" s="121">
        <v>436.34139206999998</v>
      </c>
      <c r="F128" s="121">
        <v>722.12847181999996</v>
      </c>
      <c r="G128" s="121">
        <v>306.02657569000002</v>
      </c>
      <c r="H128" s="121">
        <v>416.10189613</v>
      </c>
      <c r="I128" s="121">
        <v>6582.4474231599997</v>
      </c>
      <c r="J128" s="121">
        <v>1042.91498886</v>
      </c>
      <c r="K128" s="121">
        <v>5539.5324343000002</v>
      </c>
      <c r="L128" s="121">
        <v>14819.27858695</v>
      </c>
      <c r="M128" s="121">
        <v>14623.380441360001</v>
      </c>
      <c r="N128" s="121">
        <v>195.89814559000001</v>
      </c>
      <c r="O128" s="121">
        <v>-10.476651149999999</v>
      </c>
      <c r="P128" s="121">
        <v>57.486476969999998</v>
      </c>
      <c r="Q128" s="94"/>
      <c r="R128" s="94"/>
      <c r="S128" s="94"/>
      <c r="T128" s="94"/>
      <c r="U128" s="94"/>
      <c r="V128" s="94"/>
    </row>
    <row r="129" spans="1:22" hidden="1" outlineLevel="1">
      <c r="A129" s="62">
        <v>44136</v>
      </c>
      <c r="B129" s="121">
        <v>22585.064694619999</v>
      </c>
      <c r="C129" s="94">
        <v>478.49234899999999</v>
      </c>
      <c r="D129" s="121">
        <v>84.892092899999994</v>
      </c>
      <c r="E129" s="121">
        <v>393.60025609999997</v>
      </c>
      <c r="F129" s="121">
        <v>763.16585785000007</v>
      </c>
      <c r="G129" s="121">
        <v>310.42203958000005</v>
      </c>
      <c r="H129" s="121">
        <v>452.74381827000002</v>
      </c>
      <c r="I129" s="121">
        <v>6329.4825255800006</v>
      </c>
      <c r="J129" s="121">
        <v>1010.30401547</v>
      </c>
      <c r="K129" s="121">
        <v>5319.1785101099995</v>
      </c>
      <c r="L129" s="121">
        <v>15013.923962190001</v>
      </c>
      <c r="M129" s="121">
        <v>14794.749734909999</v>
      </c>
      <c r="N129" s="121">
        <v>219.17422728000003</v>
      </c>
      <c r="O129" s="121">
        <v>-10.48023278</v>
      </c>
      <c r="P129" s="121">
        <v>50.818249250000001</v>
      </c>
      <c r="Q129" s="94"/>
      <c r="R129" s="94"/>
      <c r="S129" s="94"/>
      <c r="T129" s="94"/>
      <c r="U129" s="94"/>
      <c r="V129" s="94"/>
    </row>
    <row r="130" spans="1:22" hidden="1" outlineLevel="1">
      <c r="A130" s="62">
        <v>44166</v>
      </c>
      <c r="B130" s="121">
        <v>22998.633435010001</v>
      </c>
      <c r="C130" s="94">
        <v>484.72341583999997</v>
      </c>
      <c r="D130" s="121">
        <v>87.246647570000007</v>
      </c>
      <c r="E130" s="121">
        <v>397.47676827000004</v>
      </c>
      <c r="F130" s="121">
        <v>319.21828207000004</v>
      </c>
      <c r="G130" s="121">
        <v>304.65569429000004</v>
      </c>
      <c r="H130" s="121">
        <v>14.562587780000001</v>
      </c>
      <c r="I130" s="121">
        <v>6589.4846208599993</v>
      </c>
      <c r="J130" s="121">
        <v>1303.6549103299999</v>
      </c>
      <c r="K130" s="121">
        <v>5285.8297105299998</v>
      </c>
      <c r="L130" s="121">
        <v>15605.207116239999</v>
      </c>
      <c r="M130" s="121">
        <v>15402.834535760001</v>
      </c>
      <c r="N130" s="121">
        <v>202.37258048000001</v>
      </c>
      <c r="O130" s="121">
        <v>-26.52915406</v>
      </c>
      <c r="P130" s="121">
        <v>57.377402949999997</v>
      </c>
      <c r="Q130" s="94"/>
      <c r="R130" s="94"/>
      <c r="S130" s="94"/>
      <c r="T130" s="94"/>
      <c r="U130" s="94"/>
      <c r="V130" s="94"/>
    </row>
    <row r="131" spans="1:22" hidden="1" outlineLevel="1">
      <c r="A131" s="62">
        <v>44197</v>
      </c>
      <c r="B131" s="121">
        <v>22510.41360435</v>
      </c>
      <c r="C131" s="94">
        <v>498.06882010999999</v>
      </c>
      <c r="D131" s="121">
        <v>86.780575200000001</v>
      </c>
      <c r="E131" s="121">
        <v>411.28824490999995</v>
      </c>
      <c r="F131" s="121">
        <v>690.57489723999993</v>
      </c>
      <c r="G131" s="121">
        <v>339.87457637</v>
      </c>
      <c r="H131" s="121">
        <v>350.70032087000004</v>
      </c>
      <c r="I131" s="121">
        <v>5979.8778105900001</v>
      </c>
      <c r="J131" s="121">
        <v>1133.7664370499999</v>
      </c>
      <c r="K131" s="121">
        <v>4846.1113735399995</v>
      </c>
      <c r="L131" s="121">
        <v>15341.892076409998</v>
      </c>
      <c r="M131" s="121">
        <v>15141.522572950002</v>
      </c>
      <c r="N131" s="121">
        <v>200.36950346000003</v>
      </c>
      <c r="O131" s="121">
        <v>14.848613310000001</v>
      </c>
      <c r="P131" s="121">
        <v>58.704256180000002</v>
      </c>
      <c r="Q131" s="94"/>
      <c r="R131" s="94"/>
      <c r="S131" s="94"/>
      <c r="T131" s="94"/>
      <c r="U131" s="94"/>
      <c r="V131" s="94"/>
    </row>
    <row r="132" spans="1:22" hidden="1" outlineLevel="1">
      <c r="A132" s="62">
        <v>44228</v>
      </c>
      <c r="B132" s="121">
        <v>22912.643616270001</v>
      </c>
      <c r="C132" s="94">
        <v>491.09202533000007</v>
      </c>
      <c r="D132" s="121">
        <v>84.634538919999997</v>
      </c>
      <c r="E132" s="121">
        <v>406.45748641</v>
      </c>
      <c r="F132" s="121">
        <v>778.30594139999994</v>
      </c>
      <c r="G132" s="121">
        <v>363.74172317999995</v>
      </c>
      <c r="H132" s="121">
        <v>414.56421821999999</v>
      </c>
      <c r="I132" s="121">
        <v>6490.7842542199996</v>
      </c>
      <c r="J132" s="121">
        <v>1148.3865054299999</v>
      </c>
      <c r="K132" s="121">
        <v>5342.3977487899992</v>
      </c>
      <c r="L132" s="121">
        <v>15152.461395319999</v>
      </c>
      <c r="M132" s="121">
        <v>14932.520900699998</v>
      </c>
      <c r="N132" s="121">
        <v>219.94049462000001</v>
      </c>
      <c r="O132" s="121">
        <v>-16.268508359999998</v>
      </c>
      <c r="P132" s="121">
        <v>53.127121869999996</v>
      </c>
      <c r="Q132" s="94"/>
      <c r="R132" s="94"/>
      <c r="S132" s="94"/>
      <c r="T132" s="94"/>
      <c r="U132" s="94"/>
      <c r="V132" s="94"/>
    </row>
    <row r="133" spans="1:22" hidden="1" outlineLevel="1">
      <c r="A133" s="62">
        <v>44256</v>
      </c>
      <c r="B133" s="121">
        <v>23336.229524210001</v>
      </c>
      <c r="C133" s="94">
        <v>408.62621795999996</v>
      </c>
      <c r="D133" s="121">
        <v>82.719895280000003</v>
      </c>
      <c r="E133" s="121">
        <v>325.90632267999996</v>
      </c>
      <c r="F133" s="121">
        <v>804.41337240999997</v>
      </c>
      <c r="G133" s="121">
        <v>386.24656023</v>
      </c>
      <c r="H133" s="121">
        <v>418.16681217999997</v>
      </c>
      <c r="I133" s="121">
        <v>6953.8972045199998</v>
      </c>
      <c r="J133" s="121">
        <v>1112.26864839</v>
      </c>
      <c r="K133" s="121">
        <v>5841.6285561300001</v>
      </c>
      <c r="L133" s="121">
        <v>15169.292729319999</v>
      </c>
      <c r="M133" s="121">
        <v>14929.790655659999</v>
      </c>
      <c r="N133" s="121">
        <v>239.50207365999998</v>
      </c>
      <c r="O133" s="121">
        <v>-30.217796939999999</v>
      </c>
      <c r="P133" s="121">
        <v>49.270805690000003</v>
      </c>
      <c r="Q133" s="94"/>
      <c r="R133" s="94"/>
      <c r="S133" s="94"/>
      <c r="T133" s="94"/>
      <c r="U133" s="94"/>
      <c r="V133" s="94"/>
    </row>
    <row r="134" spans="1:22" hidden="1" outlineLevel="1">
      <c r="A134" s="62">
        <v>44287</v>
      </c>
      <c r="B134" s="121">
        <v>23927.289359499999</v>
      </c>
      <c r="C134" s="94">
        <v>423.57800359999993</v>
      </c>
      <c r="D134" s="121">
        <v>83.71665883</v>
      </c>
      <c r="E134" s="121">
        <v>339.86134476999996</v>
      </c>
      <c r="F134" s="121">
        <v>829.91258746999995</v>
      </c>
      <c r="G134" s="121">
        <v>388.52075292000001</v>
      </c>
      <c r="H134" s="121">
        <v>441.39183454999994</v>
      </c>
      <c r="I134" s="121">
        <v>7299.4330097499987</v>
      </c>
      <c r="J134" s="121">
        <v>1044.49856101</v>
      </c>
      <c r="K134" s="121">
        <v>6254.9344487399994</v>
      </c>
      <c r="L134" s="121">
        <v>15374.36575868</v>
      </c>
      <c r="M134" s="121">
        <v>15122.767183219999</v>
      </c>
      <c r="N134" s="121">
        <v>251.59857545999998</v>
      </c>
      <c r="O134" s="121">
        <v>-15.57731826</v>
      </c>
      <c r="P134" s="121">
        <v>50.356635600000004</v>
      </c>
      <c r="Q134" s="94"/>
      <c r="R134" s="94"/>
      <c r="S134" s="94"/>
      <c r="T134" s="94"/>
      <c r="U134" s="94"/>
      <c r="V134" s="94"/>
    </row>
    <row r="135" spans="1:22" hidden="1" outlineLevel="1">
      <c r="A135" s="62">
        <v>44317</v>
      </c>
      <c r="B135" s="121">
        <v>24201.151459330002</v>
      </c>
      <c r="C135" s="94">
        <v>383.92186787999998</v>
      </c>
      <c r="D135" s="121">
        <v>86.368518039999998</v>
      </c>
      <c r="E135" s="121">
        <v>297.55334984000001</v>
      </c>
      <c r="F135" s="121">
        <v>826.13021457000002</v>
      </c>
      <c r="G135" s="121">
        <v>386.00267552999998</v>
      </c>
      <c r="H135" s="121">
        <v>440.12753903999999</v>
      </c>
      <c r="I135" s="121">
        <v>7776.0638216400002</v>
      </c>
      <c r="J135" s="121">
        <v>1045.94092903</v>
      </c>
      <c r="K135" s="121">
        <v>6730.1228926099993</v>
      </c>
      <c r="L135" s="121">
        <v>15215.03555524</v>
      </c>
      <c r="M135" s="121">
        <v>14969.442270670001</v>
      </c>
      <c r="N135" s="121">
        <v>245.59328456999998</v>
      </c>
      <c r="O135" s="121">
        <v>-35.534884630000001</v>
      </c>
      <c r="P135" s="121">
        <v>51.426733710000001</v>
      </c>
      <c r="Q135" s="94"/>
      <c r="R135" s="94"/>
      <c r="S135" s="94"/>
      <c r="T135" s="94"/>
      <c r="U135" s="94"/>
      <c r="V135" s="94"/>
    </row>
    <row r="136" spans="1:22" hidden="1" outlineLevel="1">
      <c r="A136" s="62">
        <v>44348</v>
      </c>
      <c r="B136" s="121">
        <v>24365.472939030002</v>
      </c>
      <c r="C136" s="94">
        <v>477.96753003999999</v>
      </c>
      <c r="D136" s="121">
        <v>90.032229669999992</v>
      </c>
      <c r="E136" s="121">
        <v>387.93530036999999</v>
      </c>
      <c r="F136" s="121">
        <v>772.59132073000001</v>
      </c>
      <c r="G136" s="121">
        <v>386.18002696999997</v>
      </c>
      <c r="H136" s="121">
        <v>386.41129376000004</v>
      </c>
      <c r="I136" s="121">
        <v>7640.5940480999998</v>
      </c>
      <c r="J136" s="121">
        <v>1076.40791515</v>
      </c>
      <c r="K136" s="121">
        <v>6564.1861329499998</v>
      </c>
      <c r="L136" s="121">
        <v>15474.320040159999</v>
      </c>
      <c r="M136" s="121">
        <v>15235.982725439999</v>
      </c>
      <c r="N136" s="121">
        <v>238.33731471999999</v>
      </c>
      <c r="O136" s="121">
        <v>-21.69536158</v>
      </c>
      <c r="P136" s="121">
        <v>57.651579380000001</v>
      </c>
      <c r="Q136" s="94"/>
      <c r="R136" s="94"/>
      <c r="S136" s="94"/>
      <c r="T136" s="94"/>
      <c r="U136" s="94"/>
      <c r="V136" s="94"/>
    </row>
    <row r="137" spans="1:22" hidden="1" outlineLevel="1">
      <c r="A137" s="62">
        <v>44378</v>
      </c>
      <c r="B137" s="121">
        <v>23889.99054237</v>
      </c>
      <c r="C137" s="94">
        <v>453.86075208999995</v>
      </c>
      <c r="D137" s="121">
        <v>95.332929740000012</v>
      </c>
      <c r="E137" s="121">
        <v>358.52782235000001</v>
      </c>
      <c r="F137" s="121">
        <v>853.49367355000004</v>
      </c>
      <c r="G137" s="121">
        <v>386.31319001999998</v>
      </c>
      <c r="H137" s="121">
        <v>467.18048353</v>
      </c>
      <c r="I137" s="121">
        <v>7282.3405839899997</v>
      </c>
      <c r="J137" s="121">
        <v>1022.3888221199999</v>
      </c>
      <c r="K137" s="121">
        <v>6259.9517618699992</v>
      </c>
      <c r="L137" s="121">
        <v>15300.29553274</v>
      </c>
      <c r="M137" s="121">
        <v>15065.431991089998</v>
      </c>
      <c r="N137" s="121">
        <v>234.86354165</v>
      </c>
      <c r="O137" s="121">
        <v>-7.7201673800000004</v>
      </c>
      <c r="P137" s="121">
        <v>52.031298829999997</v>
      </c>
      <c r="Q137" s="94"/>
      <c r="R137" s="94"/>
      <c r="S137" s="94"/>
      <c r="T137" s="94"/>
      <c r="U137" s="94"/>
      <c r="V137" s="94"/>
    </row>
    <row r="138" spans="1:22" hidden="1" outlineLevel="1">
      <c r="A138" s="62">
        <v>44409</v>
      </c>
      <c r="B138" s="121">
        <v>23739.622597860001</v>
      </c>
      <c r="C138" s="94">
        <v>416.20203336999998</v>
      </c>
      <c r="D138" s="121">
        <v>90.271115699999996</v>
      </c>
      <c r="E138" s="121">
        <v>325.93091766999993</v>
      </c>
      <c r="F138" s="121">
        <v>923.79772234000006</v>
      </c>
      <c r="G138" s="121">
        <v>398.67053935000001</v>
      </c>
      <c r="H138" s="121">
        <v>525.12718298999994</v>
      </c>
      <c r="I138" s="121">
        <v>7149.73933382</v>
      </c>
      <c r="J138" s="121">
        <v>952.56018928999993</v>
      </c>
      <c r="K138" s="121">
        <v>6197.1791445300005</v>
      </c>
      <c r="L138" s="121">
        <v>15249.88350833</v>
      </c>
      <c r="M138" s="121">
        <v>15010.75305782</v>
      </c>
      <c r="N138" s="121">
        <v>239.13045050999995</v>
      </c>
      <c r="O138" s="121">
        <v>-10.48268545</v>
      </c>
      <c r="P138" s="121">
        <v>59.89433812</v>
      </c>
      <c r="Q138" s="94"/>
      <c r="R138" s="94"/>
      <c r="S138" s="94"/>
      <c r="T138" s="94"/>
      <c r="U138" s="94"/>
      <c r="V138" s="94"/>
    </row>
    <row r="139" spans="1:22" hidden="1" outlineLevel="1">
      <c r="A139" s="62">
        <v>44440</v>
      </c>
      <c r="B139" s="121">
        <v>23864.393216460001</v>
      </c>
      <c r="C139" s="94">
        <v>453.78359058999996</v>
      </c>
      <c r="D139" s="121">
        <v>92.794107090000011</v>
      </c>
      <c r="E139" s="121">
        <v>360.98948350000001</v>
      </c>
      <c r="F139" s="121">
        <v>926.35724715000003</v>
      </c>
      <c r="G139" s="121">
        <v>452.99414803999997</v>
      </c>
      <c r="H139" s="121">
        <v>473.36309911000006</v>
      </c>
      <c r="I139" s="121">
        <v>7102.6893117899999</v>
      </c>
      <c r="J139" s="121">
        <v>907.13855106999995</v>
      </c>
      <c r="K139" s="121">
        <v>6195.5507607199997</v>
      </c>
      <c r="L139" s="121">
        <v>15381.563066930004</v>
      </c>
      <c r="M139" s="121">
        <v>15143.661618270002</v>
      </c>
      <c r="N139" s="121">
        <v>237.90144866000003</v>
      </c>
      <c r="O139" s="121">
        <v>-12.674651069999999</v>
      </c>
      <c r="P139" s="121">
        <v>71.563340199999999</v>
      </c>
      <c r="Q139" s="94"/>
      <c r="R139" s="94"/>
      <c r="S139" s="94"/>
      <c r="T139" s="94"/>
      <c r="U139" s="94"/>
      <c r="V139" s="94"/>
    </row>
    <row r="140" spans="1:22" hidden="1" outlineLevel="1">
      <c r="A140" s="62">
        <v>44470</v>
      </c>
      <c r="B140" s="121">
        <v>24070.07537133</v>
      </c>
      <c r="C140" s="94">
        <v>402.56944636999998</v>
      </c>
      <c r="D140" s="121">
        <v>95.996597929999993</v>
      </c>
      <c r="E140" s="121">
        <v>306.57284843999997</v>
      </c>
      <c r="F140" s="121">
        <v>991.50638435000008</v>
      </c>
      <c r="G140" s="121">
        <v>466.65338429000002</v>
      </c>
      <c r="H140" s="121">
        <v>524.85300006000011</v>
      </c>
      <c r="I140" s="121">
        <v>7311.3299300599992</v>
      </c>
      <c r="J140" s="121">
        <v>984.37533976000009</v>
      </c>
      <c r="K140" s="121">
        <v>6326.9545902999998</v>
      </c>
      <c r="L140" s="121">
        <v>15364.669610549998</v>
      </c>
      <c r="M140" s="121">
        <v>15128.659802210001</v>
      </c>
      <c r="N140" s="121">
        <v>236.00980833999998</v>
      </c>
      <c r="O140" s="121">
        <v>-4.0932350099999999</v>
      </c>
      <c r="P140" s="121">
        <v>71.167565879999998</v>
      </c>
      <c r="Q140" s="94"/>
      <c r="R140" s="94"/>
      <c r="S140" s="94"/>
      <c r="T140" s="94"/>
      <c r="U140" s="94"/>
      <c r="V140" s="94"/>
    </row>
    <row r="141" spans="1:22" hidden="1" outlineLevel="1">
      <c r="A141" s="62">
        <v>44501</v>
      </c>
      <c r="B141" s="121">
        <v>24257.509236950002</v>
      </c>
      <c r="C141" s="94">
        <v>361.69580689999998</v>
      </c>
      <c r="D141" s="121">
        <v>90.591716449999993</v>
      </c>
      <c r="E141" s="121">
        <v>271.10409045</v>
      </c>
      <c r="F141" s="121">
        <v>1007.98735564</v>
      </c>
      <c r="G141" s="121">
        <v>486.86372957999998</v>
      </c>
      <c r="H141" s="121">
        <v>521.12362605999999</v>
      </c>
      <c r="I141" s="121">
        <v>7318.5220398500005</v>
      </c>
      <c r="J141" s="121">
        <v>896.5721314299999</v>
      </c>
      <c r="K141" s="121">
        <v>6421.9499084199997</v>
      </c>
      <c r="L141" s="121">
        <v>15569.30403456</v>
      </c>
      <c r="M141" s="121">
        <v>15331.277313580002</v>
      </c>
      <c r="N141" s="121">
        <v>238.02672097999999</v>
      </c>
      <c r="O141" s="121">
        <v>-13.186501</v>
      </c>
      <c r="P141" s="121">
        <v>63.772963020000006</v>
      </c>
      <c r="Q141" s="94"/>
      <c r="R141" s="94"/>
      <c r="S141" s="94"/>
      <c r="T141" s="94"/>
      <c r="U141" s="94"/>
      <c r="V141" s="94"/>
    </row>
    <row r="142" spans="1:22" hidden="1" outlineLevel="1">
      <c r="A142" s="62">
        <v>44531</v>
      </c>
      <c r="B142" s="121">
        <v>25422.602505129998</v>
      </c>
      <c r="C142" s="94">
        <v>383.53528800999999</v>
      </c>
      <c r="D142" s="121">
        <v>90.177416889999989</v>
      </c>
      <c r="E142" s="121">
        <v>293.35787112000003</v>
      </c>
      <c r="F142" s="121">
        <v>488.43699939999999</v>
      </c>
      <c r="G142" s="121">
        <v>473.22925217</v>
      </c>
      <c r="H142" s="121">
        <v>15.207747229999999</v>
      </c>
      <c r="I142" s="121">
        <v>8263.5789811100003</v>
      </c>
      <c r="J142" s="121">
        <v>974.48458392000009</v>
      </c>
      <c r="K142" s="121">
        <v>7289.0943971900006</v>
      </c>
      <c r="L142" s="121">
        <v>16287.051236609997</v>
      </c>
      <c r="M142" s="121">
        <v>16053.595277119999</v>
      </c>
      <c r="N142" s="121">
        <v>233.45595948999997</v>
      </c>
      <c r="O142" s="121">
        <v>-4.6654847899999998</v>
      </c>
      <c r="P142" s="121">
        <v>72.470534530000009</v>
      </c>
      <c r="Q142" s="94"/>
      <c r="R142" s="94"/>
      <c r="S142" s="94"/>
      <c r="T142" s="94"/>
      <c r="U142" s="94"/>
      <c r="V142" s="94"/>
    </row>
    <row r="143" spans="1:22" hidden="1" outlineLevel="1">
      <c r="A143" s="62">
        <v>44562</v>
      </c>
      <c r="B143" s="121">
        <v>23776.386688729999</v>
      </c>
      <c r="C143" s="94">
        <v>369.01719772999996</v>
      </c>
      <c r="D143" s="121">
        <v>98.145897050000002</v>
      </c>
      <c r="E143" s="121">
        <v>270.87130067999999</v>
      </c>
      <c r="F143" s="121">
        <v>869.17165116000001</v>
      </c>
      <c r="G143" s="121">
        <v>544.46012034</v>
      </c>
      <c r="H143" s="121">
        <v>324.71153081999995</v>
      </c>
      <c r="I143" s="121">
        <v>7134.5186995099994</v>
      </c>
      <c r="J143" s="121">
        <v>699.99213068999995</v>
      </c>
      <c r="K143" s="121">
        <v>6434.5265688199997</v>
      </c>
      <c r="L143" s="121">
        <v>15403.679140330001</v>
      </c>
      <c r="M143" s="121">
        <v>15147.496464630001</v>
      </c>
      <c r="N143" s="121">
        <v>256.1826757</v>
      </c>
      <c r="O143" s="121">
        <v>-3.8030895099999995</v>
      </c>
      <c r="P143" s="121">
        <v>76.849359379999996</v>
      </c>
      <c r="Q143" s="94"/>
      <c r="R143" s="94"/>
      <c r="S143" s="94"/>
      <c r="T143" s="94"/>
      <c r="U143" s="94"/>
      <c r="V143" s="94"/>
    </row>
    <row r="144" spans="1:22" hidden="1" outlineLevel="1">
      <c r="A144" s="62">
        <v>44593</v>
      </c>
      <c r="B144" s="121">
        <v>24090.856196059998</v>
      </c>
      <c r="C144" s="94">
        <v>403.85845336</v>
      </c>
      <c r="D144" s="121">
        <v>90.601835559999998</v>
      </c>
      <c r="E144" s="121">
        <v>313.25661780000001</v>
      </c>
      <c r="F144" s="121">
        <v>943.26153610999995</v>
      </c>
      <c r="G144" s="121">
        <v>588.6409142</v>
      </c>
      <c r="H144" s="121">
        <v>354.62062191000001</v>
      </c>
      <c r="I144" s="121">
        <v>7976.2795953599998</v>
      </c>
      <c r="J144" s="121">
        <v>942.70207911000011</v>
      </c>
      <c r="K144" s="121">
        <v>7033.5775162499995</v>
      </c>
      <c r="L144" s="121">
        <v>14767.456611230002</v>
      </c>
      <c r="M144" s="121">
        <v>14481.402098280001</v>
      </c>
      <c r="N144" s="121">
        <v>286.05451294999995</v>
      </c>
      <c r="O144" s="121">
        <v>-5.5896434700000004</v>
      </c>
      <c r="P144" s="121">
        <v>62.518917010000003</v>
      </c>
      <c r="Q144" s="94"/>
      <c r="R144" s="94"/>
      <c r="S144" s="94"/>
      <c r="T144" s="94"/>
      <c r="U144" s="94"/>
      <c r="V144" s="94"/>
    </row>
    <row r="145" spans="1:22" hidden="1" outlineLevel="1">
      <c r="A145" s="62">
        <v>44621</v>
      </c>
      <c r="B145" s="121">
        <v>24834.272802209998</v>
      </c>
      <c r="C145" s="94">
        <v>329.37899538000005</v>
      </c>
      <c r="D145" s="121">
        <v>124.83445965999999</v>
      </c>
      <c r="E145" s="121">
        <v>204.54453572</v>
      </c>
      <c r="F145" s="121">
        <v>977.97269643999994</v>
      </c>
      <c r="G145" s="121">
        <v>624.05483379999998</v>
      </c>
      <c r="H145" s="121">
        <v>353.91786263999995</v>
      </c>
      <c r="I145" s="121">
        <v>7671.8168171500001</v>
      </c>
      <c r="J145" s="121">
        <v>1005.0327596200001</v>
      </c>
      <c r="K145" s="121">
        <v>6666.7840575300006</v>
      </c>
      <c r="L145" s="121">
        <v>15855.104293240001</v>
      </c>
      <c r="M145" s="121">
        <v>15530.7434944</v>
      </c>
      <c r="N145" s="121">
        <v>324.36079883999997</v>
      </c>
      <c r="O145" s="121">
        <v>-10.04100912</v>
      </c>
      <c r="P145" s="121">
        <v>60.049216899999998</v>
      </c>
      <c r="Q145" s="94"/>
      <c r="R145" s="94"/>
      <c r="S145" s="94"/>
      <c r="T145" s="94"/>
      <c r="U145" s="94"/>
      <c r="V145" s="94"/>
    </row>
    <row r="146" spans="1:22" hidden="1" outlineLevel="1">
      <c r="A146" s="62">
        <v>44652</v>
      </c>
      <c r="B146" s="121">
        <v>25794.235986920001</v>
      </c>
      <c r="C146" s="94">
        <v>320.27990454999997</v>
      </c>
      <c r="D146" s="121">
        <v>93.51033086000001</v>
      </c>
      <c r="E146" s="121">
        <v>226.76957368999999</v>
      </c>
      <c r="F146" s="121">
        <v>988.55572741000003</v>
      </c>
      <c r="G146" s="121">
        <v>634.82639310000002</v>
      </c>
      <c r="H146" s="121">
        <v>353.72933430999996</v>
      </c>
      <c r="I146" s="121">
        <v>8046.0901388700004</v>
      </c>
      <c r="J146" s="121">
        <v>1035.3380544300001</v>
      </c>
      <c r="K146" s="121">
        <v>7010.7520844400005</v>
      </c>
      <c r="L146" s="121">
        <v>16439.310216089998</v>
      </c>
      <c r="M146" s="121">
        <v>16091.80766837</v>
      </c>
      <c r="N146" s="121">
        <v>347.50254772000005</v>
      </c>
      <c r="O146" s="121">
        <v>-9.8113753500000005</v>
      </c>
      <c r="P146" s="121">
        <v>56.739775299999998</v>
      </c>
      <c r="Q146" s="94"/>
      <c r="R146" s="94"/>
      <c r="S146" s="94"/>
      <c r="T146" s="94"/>
      <c r="U146" s="94"/>
      <c r="V146" s="94"/>
    </row>
    <row r="147" spans="1:22" hidden="1" outlineLevel="1">
      <c r="A147" s="62">
        <v>44682</v>
      </c>
      <c r="B147" s="121">
        <v>26500.55517752</v>
      </c>
      <c r="C147" s="94">
        <v>310.43156121999999</v>
      </c>
      <c r="D147" s="121">
        <v>94.235286689999995</v>
      </c>
      <c r="E147" s="121">
        <v>216.19627453000004</v>
      </c>
      <c r="F147" s="121">
        <v>999.36086816000011</v>
      </c>
      <c r="G147" s="121">
        <v>645.85831573000007</v>
      </c>
      <c r="H147" s="121">
        <v>353.50255242999998</v>
      </c>
      <c r="I147" s="121">
        <v>8322.6569627999997</v>
      </c>
      <c r="J147" s="121">
        <v>1067.6354248900002</v>
      </c>
      <c r="K147" s="121">
        <v>7255.0215379100009</v>
      </c>
      <c r="L147" s="121">
        <v>16868.105785340002</v>
      </c>
      <c r="M147" s="121">
        <v>16504.636995200002</v>
      </c>
      <c r="N147" s="121">
        <v>363.46879014000007</v>
      </c>
      <c r="O147" s="121">
        <v>-20.184218049999998</v>
      </c>
      <c r="P147" s="121">
        <v>54.319083919999997</v>
      </c>
      <c r="Q147" s="94"/>
      <c r="R147" s="94"/>
      <c r="S147" s="94"/>
      <c r="T147" s="94"/>
      <c r="U147" s="94"/>
      <c r="V147" s="94"/>
    </row>
    <row r="148" spans="1:22" hidden="1" outlineLevel="1">
      <c r="A148" s="62">
        <v>44713</v>
      </c>
      <c r="B148" s="121">
        <v>27089.295923270001</v>
      </c>
      <c r="C148" s="94">
        <v>253.16110036000001</v>
      </c>
      <c r="D148" s="121">
        <v>118.25759372</v>
      </c>
      <c r="E148" s="121">
        <v>134.90350664000002</v>
      </c>
      <c r="F148" s="121">
        <v>1000.5323311100001</v>
      </c>
      <c r="G148" s="121">
        <v>646.75983422000002</v>
      </c>
      <c r="H148" s="121">
        <v>353.77249688999996</v>
      </c>
      <c r="I148" s="121">
        <v>7957.0123739399987</v>
      </c>
      <c r="J148" s="121">
        <v>1103.42898429</v>
      </c>
      <c r="K148" s="121">
        <v>6853.5833896499998</v>
      </c>
      <c r="L148" s="121">
        <v>17878.59011786</v>
      </c>
      <c r="M148" s="121">
        <v>17505.203597669999</v>
      </c>
      <c r="N148" s="121">
        <v>373.38652019</v>
      </c>
      <c r="O148" s="121">
        <v>-6.8774006099999996</v>
      </c>
      <c r="P148" s="121">
        <v>57.109375139999997</v>
      </c>
      <c r="Q148" s="94"/>
      <c r="R148" s="94"/>
      <c r="S148" s="94"/>
      <c r="T148" s="94"/>
      <c r="U148" s="94"/>
      <c r="V148" s="94"/>
    </row>
    <row r="149" spans="1:22" hidden="1" outlineLevel="1">
      <c r="A149" s="62">
        <v>44743</v>
      </c>
      <c r="B149" s="121">
        <v>28278.91373149</v>
      </c>
      <c r="C149" s="94">
        <v>224.95862529000001</v>
      </c>
      <c r="D149" s="121">
        <v>94.480350189999996</v>
      </c>
      <c r="E149" s="121">
        <v>130.47827510000005</v>
      </c>
      <c r="F149" s="121">
        <v>1157.48801521</v>
      </c>
      <c r="G149" s="121">
        <v>802.47741698999994</v>
      </c>
      <c r="H149" s="121">
        <v>355.01059822000002</v>
      </c>
      <c r="I149" s="121">
        <v>7960.3178383900004</v>
      </c>
      <c r="J149" s="121">
        <v>1023.69060115</v>
      </c>
      <c r="K149" s="121">
        <v>6936.6272372399999</v>
      </c>
      <c r="L149" s="121">
        <v>18936.1492526</v>
      </c>
      <c r="M149" s="121">
        <v>18589.024455909999</v>
      </c>
      <c r="N149" s="121">
        <v>347.12479669000004</v>
      </c>
      <c r="O149" s="121">
        <v>-10.999889249999999</v>
      </c>
      <c r="P149" s="121">
        <v>62.343223219999999</v>
      </c>
      <c r="Q149" s="94"/>
      <c r="R149" s="94"/>
      <c r="S149" s="94"/>
      <c r="T149" s="94"/>
      <c r="U149" s="94"/>
      <c r="V149" s="94"/>
    </row>
    <row r="150" spans="1:22" hidden="1" outlineLevel="1">
      <c r="A150" s="62">
        <v>44774</v>
      </c>
      <c r="B150" s="121">
        <v>29549.571724550002</v>
      </c>
      <c r="C150" s="94">
        <v>249.43370474</v>
      </c>
      <c r="D150" s="121">
        <v>94.568168610000015</v>
      </c>
      <c r="E150" s="121">
        <v>154.86553613000001</v>
      </c>
      <c r="F150" s="121">
        <v>1139.0623826000001</v>
      </c>
      <c r="G150" s="121">
        <v>784.51956874999996</v>
      </c>
      <c r="H150" s="121">
        <v>354.54281385000002</v>
      </c>
      <c r="I150" s="121">
        <v>8383.69103731</v>
      </c>
      <c r="J150" s="121">
        <v>861.61183471999993</v>
      </c>
      <c r="K150" s="121">
        <v>7522.0792025899991</v>
      </c>
      <c r="L150" s="121">
        <v>19777.3845999</v>
      </c>
      <c r="M150" s="121">
        <v>19411.78503735</v>
      </c>
      <c r="N150" s="121">
        <v>365.59956254999997</v>
      </c>
      <c r="O150" s="121">
        <v>-7.4599114399999999</v>
      </c>
      <c r="P150" s="121">
        <v>71.055371949999994</v>
      </c>
      <c r="Q150" s="94"/>
      <c r="R150" s="94"/>
      <c r="S150" s="94"/>
      <c r="T150" s="94"/>
      <c r="U150" s="94"/>
      <c r="V150" s="94"/>
    </row>
    <row r="151" spans="1:22" hidden="1" outlineLevel="1">
      <c r="A151" s="62">
        <v>44805</v>
      </c>
      <c r="B151" s="121">
        <v>30713.1517097</v>
      </c>
      <c r="C151" s="94">
        <v>254.94308579999998</v>
      </c>
      <c r="D151" s="121">
        <v>104.40839389</v>
      </c>
      <c r="E151" s="121">
        <v>150.53469191000002</v>
      </c>
      <c r="F151" s="121">
        <v>1146.11665337</v>
      </c>
      <c r="G151" s="121">
        <v>791.68184973000007</v>
      </c>
      <c r="H151" s="121">
        <v>354.43480363999998</v>
      </c>
      <c r="I151" s="121">
        <v>9093.6503718500007</v>
      </c>
      <c r="J151" s="121">
        <v>900.30499105999991</v>
      </c>
      <c r="K151" s="121">
        <v>8193.3453807900005</v>
      </c>
      <c r="L151" s="121">
        <v>20218.441598680001</v>
      </c>
      <c r="M151" s="121">
        <v>19779.037173590001</v>
      </c>
      <c r="N151" s="121">
        <v>439.40442508999996</v>
      </c>
      <c r="O151" s="121">
        <v>-11.4285861</v>
      </c>
      <c r="P151" s="121">
        <v>67.208734280000002</v>
      </c>
      <c r="Q151" s="94"/>
      <c r="R151" s="94"/>
      <c r="S151" s="94"/>
      <c r="T151" s="94"/>
      <c r="U151" s="94"/>
      <c r="V151" s="94"/>
    </row>
    <row r="152" spans="1:22" hidden="1" outlineLevel="1">
      <c r="A152" s="62">
        <v>44835</v>
      </c>
      <c r="B152" s="121">
        <v>31605.135363829999</v>
      </c>
      <c r="C152" s="94">
        <v>261.58364886999999</v>
      </c>
      <c r="D152" s="121">
        <v>97.335224369999992</v>
      </c>
      <c r="E152" s="121">
        <v>164.2484245</v>
      </c>
      <c r="F152" s="121">
        <v>1168.6161081300002</v>
      </c>
      <c r="G152" s="121">
        <v>811.91124088000004</v>
      </c>
      <c r="H152" s="121">
        <v>356.70486725000001</v>
      </c>
      <c r="I152" s="121">
        <v>9330.0575033000005</v>
      </c>
      <c r="J152" s="121">
        <v>811.33550984999999</v>
      </c>
      <c r="K152" s="121">
        <v>8518.721993449999</v>
      </c>
      <c r="L152" s="121">
        <v>20844.878103529998</v>
      </c>
      <c r="M152" s="121">
        <v>20355.013760440001</v>
      </c>
      <c r="N152" s="121">
        <v>489.86434309000003</v>
      </c>
      <c r="O152" s="121">
        <v>-4.0515856000000001</v>
      </c>
      <c r="P152" s="121">
        <v>92.968010389999989</v>
      </c>
      <c r="Q152" s="94"/>
      <c r="R152" s="94"/>
      <c r="S152" s="94"/>
      <c r="T152" s="94"/>
      <c r="U152" s="94"/>
      <c r="V152" s="94"/>
    </row>
    <row r="153" spans="1:22" hidden="1" outlineLevel="1">
      <c r="A153" s="62">
        <v>44866</v>
      </c>
      <c r="B153" s="121">
        <v>33486.364954090001</v>
      </c>
      <c r="C153" s="94">
        <v>231.24298253999999</v>
      </c>
      <c r="D153" s="121">
        <v>97.695765169999987</v>
      </c>
      <c r="E153" s="121">
        <v>133.54721737</v>
      </c>
      <c r="F153" s="121">
        <v>1160.67201019</v>
      </c>
      <c r="G153" s="121">
        <v>809.28537300000005</v>
      </c>
      <c r="H153" s="121">
        <v>351.38663718999999</v>
      </c>
      <c r="I153" s="121">
        <v>10490.40853762</v>
      </c>
      <c r="J153" s="121">
        <v>780.59178401999998</v>
      </c>
      <c r="K153" s="121">
        <v>9709.8167536000001</v>
      </c>
      <c r="L153" s="121">
        <v>21604.04142374</v>
      </c>
      <c r="M153" s="121">
        <v>21125.244193909999</v>
      </c>
      <c r="N153" s="121">
        <v>478.79722982999999</v>
      </c>
      <c r="O153" s="121">
        <v>3.05300313</v>
      </c>
      <c r="P153" s="121">
        <v>84.253263830000009</v>
      </c>
      <c r="Q153" s="94"/>
      <c r="R153" s="94"/>
      <c r="S153" s="94"/>
      <c r="T153" s="94"/>
      <c r="U153" s="94"/>
      <c r="V153" s="94"/>
    </row>
    <row r="154" spans="1:22" hidden="1" outlineLevel="1">
      <c r="A154" s="62">
        <v>44896</v>
      </c>
      <c r="B154" s="121">
        <v>34310.501557490003</v>
      </c>
      <c r="C154" s="94">
        <v>250.45574901000001</v>
      </c>
      <c r="D154" s="121">
        <v>121.08809543000001</v>
      </c>
      <c r="E154" s="121">
        <v>129.36765358</v>
      </c>
      <c r="F154" s="121">
        <v>873.06293251000011</v>
      </c>
      <c r="G154" s="121">
        <v>840.73235436000004</v>
      </c>
      <c r="H154" s="121">
        <v>32.330578150000001</v>
      </c>
      <c r="I154" s="121">
        <v>10044.801399519998</v>
      </c>
      <c r="J154" s="121">
        <v>901.98930656000005</v>
      </c>
      <c r="K154" s="121">
        <v>9142.8120929599991</v>
      </c>
      <c r="L154" s="121">
        <v>23142.181476449998</v>
      </c>
      <c r="M154" s="121">
        <v>22553.246467099998</v>
      </c>
      <c r="N154" s="121">
        <v>588.93500934999997</v>
      </c>
      <c r="O154" s="121">
        <v>-1.3757892899999999</v>
      </c>
      <c r="P154" s="121">
        <v>101.65012945999999</v>
      </c>
      <c r="Q154" s="94"/>
      <c r="R154" s="94"/>
      <c r="S154" s="94"/>
      <c r="T154" s="94"/>
      <c r="U154" s="94"/>
      <c r="V154" s="94"/>
    </row>
    <row r="155" spans="1:22" hidden="1" outlineLevel="1">
      <c r="A155" s="62">
        <v>44927</v>
      </c>
      <c r="B155" s="121">
        <v>33873.908864500001</v>
      </c>
      <c r="C155" s="94">
        <v>230.39539857999998</v>
      </c>
      <c r="D155" s="121">
        <v>95.337256199999985</v>
      </c>
      <c r="E155" s="121">
        <v>135.05814237999999</v>
      </c>
      <c r="F155" s="121">
        <v>904.32886183999995</v>
      </c>
      <c r="G155" s="121">
        <v>879.44427075999999</v>
      </c>
      <c r="H155" s="121">
        <v>24.88459108</v>
      </c>
      <c r="I155" s="121">
        <v>9990.6379273999992</v>
      </c>
      <c r="J155" s="121">
        <v>762.75977205000004</v>
      </c>
      <c r="K155" s="121">
        <v>9227.8781553500012</v>
      </c>
      <c r="L155" s="121">
        <v>22748.546676680002</v>
      </c>
      <c r="M155" s="121">
        <v>22087.24834808</v>
      </c>
      <c r="N155" s="121">
        <v>661.29832859999988</v>
      </c>
      <c r="O155" s="121">
        <v>4.70084751</v>
      </c>
      <c r="P155" s="121">
        <v>92.608655650000003</v>
      </c>
      <c r="Q155" s="94"/>
      <c r="R155" s="94"/>
      <c r="S155" s="94"/>
      <c r="T155" s="94"/>
      <c r="U155" s="94"/>
      <c r="V155" s="94"/>
    </row>
    <row r="156" spans="1:22" hidden="1" outlineLevel="1">
      <c r="A156" s="62">
        <v>44958</v>
      </c>
      <c r="B156" s="121">
        <v>34557.550915189997</v>
      </c>
      <c r="C156" s="94">
        <v>246.72699458</v>
      </c>
      <c r="D156" s="121">
        <v>99.088960449999988</v>
      </c>
      <c r="E156" s="121">
        <v>147.63803412999999</v>
      </c>
      <c r="F156" s="121">
        <v>904.57452289999992</v>
      </c>
      <c r="G156" s="121">
        <v>868.04162249000001</v>
      </c>
      <c r="H156" s="121">
        <v>36.532900409999996</v>
      </c>
      <c r="I156" s="121">
        <v>10306.35783922</v>
      </c>
      <c r="J156" s="121">
        <v>926.48846624999999</v>
      </c>
      <c r="K156" s="121">
        <v>9379.8693729699989</v>
      </c>
      <c r="L156" s="121">
        <v>23099.891558490002</v>
      </c>
      <c r="M156" s="121">
        <v>22403.70466644</v>
      </c>
      <c r="N156" s="121">
        <v>696.18689204999998</v>
      </c>
      <c r="O156" s="121">
        <v>1.6060760900000002</v>
      </c>
      <c r="P156" s="121">
        <v>81.807636709999997</v>
      </c>
      <c r="Q156" s="94"/>
      <c r="R156" s="94"/>
      <c r="S156" s="94"/>
      <c r="T156" s="94"/>
      <c r="U156" s="94"/>
      <c r="V156" s="94"/>
    </row>
    <row r="157" spans="1:22" hidden="1" outlineLevel="1">
      <c r="A157" s="62">
        <v>44986</v>
      </c>
      <c r="B157" s="121">
        <v>34743.185696979999</v>
      </c>
      <c r="C157" s="94">
        <v>261.23461576</v>
      </c>
      <c r="D157" s="121">
        <v>100.08216097</v>
      </c>
      <c r="E157" s="121">
        <v>161.15245478999998</v>
      </c>
      <c r="F157" s="121">
        <v>993.77851161000001</v>
      </c>
      <c r="G157" s="121">
        <v>877.88938755000004</v>
      </c>
      <c r="H157" s="121">
        <v>115.88912406</v>
      </c>
      <c r="I157" s="121">
        <v>10112.46617833</v>
      </c>
      <c r="J157" s="121">
        <v>874.03566246999992</v>
      </c>
      <c r="K157" s="121">
        <v>9238.43051586</v>
      </c>
      <c r="L157" s="121">
        <v>23375.706391279997</v>
      </c>
      <c r="M157" s="121">
        <v>22667.70430306</v>
      </c>
      <c r="N157" s="121">
        <v>708.00208821999991</v>
      </c>
      <c r="O157" s="121">
        <v>6.8685102699999998</v>
      </c>
      <c r="P157" s="121">
        <v>62.32043444</v>
      </c>
      <c r="Q157" s="94"/>
      <c r="R157" s="94"/>
      <c r="S157" s="94"/>
      <c r="T157" s="94"/>
      <c r="U157" s="94"/>
      <c r="V157" s="94"/>
    </row>
    <row r="158" spans="1:22" hidden="1" outlineLevel="1">
      <c r="A158" s="62">
        <v>45017</v>
      </c>
      <c r="B158" s="121">
        <v>36232.093765149999</v>
      </c>
      <c r="C158" s="94">
        <v>247.08747635</v>
      </c>
      <c r="D158" s="121">
        <v>101.75017358999999</v>
      </c>
      <c r="E158" s="121">
        <v>145.33730276</v>
      </c>
      <c r="F158" s="121">
        <v>1013.44502601</v>
      </c>
      <c r="G158" s="121">
        <v>896.52163944999995</v>
      </c>
      <c r="H158" s="121">
        <v>116.92338656</v>
      </c>
      <c r="I158" s="121">
        <v>11565.691121329999</v>
      </c>
      <c r="J158" s="121">
        <v>1336.8776855399999</v>
      </c>
      <c r="K158" s="121">
        <v>10228.81343579</v>
      </c>
      <c r="L158" s="121">
        <v>23405.87014146</v>
      </c>
      <c r="M158" s="121">
        <v>22667.365160969999</v>
      </c>
      <c r="N158" s="121">
        <v>738.50498048999998</v>
      </c>
      <c r="O158" s="121">
        <v>-7.5134357700000001</v>
      </c>
      <c r="P158" s="121">
        <v>82.136994720000004</v>
      </c>
      <c r="Q158" s="94"/>
      <c r="R158" s="94"/>
      <c r="S158" s="94"/>
      <c r="T158" s="94"/>
      <c r="U158" s="94"/>
      <c r="V158" s="94"/>
    </row>
    <row r="159" spans="1:22" hidden="1" outlineLevel="1">
      <c r="A159" s="62">
        <v>45047</v>
      </c>
      <c r="B159" s="121">
        <v>36509.361079119997</v>
      </c>
      <c r="C159" s="94">
        <v>245.29233851999999</v>
      </c>
      <c r="D159" s="121">
        <v>99.336216329999999</v>
      </c>
      <c r="E159" s="121">
        <v>145.95612218999997</v>
      </c>
      <c r="F159" s="121">
        <v>1021.73781034</v>
      </c>
      <c r="G159" s="121">
        <v>903.76701885</v>
      </c>
      <c r="H159" s="121">
        <v>117.97079149000001</v>
      </c>
      <c r="I159" s="121">
        <v>11640.75714555</v>
      </c>
      <c r="J159" s="121">
        <v>946.34310657999993</v>
      </c>
      <c r="K159" s="121">
        <v>10694.414038970001</v>
      </c>
      <c r="L159" s="121">
        <v>23601.573784709999</v>
      </c>
      <c r="M159" s="121">
        <v>22825.9333133</v>
      </c>
      <c r="N159" s="121">
        <v>775.64047141000003</v>
      </c>
      <c r="O159" s="121">
        <v>4.4760201100000003</v>
      </c>
      <c r="P159" s="121">
        <v>91.93869205</v>
      </c>
      <c r="Q159" s="94"/>
      <c r="R159" s="94"/>
      <c r="S159" s="94"/>
      <c r="T159" s="94"/>
      <c r="U159" s="94"/>
      <c r="V159" s="94"/>
    </row>
    <row r="160" spans="1:22" hidden="1" outlineLevel="1">
      <c r="A160" s="62">
        <v>45078</v>
      </c>
      <c r="B160" s="121">
        <v>37405.225825840003</v>
      </c>
      <c r="C160" s="94">
        <v>252.78070268000002</v>
      </c>
      <c r="D160" s="121">
        <v>101.98599342999999</v>
      </c>
      <c r="E160" s="121">
        <v>150.79470925000001</v>
      </c>
      <c r="F160" s="121">
        <v>958.54234855000004</v>
      </c>
      <c r="G160" s="121">
        <v>836.89264238999999</v>
      </c>
      <c r="H160" s="121">
        <v>121.64970615999999</v>
      </c>
      <c r="I160" s="121">
        <v>11641.01826008</v>
      </c>
      <c r="J160" s="121">
        <v>974.95628070999999</v>
      </c>
      <c r="K160" s="121">
        <v>10666.061979370001</v>
      </c>
      <c r="L160" s="121">
        <v>24552.88451453</v>
      </c>
      <c r="M160" s="121">
        <v>23740.132306549996</v>
      </c>
      <c r="N160" s="121">
        <v>812.75220797999998</v>
      </c>
      <c r="O160" s="121">
        <v>2.2045555700000001</v>
      </c>
      <c r="P160" s="121">
        <v>81.013208090000006</v>
      </c>
      <c r="Q160" s="94"/>
      <c r="R160" s="94"/>
      <c r="S160" s="94"/>
      <c r="T160" s="94"/>
      <c r="U160" s="94"/>
      <c r="V160" s="94"/>
    </row>
    <row r="161" spans="1:22" hidden="1" outlineLevel="1">
      <c r="A161" s="62">
        <v>45108</v>
      </c>
      <c r="B161" s="121">
        <v>38594.073068849997</v>
      </c>
      <c r="C161" s="94">
        <v>280.07378466</v>
      </c>
      <c r="D161" s="121">
        <v>101.16425092</v>
      </c>
      <c r="E161" s="121">
        <v>178.90953374</v>
      </c>
      <c r="F161" s="121">
        <v>949.01813340000001</v>
      </c>
      <c r="G161" s="121">
        <v>836.02313417000005</v>
      </c>
      <c r="H161" s="121">
        <v>112.99499923</v>
      </c>
      <c r="I161" s="121">
        <v>12574.373916389997</v>
      </c>
      <c r="J161" s="121">
        <v>1020.82017391</v>
      </c>
      <c r="K161" s="121">
        <v>11553.553742479999</v>
      </c>
      <c r="L161" s="121">
        <v>24790.607234399999</v>
      </c>
      <c r="M161" s="121">
        <v>23989.527585240001</v>
      </c>
      <c r="N161" s="121">
        <v>801.07964915999992</v>
      </c>
      <c r="O161" s="121">
        <v>2.0801517199999999</v>
      </c>
      <c r="P161" s="121">
        <v>74.638576569999998</v>
      </c>
      <c r="Q161" s="94"/>
      <c r="R161" s="94"/>
      <c r="S161" s="94"/>
      <c r="T161" s="94"/>
      <c r="U161" s="94"/>
      <c r="V161" s="94"/>
    </row>
    <row r="162" spans="1:22" hidden="1" outlineLevel="1">
      <c r="A162" s="62">
        <v>45139</v>
      </c>
      <c r="B162" s="121">
        <v>38781.119991209998</v>
      </c>
      <c r="C162" s="94">
        <v>296.64064162</v>
      </c>
      <c r="D162" s="121">
        <v>104.55458113</v>
      </c>
      <c r="E162" s="121">
        <v>192.08606048999999</v>
      </c>
      <c r="F162" s="121">
        <v>948.51599454999996</v>
      </c>
      <c r="G162" s="121">
        <v>834.4055408700001</v>
      </c>
      <c r="H162" s="121">
        <v>114.11045368000001</v>
      </c>
      <c r="I162" s="121">
        <v>12402.475038999999</v>
      </c>
      <c r="J162" s="121">
        <v>1060.9964361</v>
      </c>
      <c r="K162" s="121">
        <v>11341.478602899999</v>
      </c>
      <c r="L162" s="121">
        <v>25133.488316040002</v>
      </c>
      <c r="M162" s="121">
        <v>24322.800065639996</v>
      </c>
      <c r="N162" s="121">
        <v>810.68825040000002</v>
      </c>
      <c r="O162" s="121">
        <v>9.528579220000001</v>
      </c>
      <c r="P162" s="121">
        <v>87.328403170000001</v>
      </c>
      <c r="Q162" s="94"/>
      <c r="R162" s="94"/>
      <c r="S162" s="94"/>
      <c r="T162" s="94"/>
      <c r="U162" s="94"/>
      <c r="V162" s="94"/>
    </row>
    <row r="163" spans="1:22" hidden="1" outlineLevel="1">
      <c r="A163" s="62">
        <v>45170</v>
      </c>
      <c r="B163" s="121">
        <v>39409.500562640002</v>
      </c>
      <c r="C163" s="94">
        <v>320.50864515999996</v>
      </c>
      <c r="D163" s="121">
        <v>105.47084174</v>
      </c>
      <c r="E163" s="121">
        <v>215.03780341999999</v>
      </c>
      <c r="F163" s="121">
        <v>970.08391354000003</v>
      </c>
      <c r="G163" s="121">
        <v>855.09515004000002</v>
      </c>
      <c r="H163" s="121">
        <v>114.9887635</v>
      </c>
      <c r="I163" s="121">
        <v>12162.810371790001</v>
      </c>
      <c r="J163" s="121">
        <v>1244.5028502800001</v>
      </c>
      <c r="K163" s="121">
        <v>10918.30752151</v>
      </c>
      <c r="L163" s="121">
        <v>25956.097632150002</v>
      </c>
      <c r="M163" s="121">
        <v>25054.20357423</v>
      </c>
      <c r="N163" s="121">
        <v>901.89405791999991</v>
      </c>
      <c r="O163" s="121">
        <v>10.76632405</v>
      </c>
      <c r="P163" s="121">
        <v>85.328969610000001</v>
      </c>
      <c r="Q163" s="94"/>
      <c r="R163" s="94"/>
      <c r="S163" s="94"/>
      <c r="T163" s="94"/>
      <c r="U163" s="94"/>
      <c r="V163" s="94"/>
    </row>
    <row r="164" spans="1:22" hidden="1" outlineLevel="1">
      <c r="A164" s="62">
        <v>45200</v>
      </c>
      <c r="B164" s="121">
        <v>40260.960873650001</v>
      </c>
      <c r="C164" s="94">
        <v>355.33177490999998</v>
      </c>
      <c r="D164" s="121">
        <v>114.74092322999999</v>
      </c>
      <c r="E164" s="121">
        <v>240.59085167999999</v>
      </c>
      <c r="F164" s="121">
        <v>981.76265943999999</v>
      </c>
      <c r="G164" s="121">
        <v>869.08837904999996</v>
      </c>
      <c r="H164" s="121">
        <v>112.67428039000001</v>
      </c>
      <c r="I164" s="121">
        <v>12842.339996160001</v>
      </c>
      <c r="J164" s="121">
        <v>1193.2231693199999</v>
      </c>
      <c r="K164" s="121">
        <v>11649.116826840002</v>
      </c>
      <c r="L164" s="121">
        <v>26081.526443140003</v>
      </c>
      <c r="M164" s="121">
        <v>25086.53060799</v>
      </c>
      <c r="N164" s="121">
        <v>994.99583514999983</v>
      </c>
      <c r="O164" s="121">
        <v>2.8626502899999999</v>
      </c>
      <c r="P164" s="121">
        <v>83.102207279999988</v>
      </c>
      <c r="Q164" s="94"/>
      <c r="R164" s="94"/>
      <c r="S164" s="94"/>
      <c r="T164" s="94"/>
      <c r="U164" s="94"/>
      <c r="V164" s="94"/>
    </row>
    <row r="165" spans="1:22" hidden="1" outlineLevel="1">
      <c r="A165" s="62">
        <v>45231</v>
      </c>
      <c r="B165" s="121">
        <v>40533.708810949996</v>
      </c>
      <c r="C165" s="94">
        <v>386.91966649</v>
      </c>
      <c r="D165" s="121">
        <v>114.19004879000001</v>
      </c>
      <c r="E165" s="121">
        <v>272.72961769999995</v>
      </c>
      <c r="F165" s="121">
        <v>990.82763092000005</v>
      </c>
      <c r="G165" s="121">
        <v>874.85422234999999</v>
      </c>
      <c r="H165" s="121">
        <v>115.97340857</v>
      </c>
      <c r="I165" s="121">
        <v>12196.9491222</v>
      </c>
      <c r="J165" s="121">
        <v>1216.80487799</v>
      </c>
      <c r="K165" s="121">
        <v>10980.14424421</v>
      </c>
      <c r="L165" s="121">
        <v>26959.012391340002</v>
      </c>
      <c r="M165" s="121">
        <v>25967.194477730001</v>
      </c>
      <c r="N165" s="121">
        <v>991.81791361000001</v>
      </c>
      <c r="O165" s="121">
        <v>3.6124455100000001</v>
      </c>
      <c r="P165" s="121">
        <v>75.792250779999989</v>
      </c>
      <c r="Q165" s="94"/>
      <c r="R165" s="94"/>
      <c r="S165" s="94"/>
      <c r="T165" s="94"/>
      <c r="U165" s="94"/>
      <c r="V165" s="94"/>
    </row>
    <row r="166" spans="1:22" hidden="1" outlineLevel="1">
      <c r="A166" s="62">
        <v>45261</v>
      </c>
      <c r="B166" s="121">
        <v>41973.39284855</v>
      </c>
      <c r="C166" s="94">
        <v>384.11887294000002</v>
      </c>
      <c r="D166" s="121">
        <v>118.62507296</v>
      </c>
      <c r="E166" s="121">
        <v>265.49379998000001</v>
      </c>
      <c r="F166" s="121">
        <v>967.31592101000001</v>
      </c>
      <c r="G166" s="121">
        <v>929.13699758999996</v>
      </c>
      <c r="H166" s="121">
        <v>38.178923419999997</v>
      </c>
      <c r="I166" s="121">
        <v>12252.9598874</v>
      </c>
      <c r="J166" s="121">
        <v>913.17020545000014</v>
      </c>
      <c r="K166" s="121">
        <v>11339.789681949998</v>
      </c>
      <c r="L166" s="121">
        <v>28368.998167199999</v>
      </c>
      <c r="M166" s="121">
        <v>27419.947409880002</v>
      </c>
      <c r="N166" s="121">
        <v>949.05075732</v>
      </c>
      <c r="O166" s="121">
        <v>-7.7164836500000007</v>
      </c>
      <c r="P166" s="121">
        <v>76.198758769999998</v>
      </c>
      <c r="Q166" s="94"/>
      <c r="R166" s="94"/>
      <c r="S166" s="94"/>
      <c r="T166" s="94"/>
      <c r="U166" s="94"/>
      <c r="V166" s="94"/>
    </row>
    <row r="167" spans="1:22" hidden="1" outlineLevel="1">
      <c r="A167" s="62">
        <v>45292</v>
      </c>
      <c r="B167" s="121">
        <v>41475.674027059998</v>
      </c>
      <c r="C167" s="94">
        <v>374.61801733999999</v>
      </c>
      <c r="D167" s="121">
        <v>116.37651056000001</v>
      </c>
      <c r="E167" s="121">
        <v>258.24150677999995</v>
      </c>
      <c r="F167" s="121">
        <v>953.62562089000016</v>
      </c>
      <c r="G167" s="121">
        <v>915.59965233000003</v>
      </c>
      <c r="H167" s="121">
        <v>38.025968560000003</v>
      </c>
      <c r="I167" s="121">
        <v>13305.563179979999</v>
      </c>
      <c r="J167" s="121">
        <v>1361.0454024600001</v>
      </c>
      <c r="K167" s="121">
        <v>11944.517777519999</v>
      </c>
      <c r="L167" s="121">
        <v>26841.867208849995</v>
      </c>
      <c r="M167" s="121">
        <v>25891.098291509999</v>
      </c>
      <c r="N167" s="121">
        <v>950.76891734000003</v>
      </c>
      <c r="O167" s="121">
        <v>6.4063939200000002</v>
      </c>
      <c r="P167" s="121">
        <v>80.318041620000002</v>
      </c>
      <c r="Q167" s="94"/>
      <c r="R167" s="94"/>
      <c r="S167" s="94"/>
      <c r="T167" s="94"/>
      <c r="U167" s="94"/>
      <c r="V167" s="94"/>
    </row>
    <row r="168" spans="1:22" hidden="1" outlineLevel="1">
      <c r="A168" s="62">
        <v>45323</v>
      </c>
      <c r="B168" s="121">
        <v>42865.058243660002</v>
      </c>
      <c r="C168" s="94">
        <v>377.07109780999991</v>
      </c>
      <c r="D168" s="121">
        <v>115.61547643999999</v>
      </c>
      <c r="E168" s="121">
        <v>261.45562137000002</v>
      </c>
      <c r="F168" s="121">
        <v>1069.21387566</v>
      </c>
      <c r="G168" s="121">
        <v>928.74613800999998</v>
      </c>
      <c r="H168" s="121">
        <v>140.46773765</v>
      </c>
      <c r="I168" s="121">
        <v>14141.801570920001</v>
      </c>
      <c r="J168" s="121">
        <v>1596.4487223400001</v>
      </c>
      <c r="K168" s="121">
        <v>12545.352848580002</v>
      </c>
      <c r="L168" s="121">
        <v>27276.971699270005</v>
      </c>
      <c r="M168" s="121">
        <v>26289.075915239999</v>
      </c>
      <c r="N168" s="121">
        <v>987.89578402999996</v>
      </c>
      <c r="O168" s="121">
        <v>4.3611027599999996</v>
      </c>
      <c r="P168" s="121">
        <v>99.827712680000005</v>
      </c>
      <c r="Q168" s="94"/>
      <c r="R168" s="94"/>
      <c r="S168" s="94"/>
      <c r="T168" s="94"/>
      <c r="U168" s="94"/>
      <c r="V168" s="94"/>
    </row>
    <row r="169" spans="1:22" hidden="1" outlineLevel="1">
      <c r="A169" s="62">
        <v>45352</v>
      </c>
      <c r="B169" s="121">
        <v>43857.895775819998</v>
      </c>
      <c r="C169" s="94">
        <v>381.43276255999996</v>
      </c>
      <c r="D169" s="121">
        <v>111.76959669999999</v>
      </c>
      <c r="E169" s="121">
        <v>269.66316585999999</v>
      </c>
      <c r="F169" s="121">
        <v>1121.09885147</v>
      </c>
      <c r="G169" s="121">
        <v>959.45995113000004</v>
      </c>
      <c r="H169" s="121">
        <v>161.63890033999999</v>
      </c>
      <c r="I169" s="121">
        <v>14732.56157699</v>
      </c>
      <c r="J169" s="121">
        <v>1714.7896139899999</v>
      </c>
      <c r="K169" s="121">
        <v>13017.771962999999</v>
      </c>
      <c r="L169" s="121">
        <v>27622.8025848</v>
      </c>
      <c r="M169" s="121">
        <v>26620.17839293</v>
      </c>
      <c r="N169" s="121">
        <v>1002.62419187</v>
      </c>
      <c r="O169" s="121">
        <v>-4.1854609299999996</v>
      </c>
      <c r="P169" s="121">
        <v>99.719911699999997</v>
      </c>
      <c r="Q169" s="94"/>
      <c r="R169" s="94"/>
      <c r="S169" s="94"/>
      <c r="T169" s="94"/>
      <c r="U169" s="94"/>
      <c r="V169" s="94"/>
    </row>
    <row r="170" spans="1:22">
      <c r="A170" s="62">
        <v>45383</v>
      </c>
      <c r="B170" s="121">
        <v>44867.92805984</v>
      </c>
      <c r="C170" s="94">
        <v>338.27187693999997</v>
      </c>
      <c r="D170" s="121">
        <v>110.19792443</v>
      </c>
      <c r="E170" s="121">
        <v>228.07395251</v>
      </c>
      <c r="F170" s="121">
        <v>1108.21567147</v>
      </c>
      <c r="G170" s="121">
        <v>947.26971608999997</v>
      </c>
      <c r="H170" s="121">
        <v>160.94595537999999</v>
      </c>
      <c r="I170" s="121">
        <v>15432.24138152</v>
      </c>
      <c r="J170" s="121">
        <v>1743.9440392399997</v>
      </c>
      <c r="K170" s="121">
        <v>13688.297342280001</v>
      </c>
      <c r="L170" s="121">
        <v>27989.199129910005</v>
      </c>
      <c r="M170" s="121">
        <v>26982.241333350001</v>
      </c>
      <c r="N170" s="121">
        <v>1006.95779656</v>
      </c>
      <c r="O170" s="121">
        <v>2.7690934700000001</v>
      </c>
      <c r="P170" s="121">
        <v>105.90005159999998</v>
      </c>
      <c r="Q170" s="94"/>
      <c r="R170" s="94"/>
      <c r="S170" s="94"/>
      <c r="T170" s="94"/>
      <c r="U170" s="94"/>
      <c r="V170" s="94"/>
    </row>
    <row r="171" spans="1:22">
      <c r="A171" s="62">
        <v>45413</v>
      </c>
      <c r="B171" s="121">
        <v>45345.085116690003</v>
      </c>
      <c r="C171" s="94">
        <v>331.47501119000003</v>
      </c>
      <c r="D171" s="121">
        <v>102.31957416</v>
      </c>
      <c r="E171" s="121">
        <v>229.15543702999997</v>
      </c>
      <c r="F171" s="121">
        <v>1128.7046129400001</v>
      </c>
      <c r="G171" s="121">
        <v>955.25419538999995</v>
      </c>
      <c r="H171" s="121">
        <v>173.45041755</v>
      </c>
      <c r="I171" s="121">
        <v>15361.09672447</v>
      </c>
      <c r="J171" s="121">
        <v>1928.7767792899999</v>
      </c>
      <c r="K171" s="121">
        <v>13432.319945179999</v>
      </c>
      <c r="L171" s="121">
        <v>28523.808768089999</v>
      </c>
      <c r="M171" s="121">
        <v>27507.383765539998</v>
      </c>
      <c r="N171" s="121">
        <v>1016.4250025499999</v>
      </c>
      <c r="O171" s="121">
        <v>1.83431356</v>
      </c>
      <c r="P171" s="121">
        <v>98.202672930000006</v>
      </c>
      <c r="Q171" s="94"/>
      <c r="R171" s="94"/>
      <c r="S171" s="94"/>
      <c r="T171" s="94"/>
      <c r="U171" s="94"/>
      <c r="V171" s="94"/>
    </row>
    <row r="172" spans="1:22">
      <c r="A172" s="62">
        <v>45444</v>
      </c>
      <c r="B172" s="121">
        <v>45014.63549714</v>
      </c>
      <c r="C172" s="94">
        <v>348.1396757</v>
      </c>
      <c r="D172" s="121">
        <v>112.61112696999999</v>
      </c>
      <c r="E172" s="121">
        <v>235.52854872999998</v>
      </c>
      <c r="F172" s="121">
        <v>1076.06934344</v>
      </c>
      <c r="G172" s="121">
        <v>897.63444665000009</v>
      </c>
      <c r="H172" s="121">
        <v>178.43489679000001</v>
      </c>
      <c r="I172" s="121">
        <v>14209.587111679999</v>
      </c>
      <c r="J172" s="121">
        <v>1305.1434550700001</v>
      </c>
      <c r="K172" s="121">
        <v>12904.443656609999</v>
      </c>
      <c r="L172" s="121">
        <v>29380.839366319997</v>
      </c>
      <c r="M172" s="121">
        <v>28377.172612620001</v>
      </c>
      <c r="N172" s="121">
        <v>1003.6667537</v>
      </c>
      <c r="O172" s="121">
        <v>-2.3736949699999998</v>
      </c>
      <c r="P172" s="121">
        <v>95.88619743000001</v>
      </c>
      <c r="Q172" s="94"/>
      <c r="R172" s="94"/>
      <c r="S172" s="94"/>
      <c r="T172" s="94"/>
      <c r="U172" s="94"/>
      <c r="V172" s="94"/>
    </row>
    <row r="173" spans="1:22">
      <c r="A173" s="62">
        <v>45474</v>
      </c>
      <c r="B173" s="121">
        <v>45418.078900929999</v>
      </c>
      <c r="C173" s="94">
        <v>321.11658382000002</v>
      </c>
      <c r="D173" s="121">
        <v>94.721515580000002</v>
      </c>
      <c r="E173" s="121">
        <v>226.39506824</v>
      </c>
      <c r="F173" s="121">
        <v>1076.6283262100001</v>
      </c>
      <c r="G173" s="121">
        <v>901.82133981000004</v>
      </c>
      <c r="H173" s="121">
        <v>174.8069864</v>
      </c>
      <c r="I173" s="121">
        <v>14687.091280339999</v>
      </c>
      <c r="J173" s="121">
        <v>1240.1958633300001</v>
      </c>
      <c r="K173" s="121">
        <v>13446.895417010001</v>
      </c>
      <c r="L173" s="121">
        <v>29333.242710560004</v>
      </c>
      <c r="M173" s="121">
        <v>28322.963632729996</v>
      </c>
      <c r="N173" s="121">
        <v>1010.27907783</v>
      </c>
      <c r="O173" s="121">
        <v>3.1903894799999999</v>
      </c>
      <c r="P173" s="121">
        <v>91.912068660000003</v>
      </c>
      <c r="Q173" s="94"/>
      <c r="R173" s="94"/>
      <c r="S173" s="94"/>
      <c r="T173" s="94"/>
      <c r="U173" s="94"/>
      <c r="V173" s="94"/>
    </row>
    <row r="174" spans="1:22">
      <c r="A174" s="62">
        <v>45505</v>
      </c>
      <c r="B174" s="121">
        <v>45086.680566950003</v>
      </c>
      <c r="C174" s="94">
        <v>294.22943799000001</v>
      </c>
      <c r="D174" s="121">
        <v>92.67445481</v>
      </c>
      <c r="E174" s="121">
        <v>201.55498317999999</v>
      </c>
      <c r="F174" s="121">
        <v>1112.04703017</v>
      </c>
      <c r="G174" s="121">
        <v>943.84327342000006</v>
      </c>
      <c r="H174" s="121">
        <v>168.20375675</v>
      </c>
      <c r="I174" s="121">
        <v>14095.84856864</v>
      </c>
      <c r="J174" s="121">
        <v>1329.0695930900001</v>
      </c>
      <c r="K174" s="121">
        <v>12766.77897555</v>
      </c>
      <c r="L174" s="121">
        <v>29584.555530149999</v>
      </c>
      <c r="M174" s="121">
        <v>28567.133677679994</v>
      </c>
      <c r="N174" s="121">
        <v>1017.4218524700001</v>
      </c>
      <c r="O174" s="121">
        <v>1.8820512700000001</v>
      </c>
      <c r="P174" s="121">
        <v>104.75848786</v>
      </c>
      <c r="Q174" s="94"/>
      <c r="R174" s="94"/>
      <c r="S174" s="94"/>
      <c r="T174" s="94"/>
      <c r="U174" s="94"/>
      <c r="V174" s="94"/>
    </row>
    <row r="175" spans="1:22">
      <c r="A175" s="62">
        <v>45536</v>
      </c>
      <c r="B175" s="121">
        <v>44727.174508600001</v>
      </c>
      <c r="C175" s="94">
        <v>298.78070752000002</v>
      </c>
      <c r="D175" s="121">
        <v>106.31897395</v>
      </c>
      <c r="E175" s="121">
        <v>192.46173357000001</v>
      </c>
      <c r="F175" s="121">
        <v>1116.9175493499999</v>
      </c>
      <c r="G175" s="121">
        <v>949.32656068000006</v>
      </c>
      <c r="H175" s="121">
        <v>167.59098867</v>
      </c>
      <c r="I175" s="121">
        <v>13320.099894579998</v>
      </c>
      <c r="J175" s="121">
        <v>1296.9131079200001</v>
      </c>
      <c r="K175" s="121">
        <v>12023.186786660001</v>
      </c>
      <c r="L175" s="121">
        <v>29991.376357149999</v>
      </c>
      <c r="M175" s="121">
        <v>28945.064063600003</v>
      </c>
      <c r="N175" s="121">
        <v>1046.3122935499998</v>
      </c>
      <c r="O175" s="121">
        <v>12.51545511</v>
      </c>
      <c r="P175" s="121">
        <v>65.544445550000006</v>
      </c>
      <c r="Q175" s="94"/>
      <c r="R175" s="94"/>
      <c r="S175" s="94"/>
      <c r="T175" s="94"/>
      <c r="U175" s="94"/>
      <c r="V175" s="94"/>
    </row>
    <row r="176" spans="1:22">
      <c r="A176" s="62">
        <v>45566</v>
      </c>
      <c r="B176" s="121">
        <v>45835.08004542</v>
      </c>
      <c r="C176" s="94">
        <v>280.44760861999998</v>
      </c>
      <c r="D176" s="121">
        <v>101.91787865000001</v>
      </c>
      <c r="E176" s="121">
        <v>178.52972997000001</v>
      </c>
      <c r="F176" s="121">
        <v>1117.07853961</v>
      </c>
      <c r="G176" s="121">
        <v>949.89736343999994</v>
      </c>
      <c r="H176" s="121">
        <v>167.18117617000001</v>
      </c>
      <c r="I176" s="121">
        <v>14279.885520040001</v>
      </c>
      <c r="J176" s="121">
        <v>1213.2727553899999</v>
      </c>
      <c r="K176" s="121">
        <v>13066.612764649999</v>
      </c>
      <c r="L176" s="121">
        <v>30157.668377150003</v>
      </c>
      <c r="M176" s="121">
        <v>29125.59933533</v>
      </c>
      <c r="N176" s="121">
        <v>1032.0690418199999</v>
      </c>
      <c r="O176" s="121">
        <v>1.7851947500000001</v>
      </c>
      <c r="P176" s="121">
        <v>56.383757650000007</v>
      </c>
      <c r="Q176" s="94"/>
      <c r="R176" s="94"/>
      <c r="S176" s="94"/>
      <c r="T176" s="94"/>
      <c r="U176" s="94"/>
      <c r="V176" s="94"/>
    </row>
    <row r="177" spans="1:22">
      <c r="A177" s="62">
        <v>45597</v>
      </c>
      <c r="B177" s="121">
        <v>46122.782771090002</v>
      </c>
      <c r="C177" s="94">
        <v>288.43390400999999</v>
      </c>
      <c r="D177" s="121">
        <v>102.62515934</v>
      </c>
      <c r="E177" s="121">
        <v>185.80874467000001</v>
      </c>
      <c r="F177" s="121">
        <v>1125.4693302000001</v>
      </c>
      <c r="G177" s="121">
        <v>965.18982334999998</v>
      </c>
      <c r="H177" s="121">
        <v>160.27950684999999</v>
      </c>
      <c r="I177" s="121">
        <v>14398.66435506</v>
      </c>
      <c r="J177" s="121">
        <v>1269.1265108699999</v>
      </c>
      <c r="K177" s="121">
        <v>13129.537844189999</v>
      </c>
      <c r="L177" s="121">
        <v>30310.21518182</v>
      </c>
      <c r="M177" s="121">
        <v>29345.892081260004</v>
      </c>
      <c r="N177" s="121">
        <v>964.32310055999994</v>
      </c>
      <c r="O177" s="121">
        <v>0.12502578</v>
      </c>
      <c r="P177" s="121">
        <v>48.547379230000004</v>
      </c>
      <c r="Q177" s="94"/>
      <c r="R177" s="94"/>
      <c r="S177" s="94"/>
      <c r="T177" s="94"/>
      <c r="U177" s="94"/>
      <c r="V177" s="94"/>
    </row>
    <row r="178" spans="1:22">
      <c r="A178" s="62">
        <v>45627</v>
      </c>
      <c r="B178" s="121">
        <v>47414.894291249999</v>
      </c>
      <c r="C178" s="94">
        <v>287.91858508000001</v>
      </c>
      <c r="D178" s="121">
        <v>107.26337893999998</v>
      </c>
      <c r="E178" s="121">
        <v>180.65520613999999</v>
      </c>
      <c r="F178" s="121">
        <v>1058.0015924700001</v>
      </c>
      <c r="G178" s="121">
        <v>994.36897848000001</v>
      </c>
      <c r="H178" s="121">
        <v>63.632613990000003</v>
      </c>
      <c r="I178" s="121">
        <v>14728.518802190001</v>
      </c>
      <c r="J178" s="121">
        <v>1265.23778926</v>
      </c>
      <c r="K178" s="121">
        <v>13463.281012930001</v>
      </c>
      <c r="L178" s="121">
        <v>31340.455311509999</v>
      </c>
      <c r="M178" s="121">
        <v>30385.505984529998</v>
      </c>
      <c r="N178" s="121">
        <v>954.94932698000002</v>
      </c>
      <c r="O178" s="121">
        <v>3.0567631099999999</v>
      </c>
      <c r="P178" s="121">
        <v>42.009659579999997</v>
      </c>
      <c r="Q178" s="94"/>
      <c r="R178" s="94"/>
      <c r="S178" s="94"/>
      <c r="T178" s="94"/>
      <c r="U178" s="94"/>
      <c r="V178" s="94"/>
    </row>
    <row r="179" spans="1:22">
      <c r="A179" s="62">
        <v>45658</v>
      </c>
      <c r="B179" s="121">
        <v>47086.096603010003</v>
      </c>
      <c r="C179" s="94">
        <v>274.50422474000004</v>
      </c>
      <c r="D179" s="121">
        <v>110.49715101</v>
      </c>
      <c r="E179" s="121">
        <v>164.00707373</v>
      </c>
      <c r="F179" s="121">
        <v>1002.68530071</v>
      </c>
      <c r="G179" s="121">
        <v>968.22998093000001</v>
      </c>
      <c r="H179" s="121">
        <v>34.455319779999996</v>
      </c>
      <c r="I179" s="121">
        <v>14542.2560495</v>
      </c>
      <c r="J179" s="121">
        <v>984.9453248599998</v>
      </c>
      <c r="K179" s="121">
        <v>13557.31072464</v>
      </c>
      <c r="L179" s="121">
        <v>31266.651028059994</v>
      </c>
      <c r="M179" s="121">
        <v>30345.313044760002</v>
      </c>
      <c r="N179" s="121">
        <v>921.33798330000002</v>
      </c>
      <c r="O179" s="121">
        <v>14.54243153</v>
      </c>
      <c r="P179" s="121">
        <v>46.996860079999998</v>
      </c>
      <c r="Q179" s="94"/>
      <c r="R179" s="94"/>
      <c r="S179" s="94"/>
      <c r="T179" s="94"/>
      <c r="U179" s="94"/>
      <c r="V179" s="94"/>
    </row>
    <row r="180" spans="1:22">
      <c r="A180" s="62">
        <v>45689</v>
      </c>
      <c r="B180" s="121">
        <v>47499.192142959997</v>
      </c>
      <c r="C180" s="94">
        <v>341.56106784999997</v>
      </c>
      <c r="D180" s="121">
        <v>108.83650732</v>
      </c>
      <c r="E180" s="121">
        <v>232.72456053000002</v>
      </c>
      <c r="F180" s="121">
        <v>1022.7554009899999</v>
      </c>
      <c r="G180" s="121">
        <v>965.08848618999991</v>
      </c>
      <c r="H180" s="121">
        <v>57.666914800000001</v>
      </c>
      <c r="I180" s="121">
        <v>14758.910327310001</v>
      </c>
      <c r="J180" s="121">
        <v>1208.21205721</v>
      </c>
      <c r="K180" s="121">
        <v>13550.698270099998</v>
      </c>
      <c r="L180" s="121">
        <v>31375.965346809997</v>
      </c>
      <c r="M180" s="121">
        <v>30383.74353602</v>
      </c>
      <c r="N180" s="121">
        <v>992.22181079000006</v>
      </c>
      <c r="O180" s="121">
        <v>7.9197383600000002</v>
      </c>
      <c r="P180" s="121">
        <v>42.869571329999999</v>
      </c>
      <c r="Q180" s="94"/>
      <c r="R180" s="94"/>
      <c r="S180" s="94"/>
      <c r="T180" s="94"/>
      <c r="U180" s="94"/>
      <c r="V180" s="94"/>
    </row>
    <row r="181" spans="1:22">
      <c r="A181" s="62">
        <v>45717</v>
      </c>
      <c r="B181" s="121">
        <v>48202.258513699999</v>
      </c>
      <c r="C181" s="94">
        <v>271.06779739999996</v>
      </c>
      <c r="D181" s="121">
        <v>107.77776017999999</v>
      </c>
      <c r="E181" s="121">
        <v>163.29003721999999</v>
      </c>
      <c r="F181" s="121">
        <v>998.00100333</v>
      </c>
      <c r="G181" s="121">
        <v>940.43097743999999</v>
      </c>
      <c r="H181" s="121">
        <v>57.570025889999997</v>
      </c>
      <c r="I181" s="121">
        <v>15742.7000137</v>
      </c>
      <c r="J181" s="121">
        <v>1143.1767002900001</v>
      </c>
      <c r="K181" s="121">
        <v>14599.523313409998</v>
      </c>
      <c r="L181" s="121">
        <v>31190.489699270001</v>
      </c>
      <c r="M181" s="121">
        <v>30213.71781763</v>
      </c>
      <c r="N181" s="121">
        <v>976.77188163999995</v>
      </c>
      <c r="O181" s="121">
        <v>3.5175437599999997</v>
      </c>
      <c r="P181" s="121">
        <v>42.267024309999996</v>
      </c>
      <c r="Q181" s="94"/>
      <c r="R181" s="94"/>
      <c r="S181" s="94"/>
      <c r="T181" s="94"/>
      <c r="U181" s="94"/>
      <c r="V181" s="94"/>
    </row>
    <row r="182" spans="1:22">
      <c r="A182" s="62">
        <v>45748</v>
      </c>
      <c r="B182" s="121">
        <v>48979.91622893</v>
      </c>
      <c r="C182" s="94">
        <v>276.52786421000002</v>
      </c>
      <c r="D182" s="121">
        <v>110.78301809</v>
      </c>
      <c r="E182" s="121">
        <v>165.74484612000001</v>
      </c>
      <c r="F182" s="121">
        <v>991.16321379999999</v>
      </c>
      <c r="G182" s="121">
        <v>932.28986165000003</v>
      </c>
      <c r="H182" s="121">
        <v>58.873352149999995</v>
      </c>
      <c r="I182" s="121">
        <v>15636.481402399999</v>
      </c>
      <c r="J182" s="121">
        <v>1223.8983031399998</v>
      </c>
      <c r="K182" s="121">
        <v>14412.583099259999</v>
      </c>
      <c r="L182" s="121">
        <v>32075.743748520003</v>
      </c>
      <c r="M182" s="121">
        <v>31023.192686509999</v>
      </c>
      <c r="N182" s="121">
        <v>1052.5510620100001</v>
      </c>
      <c r="O182" s="121">
        <v>4.11145213</v>
      </c>
      <c r="P182" s="121">
        <v>43.207807219999999</v>
      </c>
      <c r="Q182" s="94"/>
      <c r="R182" s="94"/>
      <c r="S182" s="94"/>
      <c r="T182" s="94"/>
      <c r="U182" s="94"/>
      <c r="V182" s="9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3" location="'на звітну дату'!A1" display="Депозити, залучені депозитними корпораціями (крім Національного банку України), за секторами економіки"/>
    <hyperlink ref="A1" location="Зміст!A1" display="Зміст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109375" style="71" customWidth="1"/>
    <col min="3" max="3" width="7.109375" style="71" customWidth="1"/>
    <col min="4" max="4" width="8" style="71" customWidth="1"/>
    <col min="5" max="9" width="7.109375" style="71" customWidth="1"/>
    <col min="10" max="10" width="7.88671875" style="71" customWidth="1"/>
    <col min="11" max="15" width="7.109375" style="71" customWidth="1"/>
    <col min="16" max="16" width="8" style="71" customWidth="1"/>
    <col min="17" max="19" width="7.109375" style="71" customWidth="1"/>
    <col min="20" max="16384" width="9.109375" style="71"/>
  </cols>
  <sheetData>
    <row r="1" spans="1:24" ht="14.4">
      <c r="A1" s="108" t="s">
        <v>173</v>
      </c>
    </row>
    <row r="2" spans="1:24" ht="5.25" customHeight="1"/>
    <row r="3" spans="1:24" ht="27" customHeight="1">
      <c r="A3" s="232" t="s">
        <v>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ht="12.75" customHeight="1">
      <c r="A4" s="216" t="s">
        <v>62</v>
      </c>
      <c r="B4" s="230"/>
      <c r="C4" s="230"/>
      <c r="D4" s="230"/>
      <c r="E4" s="230"/>
      <c r="F4" s="230"/>
    </row>
    <row r="5" spans="1:24" ht="12.75" customHeight="1">
      <c r="A5" s="87" t="s">
        <v>232</v>
      </c>
      <c r="B5" s="87"/>
      <c r="C5" s="87"/>
      <c r="D5" s="88"/>
      <c r="E5" s="88"/>
      <c r="F5" s="88"/>
    </row>
    <row r="6" spans="1:24" s="72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4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72" customFormat="1" ht="88.5" customHeight="1">
      <c r="A8" s="204"/>
      <c r="B8" s="191"/>
      <c r="C8" s="60" t="s">
        <v>18</v>
      </c>
      <c r="D8" s="60" t="s">
        <v>172</v>
      </c>
      <c r="E8" s="79" t="s">
        <v>10</v>
      </c>
      <c r="F8" s="79" t="s">
        <v>19</v>
      </c>
      <c r="G8" s="79" t="s">
        <v>20</v>
      </c>
      <c r="H8" s="234"/>
      <c r="I8" s="79" t="s">
        <v>18</v>
      </c>
      <c r="J8" s="79" t="s">
        <v>172</v>
      </c>
      <c r="K8" s="79" t="s">
        <v>10</v>
      </c>
      <c r="L8" s="79" t="s">
        <v>19</v>
      </c>
      <c r="M8" s="79" t="s">
        <v>20</v>
      </c>
      <c r="N8" s="234"/>
      <c r="O8" s="79" t="s">
        <v>18</v>
      </c>
      <c r="P8" s="79" t="s">
        <v>172</v>
      </c>
      <c r="Q8" s="79" t="s">
        <v>10</v>
      </c>
      <c r="R8" s="79" t="s">
        <v>19</v>
      </c>
      <c r="S8" s="79" t="s">
        <v>20</v>
      </c>
    </row>
    <row r="9" spans="1:24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4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24" hidden="1" outlineLevel="1">
      <c r="A11" s="62">
        <v>40544</v>
      </c>
      <c r="B11" s="89">
        <v>780.9775420200001</v>
      </c>
      <c r="C11" s="89">
        <f>I11+O11</f>
        <v>674.39480270000001</v>
      </c>
      <c r="D11" s="89">
        <f>J11+P11</f>
        <v>106.58273932</v>
      </c>
      <c r="E11" s="89">
        <f>K11+Q11</f>
        <v>73.177040419999997</v>
      </c>
      <c r="F11" s="89">
        <f>L11+R11</f>
        <v>29.696749400000002</v>
      </c>
      <c r="G11" s="89">
        <f>M11+S11</f>
        <v>3.7089495000000001</v>
      </c>
      <c r="H11" s="89">
        <f>SUM(I11:J11)</f>
        <v>686.23684733000005</v>
      </c>
      <c r="I11" s="89">
        <v>600.89917627</v>
      </c>
      <c r="J11" s="89">
        <f>SUM(K11:M11)</f>
        <v>85.337671060000005</v>
      </c>
      <c r="K11" s="89">
        <v>67.253055320000001</v>
      </c>
      <c r="L11" s="89">
        <v>16.360838140000002</v>
      </c>
      <c r="M11" s="89">
        <v>1.7237776</v>
      </c>
      <c r="N11" s="89">
        <f>SUM(O11:P11)</f>
        <v>94.740694689999998</v>
      </c>
      <c r="O11" s="89">
        <v>73.495626430000002</v>
      </c>
      <c r="P11" s="89">
        <f>SUM(Q11:S11)</f>
        <v>21.24506826</v>
      </c>
      <c r="Q11" s="89">
        <v>5.9239850999999994</v>
      </c>
      <c r="R11" s="89">
        <v>13.33591126</v>
      </c>
      <c r="S11" s="89">
        <v>1.9851719000000001</v>
      </c>
      <c r="T11" s="89"/>
      <c r="U11" s="89"/>
      <c r="V11" s="89"/>
      <c r="W11" s="89"/>
      <c r="X11" s="89"/>
    </row>
    <row r="12" spans="1:24" hidden="1" outlineLevel="1">
      <c r="A12" s="62">
        <v>40575</v>
      </c>
      <c r="B12" s="89">
        <v>823.60223614000006</v>
      </c>
      <c r="C12" s="89">
        <f t="shared" ref="C12:C53" si="0">I12+O12</f>
        <v>701.54038680000008</v>
      </c>
      <c r="D12" s="89">
        <f t="shared" ref="D12:D53" si="1">J12+P12</f>
        <v>122.06184933999999</v>
      </c>
      <c r="E12" s="89">
        <f t="shared" ref="E12:E53" si="2">K12+Q12</f>
        <v>87.478819380000004</v>
      </c>
      <c r="F12" s="89">
        <f t="shared" ref="F12:F53" si="3">L12+R12</f>
        <v>31.8685951</v>
      </c>
      <c r="G12" s="89">
        <f t="shared" ref="G12:G53" si="4">M12+S12</f>
        <v>2.7144348599999999</v>
      </c>
      <c r="H12" s="89">
        <f t="shared" ref="H12:H67" si="5">SUM(I12:J12)</f>
        <v>695.15786772000001</v>
      </c>
      <c r="I12" s="89">
        <v>593.76025375000006</v>
      </c>
      <c r="J12" s="89">
        <f t="shared" ref="J12:J53" si="6">SUM(K12:M12)</f>
        <v>101.39761396999999</v>
      </c>
      <c r="K12" s="89">
        <v>81.706454100000002</v>
      </c>
      <c r="L12" s="89">
        <v>18.554590989999998</v>
      </c>
      <c r="M12" s="89">
        <v>1.13656888</v>
      </c>
      <c r="N12" s="89">
        <f t="shared" ref="N12:N67" si="7">SUM(O12:P12)</f>
        <v>128.44436841999999</v>
      </c>
      <c r="O12" s="89">
        <v>107.78013305</v>
      </c>
      <c r="P12" s="89">
        <f t="shared" ref="P12:P53" si="8">SUM(Q12:S12)</f>
        <v>20.66423537</v>
      </c>
      <c r="Q12" s="89">
        <v>5.7723652799999998</v>
      </c>
      <c r="R12" s="89">
        <v>13.314004110000001</v>
      </c>
      <c r="S12" s="89">
        <v>1.5778659799999999</v>
      </c>
      <c r="T12" s="89"/>
      <c r="U12" s="89"/>
      <c r="V12" s="89"/>
      <c r="W12" s="89"/>
      <c r="X12" s="89"/>
    </row>
    <row r="13" spans="1:24" hidden="1" outlineLevel="1">
      <c r="A13" s="62">
        <v>40603</v>
      </c>
      <c r="B13" s="89">
        <v>887.92858044000002</v>
      </c>
      <c r="C13" s="89">
        <f t="shared" si="0"/>
        <v>749.69462123999995</v>
      </c>
      <c r="D13" s="89">
        <f t="shared" si="1"/>
        <v>138.23395919999999</v>
      </c>
      <c r="E13" s="89">
        <f t="shared" si="2"/>
        <v>103.15215818</v>
      </c>
      <c r="F13" s="89">
        <f t="shared" si="3"/>
        <v>31.096943840000002</v>
      </c>
      <c r="G13" s="89">
        <f t="shared" si="4"/>
        <v>3.9848571800000001</v>
      </c>
      <c r="H13" s="89">
        <f t="shared" si="5"/>
        <v>791.78018352999993</v>
      </c>
      <c r="I13" s="89">
        <v>673.73172973999999</v>
      </c>
      <c r="J13" s="89">
        <f t="shared" si="6"/>
        <v>118.04845379</v>
      </c>
      <c r="K13" s="89">
        <v>97.874140600000004</v>
      </c>
      <c r="L13" s="89">
        <v>18.003474499999999</v>
      </c>
      <c r="M13" s="89">
        <v>2.1708386900000001</v>
      </c>
      <c r="N13" s="89">
        <f t="shared" si="7"/>
        <v>96.148396910000002</v>
      </c>
      <c r="O13" s="89">
        <v>75.962891499999998</v>
      </c>
      <c r="P13" s="89">
        <f t="shared" si="8"/>
        <v>20.185505410000001</v>
      </c>
      <c r="Q13" s="89">
        <v>5.2780175800000002</v>
      </c>
      <c r="R13" s="89">
        <v>13.09346934</v>
      </c>
      <c r="S13" s="89">
        <v>1.81401849</v>
      </c>
      <c r="T13" s="89"/>
      <c r="U13" s="89"/>
      <c r="V13" s="89"/>
      <c r="W13" s="89"/>
      <c r="X13" s="89"/>
    </row>
    <row r="14" spans="1:24" hidden="1" outlineLevel="1">
      <c r="A14" s="62">
        <v>40634</v>
      </c>
      <c r="B14" s="89">
        <v>875.51211737000006</v>
      </c>
      <c r="C14" s="89">
        <f t="shared" si="0"/>
        <v>717.12080932000003</v>
      </c>
      <c r="D14" s="89">
        <f t="shared" si="1"/>
        <v>158.39130805000002</v>
      </c>
      <c r="E14" s="89">
        <f t="shared" si="2"/>
        <v>121.12883013000001</v>
      </c>
      <c r="F14" s="89">
        <f t="shared" si="3"/>
        <v>33.46771596</v>
      </c>
      <c r="G14" s="89">
        <f t="shared" si="4"/>
        <v>3.7947619599999998</v>
      </c>
      <c r="H14" s="89">
        <f t="shared" si="5"/>
        <v>772.53390802000001</v>
      </c>
      <c r="I14" s="89">
        <v>635.00774872</v>
      </c>
      <c r="J14" s="89">
        <f t="shared" si="6"/>
        <v>137.52615930000002</v>
      </c>
      <c r="K14" s="89">
        <v>115.65983298</v>
      </c>
      <c r="L14" s="89">
        <v>19.798676790000002</v>
      </c>
      <c r="M14" s="89">
        <v>2.0676495299999997</v>
      </c>
      <c r="N14" s="89">
        <f t="shared" si="7"/>
        <v>102.97820934999999</v>
      </c>
      <c r="O14" s="89">
        <v>82.113060599999997</v>
      </c>
      <c r="P14" s="89">
        <f t="shared" si="8"/>
        <v>20.865148749999996</v>
      </c>
      <c r="Q14" s="89">
        <v>5.4689971499999999</v>
      </c>
      <c r="R14" s="89">
        <v>13.66903917</v>
      </c>
      <c r="S14" s="89">
        <v>1.72711243</v>
      </c>
      <c r="T14" s="89"/>
      <c r="U14" s="89"/>
      <c r="V14" s="89"/>
      <c r="W14" s="89"/>
      <c r="X14" s="89"/>
    </row>
    <row r="15" spans="1:24" hidden="1" outlineLevel="1">
      <c r="A15" s="62">
        <v>40664</v>
      </c>
      <c r="B15" s="89">
        <v>915.25111437999999</v>
      </c>
      <c r="C15" s="89">
        <f t="shared" si="0"/>
        <v>740.48296948999996</v>
      </c>
      <c r="D15" s="89">
        <f t="shared" si="1"/>
        <v>174.76814489000003</v>
      </c>
      <c r="E15" s="89">
        <f t="shared" si="2"/>
        <v>136.93642392000001</v>
      </c>
      <c r="F15" s="89">
        <f t="shared" si="3"/>
        <v>34.78977312</v>
      </c>
      <c r="G15" s="89">
        <f t="shared" si="4"/>
        <v>3.0419478500000001</v>
      </c>
      <c r="H15" s="89">
        <f t="shared" si="5"/>
        <v>792.29346528999986</v>
      </c>
      <c r="I15" s="89">
        <v>637.5764764999999</v>
      </c>
      <c r="J15" s="89">
        <f t="shared" si="6"/>
        <v>154.71698879000002</v>
      </c>
      <c r="K15" s="89">
        <v>131.92745173</v>
      </c>
      <c r="L15" s="89">
        <v>21.068810929999998</v>
      </c>
      <c r="M15" s="89">
        <v>1.7207261300000001</v>
      </c>
      <c r="N15" s="89">
        <f t="shared" si="7"/>
        <v>122.95764909</v>
      </c>
      <c r="O15" s="89">
        <v>102.90649299</v>
      </c>
      <c r="P15" s="89">
        <f t="shared" si="8"/>
        <v>20.0511561</v>
      </c>
      <c r="Q15" s="89">
        <v>5.0089721899999997</v>
      </c>
      <c r="R15" s="89">
        <v>13.72096219</v>
      </c>
      <c r="S15" s="89">
        <v>1.32122172</v>
      </c>
      <c r="T15" s="89"/>
      <c r="U15" s="89"/>
      <c r="V15" s="89"/>
      <c r="W15" s="89"/>
      <c r="X15" s="89"/>
    </row>
    <row r="16" spans="1:24" hidden="1" outlineLevel="1">
      <c r="A16" s="62">
        <v>40695</v>
      </c>
      <c r="B16" s="89">
        <v>926.30021899999986</v>
      </c>
      <c r="C16" s="89">
        <f t="shared" si="0"/>
        <v>754.63691344999995</v>
      </c>
      <c r="D16" s="89">
        <f t="shared" si="1"/>
        <v>171.66330554999999</v>
      </c>
      <c r="E16" s="89">
        <f t="shared" si="2"/>
        <v>146.92947140000001</v>
      </c>
      <c r="F16" s="89">
        <f t="shared" si="3"/>
        <v>22.373825540000002</v>
      </c>
      <c r="G16" s="89">
        <f t="shared" si="4"/>
        <v>2.36000861</v>
      </c>
      <c r="H16" s="89">
        <f t="shared" si="5"/>
        <v>712.80075246000001</v>
      </c>
      <c r="I16" s="89">
        <v>549.13438472999997</v>
      </c>
      <c r="J16" s="89">
        <f t="shared" si="6"/>
        <v>163.66636772999999</v>
      </c>
      <c r="K16" s="89">
        <v>142.03871522</v>
      </c>
      <c r="L16" s="89">
        <v>20.500934390000001</v>
      </c>
      <c r="M16" s="89">
        <v>1.12671812</v>
      </c>
      <c r="N16" s="89">
        <f t="shared" si="7"/>
        <v>213.49946653999999</v>
      </c>
      <c r="O16" s="89">
        <v>205.50252871999999</v>
      </c>
      <c r="P16" s="89">
        <f t="shared" si="8"/>
        <v>7.9969378200000003</v>
      </c>
      <c r="Q16" s="89">
        <v>4.8907561800000003</v>
      </c>
      <c r="R16" s="89">
        <v>1.8728911500000001</v>
      </c>
      <c r="S16" s="89">
        <v>1.2332904899999999</v>
      </c>
      <c r="T16" s="89"/>
      <c r="U16" s="89"/>
      <c r="V16" s="89"/>
      <c r="W16" s="89"/>
      <c r="X16" s="89"/>
    </row>
    <row r="17" spans="1:24" hidden="1" outlineLevel="1">
      <c r="A17" s="62">
        <v>40725</v>
      </c>
      <c r="B17" s="89">
        <v>887.12166708999996</v>
      </c>
      <c r="C17" s="89">
        <f t="shared" si="0"/>
        <v>673.82493212999998</v>
      </c>
      <c r="D17" s="89">
        <f t="shared" si="1"/>
        <v>213.29673496000004</v>
      </c>
      <c r="E17" s="89">
        <f t="shared" si="2"/>
        <v>152.03546912000002</v>
      </c>
      <c r="F17" s="89">
        <f t="shared" si="3"/>
        <v>58.012940119999996</v>
      </c>
      <c r="G17" s="89">
        <f t="shared" si="4"/>
        <v>3.24832572</v>
      </c>
      <c r="H17" s="89">
        <f t="shared" si="5"/>
        <v>739.17336513999999</v>
      </c>
      <c r="I17" s="89">
        <v>568.91516283999999</v>
      </c>
      <c r="J17" s="89">
        <f t="shared" si="6"/>
        <v>170.25820230000002</v>
      </c>
      <c r="K17" s="89">
        <v>146.86062356000002</v>
      </c>
      <c r="L17" s="89">
        <v>22.03429555</v>
      </c>
      <c r="M17" s="89">
        <v>1.36328319</v>
      </c>
      <c r="N17" s="89">
        <f t="shared" si="7"/>
        <v>147.94830195</v>
      </c>
      <c r="O17" s="89">
        <v>104.90976929</v>
      </c>
      <c r="P17" s="89">
        <f t="shared" si="8"/>
        <v>43.038532660000001</v>
      </c>
      <c r="Q17" s="89">
        <v>5.1748455599999996</v>
      </c>
      <c r="R17" s="89">
        <v>35.97864457</v>
      </c>
      <c r="S17" s="89">
        <v>1.88504253</v>
      </c>
      <c r="T17" s="89"/>
      <c r="U17" s="89"/>
      <c r="V17" s="89"/>
      <c r="W17" s="89"/>
      <c r="X17" s="89"/>
    </row>
    <row r="18" spans="1:24" hidden="1" outlineLevel="1">
      <c r="A18" s="62">
        <v>40756</v>
      </c>
      <c r="B18" s="89">
        <v>973.5353520299999</v>
      </c>
      <c r="C18" s="89">
        <f t="shared" si="0"/>
        <v>809.60424620999993</v>
      </c>
      <c r="D18" s="89">
        <f t="shared" si="1"/>
        <v>163.93110582</v>
      </c>
      <c r="E18" s="89">
        <f t="shared" si="2"/>
        <v>144.73295646999998</v>
      </c>
      <c r="F18" s="89">
        <f t="shared" si="3"/>
        <v>16.846687369999998</v>
      </c>
      <c r="G18" s="89">
        <f t="shared" si="4"/>
        <v>2.3514619799999998</v>
      </c>
      <c r="H18" s="89">
        <f t="shared" si="5"/>
        <v>873.46309450000001</v>
      </c>
      <c r="I18" s="89">
        <v>719.19828948999998</v>
      </c>
      <c r="J18" s="89">
        <f t="shared" si="6"/>
        <v>154.26480501</v>
      </c>
      <c r="K18" s="89">
        <v>138.00560367999998</v>
      </c>
      <c r="L18" s="89">
        <v>14.964391689999999</v>
      </c>
      <c r="M18" s="89">
        <v>1.29480964</v>
      </c>
      <c r="N18" s="89">
        <f t="shared" si="7"/>
        <v>100.07225753</v>
      </c>
      <c r="O18" s="89">
        <v>90.405956720000006</v>
      </c>
      <c r="P18" s="89">
        <f t="shared" si="8"/>
        <v>9.6663008099999992</v>
      </c>
      <c r="Q18" s="89">
        <v>6.7273527900000003</v>
      </c>
      <c r="R18" s="89">
        <v>1.8822956799999999</v>
      </c>
      <c r="S18" s="89">
        <v>1.0566523400000001</v>
      </c>
      <c r="T18" s="89"/>
      <c r="U18" s="89"/>
      <c r="V18" s="89"/>
      <c r="W18" s="89"/>
      <c r="X18" s="89"/>
    </row>
    <row r="19" spans="1:24" hidden="1" outlineLevel="1">
      <c r="A19" s="62">
        <v>40787</v>
      </c>
      <c r="B19" s="89">
        <v>839.59455165999998</v>
      </c>
      <c r="C19" s="89">
        <f t="shared" si="0"/>
        <v>678.19685712</v>
      </c>
      <c r="D19" s="89">
        <f t="shared" si="1"/>
        <v>161.39769454</v>
      </c>
      <c r="E19" s="89">
        <f t="shared" si="2"/>
        <v>140.76489639000002</v>
      </c>
      <c r="F19" s="89">
        <f t="shared" si="3"/>
        <v>18.444033569999998</v>
      </c>
      <c r="G19" s="89">
        <f t="shared" si="4"/>
        <v>2.18876458</v>
      </c>
      <c r="H19" s="89">
        <f t="shared" si="5"/>
        <v>740.66631519999999</v>
      </c>
      <c r="I19" s="89">
        <v>589.46696015999999</v>
      </c>
      <c r="J19" s="89">
        <f t="shared" si="6"/>
        <v>151.19935504</v>
      </c>
      <c r="K19" s="89">
        <v>133.39138128000002</v>
      </c>
      <c r="L19" s="89">
        <v>16.587909209999999</v>
      </c>
      <c r="M19" s="89">
        <v>1.22006455</v>
      </c>
      <c r="N19" s="89">
        <f t="shared" si="7"/>
        <v>98.928236459999994</v>
      </c>
      <c r="O19" s="89">
        <v>88.729896959999991</v>
      </c>
      <c r="P19" s="89">
        <f t="shared" si="8"/>
        <v>10.198339499999999</v>
      </c>
      <c r="Q19" s="89">
        <v>7.3735151099999996</v>
      </c>
      <c r="R19" s="89">
        <v>1.8561243599999999</v>
      </c>
      <c r="S19" s="89">
        <v>0.96870003000000005</v>
      </c>
      <c r="T19" s="89"/>
      <c r="U19" s="89"/>
      <c r="V19" s="89"/>
      <c r="W19" s="89"/>
      <c r="X19" s="89"/>
    </row>
    <row r="20" spans="1:24" hidden="1" outlineLevel="1">
      <c r="A20" s="62">
        <v>40817</v>
      </c>
      <c r="B20" s="89">
        <v>949.36223836000011</v>
      </c>
      <c r="C20" s="89">
        <f t="shared" si="0"/>
        <v>785.94891757999994</v>
      </c>
      <c r="D20" s="89">
        <f t="shared" si="1"/>
        <v>163.41332078000002</v>
      </c>
      <c r="E20" s="89">
        <f t="shared" si="2"/>
        <v>142.78529703000001</v>
      </c>
      <c r="F20" s="89">
        <f t="shared" si="3"/>
        <v>19.438920199999998</v>
      </c>
      <c r="G20" s="89">
        <f t="shared" si="4"/>
        <v>1.18910355</v>
      </c>
      <c r="H20" s="89">
        <f t="shared" si="5"/>
        <v>818.43703162999998</v>
      </c>
      <c r="I20" s="89">
        <v>664.84819137</v>
      </c>
      <c r="J20" s="89">
        <f t="shared" si="6"/>
        <v>153.58884026000001</v>
      </c>
      <c r="K20" s="89">
        <v>135.72627761000001</v>
      </c>
      <c r="L20" s="89">
        <v>17.55441656</v>
      </c>
      <c r="M20" s="89">
        <v>0.30814608999999998</v>
      </c>
      <c r="N20" s="89">
        <f t="shared" si="7"/>
        <v>130.92520672999999</v>
      </c>
      <c r="O20" s="89">
        <v>121.10072620999999</v>
      </c>
      <c r="P20" s="89">
        <f t="shared" si="8"/>
        <v>9.8244805199999998</v>
      </c>
      <c r="Q20" s="89">
        <v>7.0590194200000003</v>
      </c>
      <c r="R20" s="89">
        <v>1.8845036399999999</v>
      </c>
      <c r="S20" s="89">
        <v>0.88095745999999997</v>
      </c>
      <c r="T20" s="89"/>
      <c r="U20" s="89"/>
      <c r="V20" s="89"/>
      <c r="W20" s="89"/>
      <c r="X20" s="89"/>
    </row>
    <row r="21" spans="1:24" hidden="1" outlineLevel="1">
      <c r="A21" s="62">
        <v>40848</v>
      </c>
      <c r="B21" s="89">
        <v>981.07671409999989</v>
      </c>
      <c r="C21" s="89">
        <f t="shared" si="0"/>
        <v>798.05057152000006</v>
      </c>
      <c r="D21" s="89">
        <f t="shared" si="1"/>
        <v>183.02614258</v>
      </c>
      <c r="E21" s="89">
        <f t="shared" si="2"/>
        <v>166.35209805</v>
      </c>
      <c r="F21" s="89">
        <f t="shared" si="3"/>
        <v>15.145816979999999</v>
      </c>
      <c r="G21" s="89">
        <f t="shared" si="4"/>
        <v>1.52822755</v>
      </c>
      <c r="H21" s="89">
        <f t="shared" si="5"/>
        <v>864.01422841999999</v>
      </c>
      <c r="I21" s="89">
        <v>692.87477746000002</v>
      </c>
      <c r="J21" s="89">
        <f t="shared" si="6"/>
        <v>171.13945096</v>
      </c>
      <c r="K21" s="89">
        <v>157.56075466999999</v>
      </c>
      <c r="L21" s="89">
        <v>13.286723009999999</v>
      </c>
      <c r="M21" s="89">
        <v>0.29197327999999995</v>
      </c>
      <c r="N21" s="89">
        <f t="shared" si="7"/>
        <v>117.06248568000001</v>
      </c>
      <c r="O21" s="89">
        <v>105.17579406</v>
      </c>
      <c r="P21" s="89">
        <f t="shared" si="8"/>
        <v>11.886691620000001</v>
      </c>
      <c r="Q21" s="89">
        <v>8.7913433800000007</v>
      </c>
      <c r="R21" s="89">
        <v>1.85909397</v>
      </c>
      <c r="S21" s="89">
        <v>1.2362542700000001</v>
      </c>
      <c r="T21" s="89"/>
      <c r="U21" s="89"/>
      <c r="V21" s="89"/>
      <c r="W21" s="89"/>
      <c r="X21" s="89"/>
    </row>
    <row r="22" spans="1:24" hidden="1" outlineLevel="1">
      <c r="A22" s="62">
        <v>40878</v>
      </c>
      <c r="B22" s="89">
        <v>823.83022128999994</v>
      </c>
      <c r="C22" s="89">
        <f t="shared" si="0"/>
        <v>599.47455350000007</v>
      </c>
      <c r="D22" s="89">
        <f t="shared" si="1"/>
        <v>224.35566779000001</v>
      </c>
      <c r="E22" s="89">
        <f t="shared" si="2"/>
        <v>207.84384450000002</v>
      </c>
      <c r="F22" s="89">
        <f t="shared" si="3"/>
        <v>15.02004599</v>
      </c>
      <c r="G22" s="89">
        <f t="shared" si="4"/>
        <v>1.4917772999999999</v>
      </c>
      <c r="H22" s="89">
        <f t="shared" si="5"/>
        <v>729.9647368200001</v>
      </c>
      <c r="I22" s="89">
        <v>516.56059399000003</v>
      </c>
      <c r="J22" s="89">
        <f t="shared" si="6"/>
        <v>213.40414283000001</v>
      </c>
      <c r="K22" s="89">
        <v>199.97509973000001</v>
      </c>
      <c r="L22" s="89">
        <v>13.17353554</v>
      </c>
      <c r="M22" s="89">
        <v>0.25550755999999997</v>
      </c>
      <c r="N22" s="89">
        <f t="shared" si="7"/>
        <v>93.865484469999998</v>
      </c>
      <c r="O22" s="89">
        <v>82.913959509999998</v>
      </c>
      <c r="P22" s="89">
        <f t="shared" si="8"/>
        <v>10.95152496</v>
      </c>
      <c r="Q22" s="89">
        <v>7.8687447700000002</v>
      </c>
      <c r="R22" s="89">
        <v>1.84651045</v>
      </c>
      <c r="S22" s="89">
        <v>1.23626974</v>
      </c>
      <c r="T22" s="89"/>
      <c r="U22" s="89"/>
      <c r="V22" s="89"/>
      <c r="W22" s="89"/>
      <c r="X22" s="89"/>
    </row>
    <row r="23" spans="1:24" hidden="1" outlineLevel="1">
      <c r="A23" s="62">
        <v>40909</v>
      </c>
      <c r="B23" s="89">
        <v>925.75078218999988</v>
      </c>
      <c r="C23" s="89">
        <f t="shared" si="0"/>
        <v>764.16628592999996</v>
      </c>
      <c r="D23" s="89">
        <f t="shared" si="1"/>
        <v>161.58449625999998</v>
      </c>
      <c r="E23" s="89">
        <f t="shared" si="2"/>
        <v>145.20628429999999</v>
      </c>
      <c r="F23" s="89">
        <f t="shared" si="3"/>
        <v>16.153987780000001</v>
      </c>
      <c r="G23" s="89">
        <f t="shared" si="4"/>
        <v>0.22422418</v>
      </c>
      <c r="H23" s="89">
        <f t="shared" si="5"/>
        <v>818.48112287000004</v>
      </c>
      <c r="I23" s="89">
        <v>668.21604386000001</v>
      </c>
      <c r="J23" s="89">
        <f t="shared" si="6"/>
        <v>150.26507900999999</v>
      </c>
      <c r="K23" s="89">
        <v>136.98350321999999</v>
      </c>
      <c r="L23" s="89">
        <v>13.05735161</v>
      </c>
      <c r="M23" s="89">
        <v>0.22422418</v>
      </c>
      <c r="N23" s="89">
        <f t="shared" si="7"/>
        <v>107.26965931999999</v>
      </c>
      <c r="O23" s="89">
        <v>95.950242069999987</v>
      </c>
      <c r="P23" s="89">
        <f t="shared" si="8"/>
        <v>11.319417250000001</v>
      </c>
      <c r="Q23" s="89">
        <v>8.2227810800000007</v>
      </c>
      <c r="R23" s="89">
        <v>3.09663617</v>
      </c>
      <c r="S23" s="89">
        <v>0</v>
      </c>
      <c r="T23" s="89"/>
      <c r="U23" s="89"/>
      <c r="V23" s="89"/>
      <c r="W23" s="89"/>
      <c r="X23" s="89"/>
    </row>
    <row r="24" spans="1:24" hidden="1" outlineLevel="1">
      <c r="A24" s="62">
        <v>40940</v>
      </c>
      <c r="B24" s="89">
        <v>913.67736604999993</v>
      </c>
      <c r="C24" s="89">
        <f t="shared" si="0"/>
        <v>741.04713879999997</v>
      </c>
      <c r="D24" s="89">
        <f t="shared" si="1"/>
        <v>172.63022724999996</v>
      </c>
      <c r="E24" s="89">
        <f t="shared" si="2"/>
        <v>156.35910703999997</v>
      </c>
      <c r="F24" s="89">
        <f t="shared" si="3"/>
        <v>16.07893138</v>
      </c>
      <c r="G24" s="89">
        <f t="shared" si="4"/>
        <v>0.19218883</v>
      </c>
      <c r="H24" s="89">
        <f t="shared" si="5"/>
        <v>796.79664304999994</v>
      </c>
      <c r="I24" s="89">
        <v>634.832671</v>
      </c>
      <c r="J24" s="89">
        <f t="shared" si="6"/>
        <v>161.96397204999997</v>
      </c>
      <c r="K24" s="89">
        <v>148.80724125999998</v>
      </c>
      <c r="L24" s="89">
        <v>12.96454196</v>
      </c>
      <c r="M24" s="89">
        <v>0.19218883</v>
      </c>
      <c r="N24" s="89">
        <f t="shared" si="7"/>
        <v>116.880723</v>
      </c>
      <c r="O24" s="89">
        <v>106.21446780000001</v>
      </c>
      <c r="P24" s="89">
        <f t="shared" si="8"/>
        <v>10.6662552</v>
      </c>
      <c r="Q24" s="89">
        <v>7.55186578</v>
      </c>
      <c r="R24" s="89">
        <v>3.1143894200000002</v>
      </c>
      <c r="S24" s="89">
        <v>0</v>
      </c>
      <c r="T24" s="89"/>
      <c r="U24" s="89"/>
      <c r="V24" s="89"/>
      <c r="W24" s="89"/>
      <c r="X24" s="89"/>
    </row>
    <row r="25" spans="1:24" hidden="1" outlineLevel="1">
      <c r="A25" s="62">
        <v>40969</v>
      </c>
      <c r="B25" s="89">
        <v>878.11972706999995</v>
      </c>
      <c r="C25" s="89">
        <f t="shared" si="0"/>
        <v>700.32668348999994</v>
      </c>
      <c r="D25" s="89">
        <f t="shared" si="1"/>
        <v>177.79304358000002</v>
      </c>
      <c r="E25" s="89">
        <f t="shared" si="2"/>
        <v>163.93277517000001</v>
      </c>
      <c r="F25" s="89">
        <f t="shared" si="3"/>
        <v>13.741934650000001</v>
      </c>
      <c r="G25" s="89">
        <f t="shared" si="4"/>
        <v>0.11833376</v>
      </c>
      <c r="H25" s="89">
        <f t="shared" si="5"/>
        <v>750.93263549999995</v>
      </c>
      <c r="I25" s="89">
        <v>584.69638557999997</v>
      </c>
      <c r="J25" s="89">
        <f t="shared" si="6"/>
        <v>166.23624992000001</v>
      </c>
      <c r="K25" s="89">
        <v>155.24866831</v>
      </c>
      <c r="L25" s="89">
        <v>10.869247850000001</v>
      </c>
      <c r="M25" s="89">
        <v>0.11833376</v>
      </c>
      <c r="N25" s="89">
        <f t="shared" si="7"/>
        <v>127.18709156999999</v>
      </c>
      <c r="O25" s="89">
        <v>115.63029791</v>
      </c>
      <c r="P25" s="89">
        <f t="shared" si="8"/>
        <v>11.55679366</v>
      </c>
      <c r="Q25" s="89">
        <v>8.68410686</v>
      </c>
      <c r="R25" s="89">
        <v>2.8726867999999999</v>
      </c>
      <c r="S25" s="89">
        <v>0</v>
      </c>
      <c r="T25" s="89"/>
      <c r="U25" s="89"/>
      <c r="V25" s="89"/>
      <c r="W25" s="89"/>
      <c r="X25" s="89"/>
    </row>
    <row r="26" spans="1:24" hidden="1" outlineLevel="1">
      <c r="A26" s="62">
        <v>41000</v>
      </c>
      <c r="B26" s="89">
        <v>928.94583956999975</v>
      </c>
      <c r="C26" s="89">
        <f t="shared" si="0"/>
        <v>735.2106435899999</v>
      </c>
      <c r="D26" s="89">
        <f t="shared" si="1"/>
        <v>193.73519597999999</v>
      </c>
      <c r="E26" s="89">
        <f t="shared" si="2"/>
        <v>180.28323222</v>
      </c>
      <c r="F26" s="89">
        <f t="shared" si="3"/>
        <v>13.334377620000001</v>
      </c>
      <c r="G26" s="89">
        <f t="shared" si="4"/>
        <v>0.11758613999999999</v>
      </c>
      <c r="H26" s="89">
        <f t="shared" si="5"/>
        <v>813.80733621999991</v>
      </c>
      <c r="I26" s="89">
        <v>632.04594293999992</v>
      </c>
      <c r="J26" s="89">
        <f t="shared" si="6"/>
        <v>181.76139327999999</v>
      </c>
      <c r="K26" s="89">
        <v>170.84135924</v>
      </c>
      <c r="L26" s="89">
        <v>10.802447900000001</v>
      </c>
      <c r="M26" s="89">
        <v>0.11758613999999999</v>
      </c>
      <c r="N26" s="89">
        <f t="shared" si="7"/>
        <v>115.13850335000001</v>
      </c>
      <c r="O26" s="89">
        <v>103.16470065</v>
      </c>
      <c r="P26" s="89">
        <f t="shared" si="8"/>
        <v>11.9738027</v>
      </c>
      <c r="Q26" s="89">
        <v>9.4418729799999994</v>
      </c>
      <c r="R26" s="89">
        <v>2.5319297199999999</v>
      </c>
      <c r="S26" s="89">
        <v>0</v>
      </c>
      <c r="T26" s="89"/>
      <c r="U26" s="89"/>
      <c r="V26" s="89"/>
      <c r="W26" s="89"/>
      <c r="X26" s="89"/>
    </row>
    <row r="27" spans="1:24" hidden="1" outlineLevel="1">
      <c r="A27" s="62">
        <v>41030</v>
      </c>
      <c r="B27" s="89">
        <v>1019.2112406700001</v>
      </c>
      <c r="C27" s="89">
        <f t="shared" si="0"/>
        <v>790.20793532999994</v>
      </c>
      <c r="D27" s="89">
        <f t="shared" si="1"/>
        <v>229.00330534000003</v>
      </c>
      <c r="E27" s="89">
        <f t="shared" si="2"/>
        <v>215.98941930000001</v>
      </c>
      <c r="F27" s="89">
        <f t="shared" si="3"/>
        <v>12.89604216</v>
      </c>
      <c r="G27" s="89">
        <f t="shared" si="4"/>
        <v>0.11784388</v>
      </c>
      <c r="H27" s="89">
        <f t="shared" si="5"/>
        <v>848.20543364999992</v>
      </c>
      <c r="I27" s="89">
        <v>631.24369576999993</v>
      </c>
      <c r="J27" s="89">
        <f t="shared" si="6"/>
        <v>216.96173788000002</v>
      </c>
      <c r="K27" s="89">
        <v>206.45818926000001</v>
      </c>
      <c r="L27" s="89">
        <v>10.385823540000001</v>
      </c>
      <c r="M27" s="89">
        <v>0.11772508</v>
      </c>
      <c r="N27" s="89">
        <f t="shared" si="7"/>
        <v>171.00580701999999</v>
      </c>
      <c r="O27" s="89">
        <v>158.96423955999998</v>
      </c>
      <c r="P27" s="89">
        <f t="shared" si="8"/>
        <v>12.04156746</v>
      </c>
      <c r="Q27" s="89">
        <v>9.5312300400000005</v>
      </c>
      <c r="R27" s="89">
        <v>2.5102186199999998</v>
      </c>
      <c r="S27" s="89">
        <v>1.188E-4</v>
      </c>
      <c r="T27" s="89"/>
      <c r="U27" s="89"/>
      <c r="V27" s="89"/>
      <c r="W27" s="89"/>
      <c r="X27" s="89"/>
    </row>
    <row r="28" spans="1:24" hidden="1" outlineLevel="1">
      <c r="A28" s="62">
        <v>41061</v>
      </c>
      <c r="B28" s="89">
        <v>953.37701672000014</v>
      </c>
      <c r="C28" s="89">
        <f t="shared" si="0"/>
        <v>719.60931466</v>
      </c>
      <c r="D28" s="89">
        <f t="shared" si="1"/>
        <v>233.76770206</v>
      </c>
      <c r="E28" s="89">
        <f t="shared" si="2"/>
        <v>220.52231143</v>
      </c>
      <c r="F28" s="89">
        <f t="shared" si="3"/>
        <v>13.130133670000001</v>
      </c>
      <c r="G28" s="89">
        <f t="shared" si="4"/>
        <v>0.11525695999999999</v>
      </c>
      <c r="H28" s="89">
        <f t="shared" si="5"/>
        <v>784.76674782000009</v>
      </c>
      <c r="I28" s="89">
        <v>562.83576483000002</v>
      </c>
      <c r="J28" s="89">
        <f t="shared" si="6"/>
        <v>221.93098299000002</v>
      </c>
      <c r="K28" s="89">
        <v>211.18231933999999</v>
      </c>
      <c r="L28" s="89">
        <v>10.633406690000001</v>
      </c>
      <c r="M28" s="89">
        <v>0.11525695999999999</v>
      </c>
      <c r="N28" s="89">
        <f t="shared" si="7"/>
        <v>168.61026889999999</v>
      </c>
      <c r="O28" s="89">
        <v>156.77354983000001</v>
      </c>
      <c r="P28" s="89">
        <f t="shared" si="8"/>
        <v>11.836719069999999</v>
      </c>
      <c r="Q28" s="89">
        <v>9.3399920899999991</v>
      </c>
      <c r="R28" s="89">
        <v>2.49672698</v>
      </c>
      <c r="S28" s="89">
        <v>0</v>
      </c>
      <c r="T28" s="89"/>
      <c r="U28" s="89"/>
      <c r="V28" s="89"/>
      <c r="W28" s="89"/>
      <c r="X28" s="89"/>
    </row>
    <row r="29" spans="1:24" hidden="1" outlineLevel="1">
      <c r="A29" s="62">
        <v>41091</v>
      </c>
      <c r="B29" s="89">
        <v>1052.23468781</v>
      </c>
      <c r="C29" s="89">
        <f t="shared" si="0"/>
        <v>805.58592439000006</v>
      </c>
      <c r="D29" s="89">
        <f t="shared" si="1"/>
        <v>246.64876341999999</v>
      </c>
      <c r="E29" s="89">
        <f t="shared" si="2"/>
        <v>234.13309726</v>
      </c>
      <c r="F29" s="89">
        <f t="shared" si="3"/>
        <v>12.386504299999999</v>
      </c>
      <c r="G29" s="89">
        <f t="shared" si="4"/>
        <v>0.12916185999999999</v>
      </c>
      <c r="H29" s="89">
        <f t="shared" si="5"/>
        <v>842.59266676000004</v>
      </c>
      <c r="I29" s="89">
        <v>609.39564300000006</v>
      </c>
      <c r="J29" s="89">
        <f t="shared" si="6"/>
        <v>233.19702376000001</v>
      </c>
      <c r="K29" s="89">
        <v>222.97408192</v>
      </c>
      <c r="L29" s="89">
        <v>10.093779979999999</v>
      </c>
      <c r="M29" s="89">
        <v>0.12916185999999999</v>
      </c>
      <c r="N29" s="89">
        <f t="shared" si="7"/>
        <v>209.64202105000001</v>
      </c>
      <c r="O29" s="89">
        <v>196.19028139000002</v>
      </c>
      <c r="P29" s="89">
        <f t="shared" si="8"/>
        <v>13.451739659999999</v>
      </c>
      <c r="Q29" s="89">
        <v>11.15901534</v>
      </c>
      <c r="R29" s="89">
        <v>2.29272432</v>
      </c>
      <c r="S29" s="89">
        <v>0</v>
      </c>
      <c r="T29" s="89"/>
      <c r="U29" s="89"/>
      <c r="V29" s="89"/>
      <c r="W29" s="89"/>
      <c r="X29" s="89"/>
    </row>
    <row r="30" spans="1:24" hidden="1" outlineLevel="1">
      <c r="A30" s="62">
        <v>41122</v>
      </c>
      <c r="B30" s="89">
        <v>1145.2622458400001</v>
      </c>
      <c r="C30" s="89">
        <f t="shared" si="0"/>
        <v>871.92665867999995</v>
      </c>
      <c r="D30" s="89">
        <f t="shared" si="1"/>
        <v>273.33558716000005</v>
      </c>
      <c r="E30" s="89">
        <f t="shared" si="2"/>
        <v>260.92235909999999</v>
      </c>
      <c r="F30" s="89">
        <f t="shared" si="3"/>
        <v>12.292531609999999</v>
      </c>
      <c r="G30" s="89">
        <f t="shared" si="4"/>
        <v>0.12069645</v>
      </c>
      <c r="H30" s="89">
        <f t="shared" si="5"/>
        <v>957.90248058999998</v>
      </c>
      <c r="I30" s="89">
        <v>699.82136978999995</v>
      </c>
      <c r="J30" s="89">
        <f t="shared" si="6"/>
        <v>258.08111080000003</v>
      </c>
      <c r="K30" s="89">
        <v>247.81075634000001</v>
      </c>
      <c r="L30" s="89">
        <v>10.14965801</v>
      </c>
      <c r="M30" s="89">
        <v>0.12069645</v>
      </c>
      <c r="N30" s="89">
        <f t="shared" si="7"/>
        <v>187.35976525000001</v>
      </c>
      <c r="O30" s="89">
        <v>172.10528889</v>
      </c>
      <c r="P30" s="89">
        <f t="shared" si="8"/>
        <v>15.25447636</v>
      </c>
      <c r="Q30" s="89">
        <v>13.11160276</v>
      </c>
      <c r="R30" s="89">
        <v>2.1428736000000002</v>
      </c>
      <c r="S30" s="89">
        <v>0</v>
      </c>
      <c r="T30" s="89"/>
      <c r="U30" s="89"/>
      <c r="V30" s="89"/>
      <c r="W30" s="89"/>
      <c r="X30" s="89"/>
    </row>
    <row r="31" spans="1:24" hidden="1" outlineLevel="1">
      <c r="A31" s="62">
        <v>41153</v>
      </c>
      <c r="B31" s="89">
        <v>1168.2163070899999</v>
      </c>
      <c r="C31" s="89">
        <f t="shared" si="0"/>
        <v>852.80029147999994</v>
      </c>
      <c r="D31" s="89">
        <f t="shared" si="1"/>
        <v>315.41601561000004</v>
      </c>
      <c r="E31" s="89">
        <f t="shared" si="2"/>
        <v>302.42109488000006</v>
      </c>
      <c r="F31" s="89">
        <f t="shared" si="3"/>
        <v>12.894519639999999</v>
      </c>
      <c r="G31" s="89">
        <f t="shared" si="4"/>
        <v>0.10040109</v>
      </c>
      <c r="H31" s="89">
        <f t="shared" si="5"/>
        <v>944.46247128999994</v>
      </c>
      <c r="I31" s="89">
        <v>645.23116703999995</v>
      </c>
      <c r="J31" s="89">
        <f t="shared" si="6"/>
        <v>299.23130425000005</v>
      </c>
      <c r="K31" s="89">
        <v>288.41694628000005</v>
      </c>
      <c r="L31" s="89">
        <v>10.71395688</v>
      </c>
      <c r="M31" s="89">
        <v>0.10040109</v>
      </c>
      <c r="N31" s="89">
        <f t="shared" si="7"/>
        <v>223.75383579999999</v>
      </c>
      <c r="O31" s="89">
        <v>207.56912444</v>
      </c>
      <c r="P31" s="89">
        <f t="shared" si="8"/>
        <v>16.184711360000001</v>
      </c>
      <c r="Q31" s="89">
        <v>14.004148600000001</v>
      </c>
      <c r="R31" s="89">
        <v>2.1805627599999999</v>
      </c>
      <c r="S31" s="89">
        <v>0</v>
      </c>
      <c r="T31" s="89"/>
      <c r="U31" s="89"/>
      <c r="V31" s="89"/>
      <c r="W31" s="89"/>
      <c r="X31" s="89"/>
    </row>
    <row r="32" spans="1:24" hidden="1" outlineLevel="1">
      <c r="A32" s="62">
        <v>41183</v>
      </c>
      <c r="B32" s="89">
        <v>1355.8164578399999</v>
      </c>
      <c r="C32" s="89">
        <f t="shared" si="0"/>
        <v>1013.99621555</v>
      </c>
      <c r="D32" s="89">
        <f t="shared" si="1"/>
        <v>341.82024228999995</v>
      </c>
      <c r="E32" s="89">
        <f t="shared" si="2"/>
        <v>326.94849691000002</v>
      </c>
      <c r="F32" s="89">
        <f t="shared" si="3"/>
        <v>14.77752613</v>
      </c>
      <c r="G32" s="89">
        <f t="shared" si="4"/>
        <v>9.4219249999999991E-2</v>
      </c>
      <c r="H32" s="89">
        <f t="shared" si="5"/>
        <v>1113.9688768399999</v>
      </c>
      <c r="I32" s="89">
        <v>789.67577133999998</v>
      </c>
      <c r="J32" s="89">
        <f t="shared" si="6"/>
        <v>324.29310549999997</v>
      </c>
      <c r="K32" s="89">
        <v>311.25621716000001</v>
      </c>
      <c r="L32" s="89">
        <v>12.942669090000001</v>
      </c>
      <c r="M32" s="89">
        <v>9.4219249999999991E-2</v>
      </c>
      <c r="N32" s="89">
        <f t="shared" si="7"/>
        <v>241.84758099999999</v>
      </c>
      <c r="O32" s="89">
        <v>224.32044421000001</v>
      </c>
      <c r="P32" s="89">
        <f t="shared" si="8"/>
        <v>17.52713679</v>
      </c>
      <c r="Q32" s="89">
        <v>15.692279750000001</v>
      </c>
      <c r="R32" s="89">
        <v>1.8348570399999999</v>
      </c>
      <c r="S32" s="89">
        <v>0</v>
      </c>
      <c r="T32" s="89"/>
      <c r="U32" s="89"/>
      <c r="V32" s="89"/>
      <c r="W32" s="89"/>
      <c r="X32" s="89"/>
    </row>
    <row r="33" spans="1:24" hidden="1" outlineLevel="1">
      <c r="A33" s="62">
        <v>41214</v>
      </c>
      <c r="B33" s="89">
        <v>1318.5059648100003</v>
      </c>
      <c r="C33" s="89">
        <f t="shared" si="0"/>
        <v>960.17575120000004</v>
      </c>
      <c r="D33" s="89">
        <f t="shared" si="1"/>
        <v>358.33021360999999</v>
      </c>
      <c r="E33" s="89">
        <f t="shared" si="2"/>
        <v>342.34467459000001</v>
      </c>
      <c r="F33" s="89">
        <f t="shared" si="3"/>
        <v>15.900706249999999</v>
      </c>
      <c r="G33" s="89">
        <f t="shared" si="4"/>
        <v>8.4832770000000002E-2</v>
      </c>
      <c r="H33" s="89">
        <f t="shared" si="5"/>
        <v>1049.64064072</v>
      </c>
      <c r="I33" s="89">
        <v>710.59766445000002</v>
      </c>
      <c r="J33" s="89">
        <f t="shared" si="6"/>
        <v>339.04297627</v>
      </c>
      <c r="K33" s="89">
        <v>324.92864508000002</v>
      </c>
      <c r="L33" s="89">
        <v>14.029498419999999</v>
      </c>
      <c r="M33" s="89">
        <v>8.4832770000000002E-2</v>
      </c>
      <c r="N33" s="89">
        <f t="shared" si="7"/>
        <v>268.86532409</v>
      </c>
      <c r="O33" s="89">
        <v>249.57808675000001</v>
      </c>
      <c r="P33" s="89">
        <f t="shared" si="8"/>
        <v>19.287237340000001</v>
      </c>
      <c r="Q33" s="89">
        <v>17.416029510000001</v>
      </c>
      <c r="R33" s="89">
        <v>1.8712078299999999</v>
      </c>
      <c r="S33" s="89">
        <v>0</v>
      </c>
      <c r="T33" s="89"/>
      <c r="U33" s="89"/>
      <c r="V33" s="89"/>
      <c r="W33" s="89"/>
      <c r="X33" s="89"/>
    </row>
    <row r="34" spans="1:24" hidden="1" outlineLevel="1">
      <c r="A34" s="62">
        <v>41244</v>
      </c>
      <c r="B34" s="89">
        <v>1217.2321532400001</v>
      </c>
      <c r="C34" s="89">
        <f t="shared" si="0"/>
        <v>857.03875572999993</v>
      </c>
      <c r="D34" s="89">
        <f t="shared" si="1"/>
        <v>360.19339750999995</v>
      </c>
      <c r="E34" s="89">
        <f t="shared" si="2"/>
        <v>344.80115403000002</v>
      </c>
      <c r="F34" s="89">
        <f t="shared" si="3"/>
        <v>15.3075429</v>
      </c>
      <c r="G34" s="89">
        <f t="shared" si="4"/>
        <v>8.4700579999999998E-2</v>
      </c>
      <c r="H34" s="89">
        <f t="shared" si="5"/>
        <v>944.23782136999989</v>
      </c>
      <c r="I34" s="89">
        <v>610.17022258999998</v>
      </c>
      <c r="J34" s="89">
        <f t="shared" si="6"/>
        <v>334.06759877999997</v>
      </c>
      <c r="K34" s="89">
        <v>320.57390889999999</v>
      </c>
      <c r="L34" s="89">
        <v>13.4089893</v>
      </c>
      <c r="M34" s="89">
        <v>8.4700579999999998E-2</v>
      </c>
      <c r="N34" s="89">
        <f t="shared" si="7"/>
        <v>272.99433187</v>
      </c>
      <c r="O34" s="89">
        <v>246.86853313999998</v>
      </c>
      <c r="P34" s="89">
        <f t="shared" si="8"/>
        <v>26.12579873</v>
      </c>
      <c r="Q34" s="89">
        <v>24.22724513</v>
      </c>
      <c r="R34" s="89">
        <v>1.8985536000000001</v>
      </c>
      <c r="S34" s="89">
        <v>0</v>
      </c>
      <c r="T34" s="89"/>
      <c r="U34" s="89"/>
      <c r="V34" s="89"/>
      <c r="W34" s="89"/>
      <c r="X34" s="89"/>
    </row>
    <row r="35" spans="1:24" hidden="1" outlineLevel="1">
      <c r="A35" s="62">
        <v>41275</v>
      </c>
      <c r="B35" s="89">
        <v>1407.409748</v>
      </c>
      <c r="C35" s="89">
        <f t="shared" si="0"/>
        <v>1093.92100753</v>
      </c>
      <c r="D35" s="89">
        <f t="shared" si="1"/>
        <v>313.48874046999993</v>
      </c>
      <c r="E35" s="89">
        <f t="shared" si="2"/>
        <v>298.63627272999997</v>
      </c>
      <c r="F35" s="89">
        <f t="shared" si="3"/>
        <v>14.70570627</v>
      </c>
      <c r="G35" s="89">
        <f t="shared" si="4"/>
        <v>0.14676147</v>
      </c>
      <c r="H35" s="89">
        <f t="shared" si="5"/>
        <v>1117.21043358</v>
      </c>
      <c r="I35" s="89">
        <v>828.96906609999996</v>
      </c>
      <c r="J35" s="89">
        <f t="shared" si="6"/>
        <v>288.24136747999995</v>
      </c>
      <c r="K35" s="89">
        <v>275.33203406999996</v>
      </c>
      <c r="L35" s="89">
        <v>12.762571940000001</v>
      </c>
      <c r="M35" s="89">
        <v>0.14676147</v>
      </c>
      <c r="N35" s="89">
        <f t="shared" si="7"/>
        <v>290.19931441999995</v>
      </c>
      <c r="O35" s="89">
        <v>264.95194142999998</v>
      </c>
      <c r="P35" s="89">
        <f t="shared" si="8"/>
        <v>25.247372989999999</v>
      </c>
      <c r="Q35" s="89">
        <v>23.304238659999999</v>
      </c>
      <c r="R35" s="89">
        <v>1.9431343299999999</v>
      </c>
      <c r="S35" s="89">
        <v>0</v>
      </c>
      <c r="T35" s="89"/>
      <c r="U35" s="89"/>
      <c r="V35" s="89"/>
      <c r="W35" s="89"/>
      <c r="X35" s="89"/>
    </row>
    <row r="36" spans="1:24" hidden="1" outlineLevel="1">
      <c r="A36" s="62">
        <v>41306</v>
      </c>
      <c r="B36" s="89">
        <v>1399.1424514799999</v>
      </c>
      <c r="C36" s="89">
        <f t="shared" si="0"/>
        <v>1083.81752398</v>
      </c>
      <c r="D36" s="89">
        <f t="shared" si="1"/>
        <v>315.32492749999994</v>
      </c>
      <c r="E36" s="89">
        <f t="shared" si="2"/>
        <v>300.29182248000001</v>
      </c>
      <c r="F36" s="89">
        <f t="shared" si="3"/>
        <v>14.875286719999998</v>
      </c>
      <c r="G36" s="89">
        <f t="shared" si="4"/>
        <v>0.15781829999999999</v>
      </c>
      <c r="H36" s="89">
        <f t="shared" si="5"/>
        <v>1092.6395484300001</v>
      </c>
      <c r="I36" s="89">
        <v>801.70475405000002</v>
      </c>
      <c r="J36" s="89">
        <f t="shared" si="6"/>
        <v>290.93479437999997</v>
      </c>
      <c r="K36" s="89">
        <v>277.80762967999999</v>
      </c>
      <c r="L36" s="89">
        <v>12.969346399999999</v>
      </c>
      <c r="M36" s="89">
        <v>0.15781829999999999</v>
      </c>
      <c r="N36" s="89">
        <f t="shared" si="7"/>
        <v>306.50290304999999</v>
      </c>
      <c r="O36" s="89">
        <v>282.11276993000001</v>
      </c>
      <c r="P36" s="89">
        <f t="shared" si="8"/>
        <v>24.390133119999998</v>
      </c>
      <c r="Q36" s="89">
        <v>22.484192799999999</v>
      </c>
      <c r="R36" s="89">
        <v>1.90594032</v>
      </c>
      <c r="S36" s="89">
        <v>0</v>
      </c>
      <c r="T36" s="89"/>
      <c r="U36" s="89"/>
      <c r="V36" s="89"/>
      <c r="W36" s="89"/>
      <c r="X36" s="89"/>
    </row>
    <row r="37" spans="1:24" hidden="1" outlineLevel="1">
      <c r="A37" s="62">
        <v>41334</v>
      </c>
      <c r="B37" s="89">
        <v>1407.2345798599997</v>
      </c>
      <c r="C37" s="89">
        <f t="shared" si="0"/>
        <v>1060.5911772100001</v>
      </c>
      <c r="D37" s="89">
        <f t="shared" si="1"/>
        <v>346.64340265000004</v>
      </c>
      <c r="E37" s="89">
        <f t="shared" si="2"/>
        <v>327.09797850000001</v>
      </c>
      <c r="F37" s="89">
        <f t="shared" si="3"/>
        <v>19.38827354</v>
      </c>
      <c r="G37" s="89">
        <f t="shared" si="4"/>
        <v>0.15715061</v>
      </c>
      <c r="H37" s="89">
        <f t="shared" si="5"/>
        <v>1129.78696294</v>
      </c>
      <c r="I37" s="89">
        <v>809.47180456000001</v>
      </c>
      <c r="J37" s="89">
        <f t="shared" si="6"/>
        <v>320.31515838000001</v>
      </c>
      <c r="K37" s="89">
        <v>302.57448375000001</v>
      </c>
      <c r="L37" s="89">
        <v>17.583524019999999</v>
      </c>
      <c r="M37" s="89">
        <v>0.15715061</v>
      </c>
      <c r="N37" s="89">
        <f t="shared" si="7"/>
        <v>277.44761692000003</v>
      </c>
      <c r="O37" s="89">
        <v>251.11937265</v>
      </c>
      <c r="P37" s="89">
        <f t="shared" si="8"/>
        <v>26.328244270000003</v>
      </c>
      <c r="Q37" s="89">
        <v>24.523494750000001</v>
      </c>
      <c r="R37" s="89">
        <v>1.8047495200000001</v>
      </c>
      <c r="S37" s="89">
        <v>0</v>
      </c>
      <c r="T37" s="89"/>
      <c r="U37" s="89"/>
      <c r="V37" s="89"/>
      <c r="W37" s="89"/>
      <c r="X37" s="89"/>
    </row>
    <row r="38" spans="1:24" hidden="1" outlineLevel="1">
      <c r="A38" s="62">
        <v>41365</v>
      </c>
      <c r="B38" s="89">
        <v>1366.9833625000001</v>
      </c>
      <c r="C38" s="89">
        <f t="shared" si="0"/>
        <v>996.78322580999998</v>
      </c>
      <c r="D38" s="89">
        <f t="shared" si="1"/>
        <v>370.20013669000002</v>
      </c>
      <c r="E38" s="89">
        <f t="shared" si="2"/>
        <v>350.79867217000003</v>
      </c>
      <c r="F38" s="89">
        <f t="shared" si="3"/>
        <v>19.261016810000001</v>
      </c>
      <c r="G38" s="89">
        <f t="shared" si="4"/>
        <v>0.14044771</v>
      </c>
      <c r="H38" s="89">
        <f t="shared" si="5"/>
        <v>1125.1396829600001</v>
      </c>
      <c r="I38" s="89">
        <v>781.6943867</v>
      </c>
      <c r="J38" s="89">
        <f t="shared" si="6"/>
        <v>343.44529626000002</v>
      </c>
      <c r="K38" s="89">
        <v>327.47762287</v>
      </c>
      <c r="L38" s="89">
        <v>15.82722568</v>
      </c>
      <c r="M38" s="89">
        <v>0.14044771</v>
      </c>
      <c r="N38" s="89">
        <f t="shared" si="7"/>
        <v>241.84367954000001</v>
      </c>
      <c r="O38" s="89">
        <v>215.08883911000001</v>
      </c>
      <c r="P38" s="89">
        <f t="shared" si="8"/>
        <v>26.754840429999998</v>
      </c>
      <c r="Q38" s="89">
        <v>23.321049299999999</v>
      </c>
      <c r="R38" s="89">
        <v>3.4337911299999999</v>
      </c>
      <c r="S38" s="89">
        <v>0</v>
      </c>
      <c r="T38" s="89"/>
      <c r="U38" s="89"/>
      <c r="V38" s="89"/>
      <c r="W38" s="89"/>
      <c r="X38" s="89"/>
    </row>
    <row r="39" spans="1:24" hidden="1" outlineLevel="1">
      <c r="A39" s="62">
        <v>41395</v>
      </c>
      <c r="B39" s="89">
        <v>1410.21718096</v>
      </c>
      <c r="C39" s="89">
        <f t="shared" si="0"/>
        <v>1040.46361039</v>
      </c>
      <c r="D39" s="89">
        <f t="shared" si="1"/>
        <v>369.75357056999997</v>
      </c>
      <c r="E39" s="89">
        <f t="shared" si="2"/>
        <v>350.77946542999996</v>
      </c>
      <c r="F39" s="89">
        <f t="shared" si="3"/>
        <v>18.791934230000003</v>
      </c>
      <c r="G39" s="89">
        <f t="shared" si="4"/>
        <v>0.18217090999999999</v>
      </c>
      <c r="H39" s="89">
        <f t="shared" si="5"/>
        <v>1165.99514484</v>
      </c>
      <c r="I39" s="89">
        <v>817.73317502999998</v>
      </c>
      <c r="J39" s="89">
        <f t="shared" si="6"/>
        <v>348.26196980999998</v>
      </c>
      <c r="K39" s="89">
        <v>331.89735037999998</v>
      </c>
      <c r="L39" s="89">
        <v>16.182448520000001</v>
      </c>
      <c r="M39" s="89">
        <v>0.18217090999999999</v>
      </c>
      <c r="N39" s="89">
        <f t="shared" si="7"/>
        <v>244.22203612000001</v>
      </c>
      <c r="O39" s="89">
        <v>222.73043536</v>
      </c>
      <c r="P39" s="89">
        <f t="shared" si="8"/>
        <v>21.491600760000001</v>
      </c>
      <c r="Q39" s="89">
        <v>18.882115049999999</v>
      </c>
      <c r="R39" s="89">
        <v>2.60948571</v>
      </c>
      <c r="S39" s="89">
        <v>0</v>
      </c>
      <c r="T39" s="89"/>
      <c r="U39" s="89"/>
      <c r="V39" s="89"/>
      <c r="W39" s="89"/>
      <c r="X39" s="89"/>
    </row>
    <row r="40" spans="1:24" hidden="1" outlineLevel="1">
      <c r="A40" s="62">
        <v>41426</v>
      </c>
      <c r="B40" s="89">
        <v>1156.8499100700001</v>
      </c>
      <c r="C40" s="89">
        <f t="shared" si="0"/>
        <v>810.39959537999994</v>
      </c>
      <c r="D40" s="89">
        <f t="shared" si="1"/>
        <v>346.45031469000003</v>
      </c>
      <c r="E40" s="89">
        <f t="shared" si="2"/>
        <v>324.86909286000002</v>
      </c>
      <c r="F40" s="89">
        <f t="shared" si="3"/>
        <v>21.398976200000003</v>
      </c>
      <c r="G40" s="89">
        <f t="shared" si="4"/>
        <v>0.18224562999999999</v>
      </c>
      <c r="H40" s="89">
        <f t="shared" si="5"/>
        <v>925.50887602</v>
      </c>
      <c r="I40" s="89">
        <v>599.11878941999998</v>
      </c>
      <c r="J40" s="89">
        <f t="shared" si="6"/>
        <v>326.39008660000002</v>
      </c>
      <c r="K40" s="89">
        <v>307.51122088</v>
      </c>
      <c r="L40" s="89">
        <v>18.696620090000003</v>
      </c>
      <c r="M40" s="89">
        <v>0.18224562999999999</v>
      </c>
      <c r="N40" s="89">
        <f t="shared" si="7"/>
        <v>231.34103404999999</v>
      </c>
      <c r="O40" s="89">
        <v>211.28080595999998</v>
      </c>
      <c r="P40" s="89">
        <f t="shared" si="8"/>
        <v>20.060228089999999</v>
      </c>
      <c r="Q40" s="89">
        <v>17.357871979999999</v>
      </c>
      <c r="R40" s="89">
        <v>2.7023561100000002</v>
      </c>
      <c r="S40" s="89">
        <v>0</v>
      </c>
      <c r="T40" s="89"/>
      <c r="U40" s="89"/>
      <c r="V40" s="89"/>
      <c r="W40" s="89"/>
      <c r="X40" s="89"/>
    </row>
    <row r="41" spans="1:24" hidden="1" outlineLevel="1">
      <c r="A41" s="62">
        <v>41456</v>
      </c>
      <c r="B41" s="89">
        <v>1262.1125307900002</v>
      </c>
      <c r="C41" s="89">
        <f t="shared" si="0"/>
        <v>914.98776251000004</v>
      </c>
      <c r="D41" s="89">
        <f t="shared" si="1"/>
        <v>347.12476828000001</v>
      </c>
      <c r="E41" s="89">
        <f t="shared" si="2"/>
        <v>324.4490371</v>
      </c>
      <c r="F41" s="89">
        <f t="shared" si="3"/>
        <v>22.49511764</v>
      </c>
      <c r="G41" s="89">
        <f t="shared" si="4"/>
        <v>0.18061353999999999</v>
      </c>
      <c r="H41" s="89">
        <f t="shared" si="5"/>
        <v>1037.3973671700001</v>
      </c>
      <c r="I41" s="89">
        <v>712.93805556000007</v>
      </c>
      <c r="J41" s="89">
        <f t="shared" si="6"/>
        <v>324.45931161000004</v>
      </c>
      <c r="K41" s="89">
        <v>304.52288698000001</v>
      </c>
      <c r="L41" s="89">
        <v>19.755811090000002</v>
      </c>
      <c r="M41" s="89">
        <v>0.18061353999999999</v>
      </c>
      <c r="N41" s="89">
        <f t="shared" si="7"/>
        <v>224.71516362</v>
      </c>
      <c r="O41" s="89">
        <v>202.04970695</v>
      </c>
      <c r="P41" s="89">
        <f t="shared" si="8"/>
        <v>22.665456669999998</v>
      </c>
      <c r="Q41" s="89">
        <v>19.926150119999999</v>
      </c>
      <c r="R41" s="89">
        <v>2.7393065499999998</v>
      </c>
      <c r="S41" s="89">
        <v>0</v>
      </c>
      <c r="T41" s="89"/>
      <c r="U41" s="89"/>
      <c r="V41" s="89"/>
      <c r="W41" s="89"/>
      <c r="X41" s="89"/>
    </row>
    <row r="42" spans="1:24" hidden="1" outlineLevel="1">
      <c r="A42" s="62">
        <v>41487</v>
      </c>
      <c r="B42" s="89">
        <v>1295.0310975699999</v>
      </c>
      <c r="C42" s="89">
        <f t="shared" si="0"/>
        <v>851.26094474000001</v>
      </c>
      <c r="D42" s="89">
        <f t="shared" si="1"/>
        <v>443.77015283000003</v>
      </c>
      <c r="E42" s="89">
        <f t="shared" si="2"/>
        <v>397.77545300999998</v>
      </c>
      <c r="F42" s="89">
        <f t="shared" si="3"/>
        <v>45.79961299</v>
      </c>
      <c r="G42" s="89">
        <f t="shared" si="4"/>
        <v>0.19508682999999999</v>
      </c>
      <c r="H42" s="89">
        <f t="shared" si="5"/>
        <v>1050.0671680400001</v>
      </c>
      <c r="I42" s="89">
        <v>659.78779191000001</v>
      </c>
      <c r="J42" s="89">
        <f t="shared" si="6"/>
        <v>390.27937613</v>
      </c>
      <c r="K42" s="89">
        <v>345.95695615</v>
      </c>
      <c r="L42" s="89">
        <v>44.127333149999998</v>
      </c>
      <c r="M42" s="89">
        <v>0.19508682999999999</v>
      </c>
      <c r="N42" s="89">
        <f t="shared" si="7"/>
        <v>244.96392953</v>
      </c>
      <c r="O42" s="89">
        <v>191.47315283</v>
      </c>
      <c r="P42" s="89">
        <f t="shared" si="8"/>
        <v>53.490776699999998</v>
      </c>
      <c r="Q42" s="89">
        <v>51.818496859999996</v>
      </c>
      <c r="R42" s="89">
        <v>1.6722798400000001</v>
      </c>
      <c r="S42" s="89">
        <v>0</v>
      </c>
      <c r="T42" s="89"/>
      <c r="U42" s="89"/>
      <c r="V42" s="89"/>
      <c r="W42" s="89"/>
      <c r="X42" s="89"/>
    </row>
    <row r="43" spans="1:24" hidden="1" outlineLevel="1">
      <c r="A43" s="62">
        <v>41518</v>
      </c>
      <c r="B43" s="89">
        <v>1263.14385567</v>
      </c>
      <c r="C43" s="89">
        <f t="shared" si="0"/>
        <v>825.29131660999997</v>
      </c>
      <c r="D43" s="89">
        <f t="shared" si="1"/>
        <v>437.85253906000008</v>
      </c>
      <c r="E43" s="89">
        <f t="shared" si="2"/>
        <v>392.08107205000005</v>
      </c>
      <c r="F43" s="89">
        <f t="shared" si="3"/>
        <v>45.565537649999996</v>
      </c>
      <c r="G43" s="89">
        <f t="shared" si="4"/>
        <v>0.20592936000000001</v>
      </c>
      <c r="H43" s="89">
        <f t="shared" si="5"/>
        <v>1027.68608053</v>
      </c>
      <c r="I43" s="89">
        <v>650.76008342</v>
      </c>
      <c r="J43" s="89">
        <f t="shared" si="6"/>
        <v>376.92599711000008</v>
      </c>
      <c r="K43" s="89">
        <v>333.27995888000004</v>
      </c>
      <c r="L43" s="89">
        <v>43.440108869999996</v>
      </c>
      <c r="M43" s="89">
        <v>0.20592936000000001</v>
      </c>
      <c r="N43" s="89">
        <f t="shared" si="7"/>
        <v>235.45777514</v>
      </c>
      <c r="O43" s="89">
        <v>174.53123318999999</v>
      </c>
      <c r="P43" s="89">
        <f t="shared" si="8"/>
        <v>60.926541950000001</v>
      </c>
      <c r="Q43" s="89">
        <v>58.801113170000001</v>
      </c>
      <c r="R43" s="89">
        <v>2.12542878</v>
      </c>
      <c r="S43" s="89">
        <v>0</v>
      </c>
      <c r="T43" s="89"/>
      <c r="U43" s="89"/>
      <c r="V43" s="89"/>
      <c r="W43" s="89"/>
      <c r="X43" s="89"/>
    </row>
    <row r="44" spans="1:24" hidden="1" outlineLevel="1">
      <c r="A44" s="62">
        <v>41548</v>
      </c>
      <c r="B44" s="89">
        <v>1375.9779807800001</v>
      </c>
      <c r="C44" s="89">
        <f t="shared" si="0"/>
        <v>944.56338702999994</v>
      </c>
      <c r="D44" s="89">
        <f t="shared" si="1"/>
        <v>431.41459374999999</v>
      </c>
      <c r="E44" s="89">
        <f t="shared" si="2"/>
        <v>392.53741487000002</v>
      </c>
      <c r="F44" s="89">
        <f t="shared" si="3"/>
        <v>38.676800879999995</v>
      </c>
      <c r="G44" s="89">
        <f t="shared" si="4"/>
        <v>0.200378</v>
      </c>
      <c r="H44" s="89">
        <f t="shared" si="5"/>
        <v>1142.27048517</v>
      </c>
      <c r="I44" s="89">
        <v>770.82753008999998</v>
      </c>
      <c r="J44" s="89">
        <f t="shared" si="6"/>
        <v>371.44295507999999</v>
      </c>
      <c r="K44" s="89">
        <v>334.57699730000002</v>
      </c>
      <c r="L44" s="89">
        <v>36.665579779999995</v>
      </c>
      <c r="M44" s="89">
        <v>0.200378</v>
      </c>
      <c r="N44" s="89">
        <f t="shared" si="7"/>
        <v>233.70749561</v>
      </c>
      <c r="O44" s="89">
        <v>173.73585693999999</v>
      </c>
      <c r="P44" s="89">
        <f t="shared" si="8"/>
        <v>59.971638669999997</v>
      </c>
      <c r="Q44" s="89">
        <v>57.960417569999997</v>
      </c>
      <c r="R44" s="89">
        <v>2.0112211000000002</v>
      </c>
      <c r="S44" s="89">
        <v>0</v>
      </c>
      <c r="T44" s="89"/>
      <c r="U44" s="89"/>
      <c r="V44" s="89"/>
      <c r="W44" s="89"/>
      <c r="X44" s="89"/>
    </row>
    <row r="45" spans="1:24" hidden="1" outlineLevel="1">
      <c r="A45" s="62">
        <v>41579</v>
      </c>
      <c r="B45" s="89">
        <v>1321.8223423299999</v>
      </c>
      <c r="C45" s="89">
        <f t="shared" si="0"/>
        <v>896.7716910900001</v>
      </c>
      <c r="D45" s="89">
        <f t="shared" si="1"/>
        <v>425.05065124000004</v>
      </c>
      <c r="E45" s="89">
        <f t="shared" si="2"/>
        <v>385.9102393</v>
      </c>
      <c r="F45" s="89">
        <f t="shared" si="3"/>
        <v>38.937536000000001</v>
      </c>
      <c r="G45" s="89">
        <f t="shared" si="4"/>
        <v>0.20287594</v>
      </c>
      <c r="H45" s="89">
        <f t="shared" si="5"/>
        <v>1126.0935132700001</v>
      </c>
      <c r="I45" s="89">
        <v>726.55749090000006</v>
      </c>
      <c r="J45" s="89">
        <f t="shared" si="6"/>
        <v>399.53602237000001</v>
      </c>
      <c r="K45" s="89">
        <v>362.33381893000001</v>
      </c>
      <c r="L45" s="89">
        <v>36.9993275</v>
      </c>
      <c r="M45" s="89">
        <v>0.20287594</v>
      </c>
      <c r="N45" s="89">
        <f t="shared" si="7"/>
        <v>195.72882906000001</v>
      </c>
      <c r="O45" s="89">
        <v>170.21420019000001</v>
      </c>
      <c r="P45" s="89">
        <f t="shared" si="8"/>
        <v>25.514628870000003</v>
      </c>
      <c r="Q45" s="89">
        <v>23.576420370000001</v>
      </c>
      <c r="R45" s="89">
        <v>1.9382085</v>
      </c>
      <c r="S45" s="89">
        <v>0</v>
      </c>
      <c r="T45" s="89"/>
      <c r="U45" s="89"/>
      <c r="V45" s="89"/>
      <c r="W45" s="89"/>
      <c r="X45" s="89"/>
    </row>
    <row r="46" spans="1:24" hidden="1" outlineLevel="1">
      <c r="A46" s="62">
        <v>41609</v>
      </c>
      <c r="B46" s="89">
        <v>1228.5735421399997</v>
      </c>
      <c r="C46" s="89">
        <f t="shared" si="0"/>
        <v>804.82043202</v>
      </c>
      <c r="D46" s="89">
        <f t="shared" si="1"/>
        <v>423.75311011999997</v>
      </c>
      <c r="E46" s="89">
        <f t="shared" si="2"/>
        <v>392.82644653</v>
      </c>
      <c r="F46" s="89">
        <f t="shared" si="3"/>
        <v>30.172773800000002</v>
      </c>
      <c r="G46" s="89">
        <f t="shared" si="4"/>
        <v>0.75388979</v>
      </c>
      <c r="H46" s="89">
        <f t="shared" si="5"/>
        <v>1123.96916068</v>
      </c>
      <c r="I46" s="89">
        <v>720.79831998999998</v>
      </c>
      <c r="J46" s="89">
        <f t="shared" si="6"/>
        <v>403.17084068999998</v>
      </c>
      <c r="K46" s="89">
        <v>374.12987593999998</v>
      </c>
      <c r="L46" s="89">
        <v>28.287074960000002</v>
      </c>
      <c r="M46" s="89">
        <v>0.75388979</v>
      </c>
      <c r="N46" s="89">
        <f t="shared" si="7"/>
        <v>104.60438146</v>
      </c>
      <c r="O46" s="89">
        <v>84.022112030000002</v>
      </c>
      <c r="P46" s="89">
        <f t="shared" si="8"/>
        <v>20.58226943</v>
      </c>
      <c r="Q46" s="89">
        <v>18.69657059</v>
      </c>
      <c r="R46" s="89">
        <v>1.8856988400000001</v>
      </c>
      <c r="S46" s="89">
        <v>0</v>
      </c>
      <c r="T46" s="89"/>
      <c r="U46" s="89"/>
      <c r="V46" s="89"/>
      <c r="W46" s="89"/>
      <c r="X46" s="89"/>
    </row>
    <row r="47" spans="1:24" hidden="1" outlineLevel="1">
      <c r="A47" s="62">
        <v>41640</v>
      </c>
      <c r="B47" s="89">
        <v>1322.1358260700001</v>
      </c>
      <c r="C47" s="89">
        <f t="shared" si="0"/>
        <v>865.21332786000005</v>
      </c>
      <c r="D47" s="89">
        <f t="shared" si="1"/>
        <v>456.92249821000001</v>
      </c>
      <c r="E47" s="89">
        <f t="shared" si="2"/>
        <v>426.07576369000003</v>
      </c>
      <c r="F47" s="89">
        <f t="shared" si="3"/>
        <v>30.084341670000001</v>
      </c>
      <c r="G47" s="89">
        <f t="shared" si="4"/>
        <v>0.76239285000000001</v>
      </c>
      <c r="H47" s="89">
        <f t="shared" si="5"/>
        <v>1194.4682317199999</v>
      </c>
      <c r="I47" s="89">
        <v>808.00634059000004</v>
      </c>
      <c r="J47" s="89">
        <f t="shared" si="6"/>
        <v>386.46189113000003</v>
      </c>
      <c r="K47" s="89">
        <v>357.60017818</v>
      </c>
      <c r="L47" s="89">
        <v>28.0993201</v>
      </c>
      <c r="M47" s="89">
        <v>0.76239285000000001</v>
      </c>
      <c r="N47" s="89">
        <f t="shared" si="7"/>
        <v>127.66759435</v>
      </c>
      <c r="O47" s="89">
        <v>57.206987269999999</v>
      </c>
      <c r="P47" s="89">
        <f t="shared" si="8"/>
        <v>70.460607080000003</v>
      </c>
      <c r="Q47" s="89">
        <v>68.475585510000002</v>
      </c>
      <c r="R47" s="89">
        <v>1.98502157</v>
      </c>
      <c r="S47" s="89">
        <v>0</v>
      </c>
      <c r="T47" s="89"/>
      <c r="U47" s="89"/>
      <c r="V47" s="89"/>
      <c r="W47" s="89"/>
      <c r="X47" s="89"/>
    </row>
    <row r="48" spans="1:24" hidden="1" outlineLevel="1">
      <c r="A48" s="62">
        <v>41671</v>
      </c>
      <c r="B48" s="89">
        <v>1314.8856263800001</v>
      </c>
      <c r="C48" s="89">
        <f t="shared" si="0"/>
        <v>765.03004579000003</v>
      </c>
      <c r="D48" s="89">
        <f t="shared" si="1"/>
        <v>549.85558059000005</v>
      </c>
      <c r="E48" s="89">
        <f t="shared" si="2"/>
        <v>516.47850856000002</v>
      </c>
      <c r="F48" s="89">
        <f t="shared" si="3"/>
        <v>33.162205389999997</v>
      </c>
      <c r="G48" s="89">
        <f t="shared" si="4"/>
        <v>0.21486664</v>
      </c>
      <c r="H48" s="89">
        <f t="shared" si="5"/>
        <v>1142.79028761</v>
      </c>
      <c r="I48" s="89">
        <v>680.90113832999998</v>
      </c>
      <c r="J48" s="89">
        <f t="shared" si="6"/>
        <v>461.88914928000003</v>
      </c>
      <c r="K48" s="89">
        <v>431.53490717</v>
      </c>
      <c r="L48" s="89">
        <v>30.139375469999997</v>
      </c>
      <c r="M48" s="89">
        <v>0.21486664</v>
      </c>
      <c r="N48" s="89">
        <f t="shared" si="7"/>
        <v>172.09533877000001</v>
      </c>
      <c r="O48" s="89">
        <v>84.128907459999994</v>
      </c>
      <c r="P48" s="89">
        <f t="shared" si="8"/>
        <v>87.966431310000004</v>
      </c>
      <c r="Q48" s="89">
        <v>84.943601389999998</v>
      </c>
      <c r="R48" s="89">
        <v>3.0228299199999999</v>
      </c>
      <c r="S48" s="89">
        <v>0</v>
      </c>
      <c r="T48" s="89"/>
      <c r="U48" s="89"/>
      <c r="V48" s="89"/>
      <c r="W48" s="89"/>
      <c r="X48" s="89"/>
    </row>
    <row r="49" spans="1:24" hidden="1" outlineLevel="1">
      <c r="A49" s="62">
        <v>41699</v>
      </c>
      <c r="B49" s="89">
        <v>1372.96416368</v>
      </c>
      <c r="C49" s="89">
        <f t="shared" si="0"/>
        <v>797.20451516000003</v>
      </c>
      <c r="D49" s="89">
        <f t="shared" si="1"/>
        <v>575.75964851999993</v>
      </c>
      <c r="E49" s="89">
        <f t="shared" si="2"/>
        <v>470.97506713999996</v>
      </c>
      <c r="F49" s="89">
        <f t="shared" si="3"/>
        <v>104.56636639000001</v>
      </c>
      <c r="G49" s="89">
        <f t="shared" si="4"/>
        <v>0.21821499</v>
      </c>
      <c r="H49" s="89">
        <f t="shared" si="5"/>
        <v>1197.2961808499999</v>
      </c>
      <c r="I49" s="89">
        <v>713.04392192</v>
      </c>
      <c r="J49" s="89">
        <f t="shared" si="6"/>
        <v>484.25225892999993</v>
      </c>
      <c r="K49" s="89">
        <v>382.79600460999995</v>
      </c>
      <c r="L49" s="89">
        <v>101.23803933000001</v>
      </c>
      <c r="M49" s="89">
        <v>0.21821499</v>
      </c>
      <c r="N49" s="89">
        <f t="shared" si="7"/>
        <v>175.66798283</v>
      </c>
      <c r="O49" s="89">
        <v>84.160593239999997</v>
      </c>
      <c r="P49" s="89">
        <f t="shared" si="8"/>
        <v>91.507389590000002</v>
      </c>
      <c r="Q49" s="89">
        <v>88.179062529999996</v>
      </c>
      <c r="R49" s="89">
        <v>3.3283270599999999</v>
      </c>
      <c r="S49" s="89">
        <v>0</v>
      </c>
      <c r="T49" s="89"/>
      <c r="U49" s="89"/>
      <c r="V49" s="89"/>
      <c r="W49" s="89"/>
      <c r="X49" s="89"/>
    </row>
    <row r="50" spans="1:24" hidden="1" outlineLevel="1">
      <c r="A50" s="62">
        <v>41730</v>
      </c>
      <c r="B50" s="89">
        <v>1547.91942341</v>
      </c>
      <c r="C50" s="89">
        <f t="shared" si="0"/>
        <v>922.62016997000001</v>
      </c>
      <c r="D50" s="89">
        <f t="shared" si="1"/>
        <v>625.29925344000003</v>
      </c>
      <c r="E50" s="89">
        <f t="shared" si="2"/>
        <v>496.02625988</v>
      </c>
      <c r="F50" s="89">
        <f t="shared" si="3"/>
        <v>104.9957802</v>
      </c>
      <c r="G50" s="89">
        <f t="shared" si="4"/>
        <v>24.277213360000001</v>
      </c>
      <c r="H50" s="89">
        <f t="shared" si="5"/>
        <v>1356.5956331900002</v>
      </c>
      <c r="I50" s="89">
        <v>827.60450818000004</v>
      </c>
      <c r="J50" s="89">
        <f t="shared" si="6"/>
        <v>528.99112501000002</v>
      </c>
      <c r="K50" s="89">
        <v>402.55150980999997</v>
      </c>
      <c r="L50" s="89">
        <v>102.16240184</v>
      </c>
      <c r="M50" s="89">
        <v>24.277213360000001</v>
      </c>
      <c r="N50" s="89">
        <f t="shared" si="7"/>
        <v>191.32379022000001</v>
      </c>
      <c r="O50" s="89">
        <v>95.01566179000001</v>
      </c>
      <c r="P50" s="89">
        <f t="shared" si="8"/>
        <v>96.308128429999996</v>
      </c>
      <c r="Q50" s="89">
        <v>93.474750069999999</v>
      </c>
      <c r="R50" s="89">
        <v>2.8333783600000002</v>
      </c>
      <c r="S50" s="89">
        <v>0</v>
      </c>
      <c r="T50" s="89"/>
      <c r="U50" s="89"/>
      <c r="V50" s="89"/>
      <c r="W50" s="89"/>
      <c r="X50" s="89"/>
    </row>
    <row r="51" spans="1:24" hidden="1" outlineLevel="1">
      <c r="A51" s="62">
        <v>41760</v>
      </c>
      <c r="B51" s="89">
        <v>1704.7792364899999</v>
      </c>
      <c r="C51" s="89">
        <f t="shared" si="0"/>
        <v>1068.4260829899999</v>
      </c>
      <c r="D51" s="89">
        <f t="shared" si="1"/>
        <v>636.35315350000008</v>
      </c>
      <c r="E51" s="89">
        <f t="shared" si="2"/>
        <v>507.91630221000003</v>
      </c>
      <c r="F51" s="89">
        <f t="shared" si="3"/>
        <v>104.20600116999999</v>
      </c>
      <c r="G51" s="89">
        <f t="shared" si="4"/>
        <v>24.230850119999999</v>
      </c>
      <c r="H51" s="89">
        <f t="shared" si="5"/>
        <v>1517.48556906</v>
      </c>
      <c r="I51" s="89">
        <v>977.06595403999995</v>
      </c>
      <c r="J51" s="89">
        <f t="shared" si="6"/>
        <v>540.41961502000004</v>
      </c>
      <c r="K51" s="89">
        <v>414.89705731000004</v>
      </c>
      <c r="L51" s="89">
        <v>101.29170758999999</v>
      </c>
      <c r="M51" s="89">
        <v>24.230850119999999</v>
      </c>
      <c r="N51" s="89">
        <f t="shared" si="7"/>
        <v>187.29366743000003</v>
      </c>
      <c r="O51" s="89">
        <v>91.360128950000004</v>
      </c>
      <c r="P51" s="89">
        <f t="shared" si="8"/>
        <v>95.93353848000001</v>
      </c>
      <c r="Q51" s="89">
        <v>93.019244900000004</v>
      </c>
      <c r="R51" s="89">
        <v>2.9142935799999998</v>
      </c>
      <c r="S51" s="89">
        <v>0</v>
      </c>
      <c r="T51" s="89"/>
      <c r="U51" s="89"/>
      <c r="V51" s="89"/>
      <c r="W51" s="89"/>
      <c r="X51" s="89"/>
    </row>
    <row r="52" spans="1:24" hidden="1" outlineLevel="1">
      <c r="A52" s="62">
        <v>41791</v>
      </c>
      <c r="B52" s="89">
        <v>1753.2622579399997</v>
      </c>
      <c r="C52" s="89">
        <f t="shared" si="0"/>
        <v>981.51570844999992</v>
      </c>
      <c r="D52" s="89">
        <f t="shared" si="1"/>
        <v>771.74654949000012</v>
      </c>
      <c r="E52" s="89">
        <f t="shared" si="2"/>
        <v>643.76872203000005</v>
      </c>
      <c r="F52" s="89">
        <f t="shared" si="3"/>
        <v>103.74572376</v>
      </c>
      <c r="G52" s="89">
        <f t="shared" si="4"/>
        <v>24.2321037</v>
      </c>
      <c r="H52" s="89">
        <f t="shared" si="5"/>
        <v>1561.35836885</v>
      </c>
      <c r="I52" s="89">
        <v>885.96374417999994</v>
      </c>
      <c r="J52" s="89">
        <f t="shared" si="6"/>
        <v>675.3946246700001</v>
      </c>
      <c r="K52" s="89">
        <v>551.46520520000001</v>
      </c>
      <c r="L52" s="89">
        <v>99.697315770000003</v>
      </c>
      <c r="M52" s="89">
        <v>24.2321037</v>
      </c>
      <c r="N52" s="89">
        <f t="shared" si="7"/>
        <v>191.90388909000001</v>
      </c>
      <c r="O52" s="89">
        <v>95.551964269999999</v>
      </c>
      <c r="P52" s="89">
        <f t="shared" si="8"/>
        <v>96.351924819999994</v>
      </c>
      <c r="Q52" s="89">
        <v>92.303516829999992</v>
      </c>
      <c r="R52" s="89">
        <v>4.0484079900000003</v>
      </c>
      <c r="S52" s="89">
        <v>0</v>
      </c>
      <c r="T52" s="89"/>
      <c r="U52" s="89"/>
      <c r="V52" s="89"/>
      <c r="W52" s="89"/>
      <c r="X52" s="89"/>
    </row>
    <row r="53" spans="1:24" hidden="1" outlineLevel="1">
      <c r="A53" s="62">
        <v>41821</v>
      </c>
      <c r="B53" s="89">
        <v>1903.9793873800002</v>
      </c>
      <c r="C53" s="89">
        <f t="shared" si="0"/>
        <v>1120.9238285199999</v>
      </c>
      <c r="D53" s="89">
        <f t="shared" si="1"/>
        <v>783.05555885999979</v>
      </c>
      <c r="E53" s="89">
        <f t="shared" si="2"/>
        <v>650.0724414099999</v>
      </c>
      <c r="F53" s="89">
        <f t="shared" si="3"/>
        <v>108.75089749</v>
      </c>
      <c r="G53" s="89">
        <f t="shared" si="4"/>
        <v>24.232219960000002</v>
      </c>
      <c r="H53" s="89">
        <f t="shared" si="5"/>
        <v>1681.8727709999998</v>
      </c>
      <c r="I53" s="89">
        <v>1011.39621587</v>
      </c>
      <c r="J53" s="89">
        <f t="shared" si="6"/>
        <v>670.47655512999984</v>
      </c>
      <c r="K53" s="89">
        <v>541.62353066999992</v>
      </c>
      <c r="L53" s="89">
        <v>104.62080450000001</v>
      </c>
      <c r="M53" s="89">
        <v>24.232219960000002</v>
      </c>
      <c r="N53" s="89">
        <f t="shared" si="7"/>
        <v>222.10661637999999</v>
      </c>
      <c r="O53" s="89">
        <v>109.52761265000001</v>
      </c>
      <c r="P53" s="89">
        <f t="shared" si="8"/>
        <v>112.57900373</v>
      </c>
      <c r="Q53" s="89">
        <v>108.44891074</v>
      </c>
      <c r="R53" s="89">
        <v>4.1300929899999996</v>
      </c>
      <c r="S53" s="89">
        <v>0</v>
      </c>
      <c r="T53" s="89"/>
      <c r="U53" s="89"/>
      <c r="V53" s="89"/>
      <c r="W53" s="89"/>
      <c r="X53" s="89"/>
    </row>
    <row r="54" spans="1:24" hidden="1" outlineLevel="1" collapsed="1">
      <c r="A54" s="62">
        <v>41852</v>
      </c>
      <c r="B54" s="89">
        <v>1901.0734221800001</v>
      </c>
      <c r="C54" s="89">
        <f>I54+O54</f>
        <v>1170.52861936</v>
      </c>
      <c r="D54" s="89">
        <f>J54+P54</f>
        <v>730.54480281999997</v>
      </c>
      <c r="E54" s="89">
        <f>K54+Q54</f>
        <v>585.67548441999998</v>
      </c>
      <c r="F54" s="89">
        <f>L54+R54</f>
        <v>120.63692715000001</v>
      </c>
      <c r="G54" s="89">
        <f>M54+S54</f>
        <v>24.232391250000003</v>
      </c>
      <c r="H54" s="89">
        <f t="shared" si="5"/>
        <v>1651.8826166700001</v>
      </c>
      <c r="I54" s="89">
        <v>1047.8720850300001</v>
      </c>
      <c r="J54" s="89">
        <f>SUM(K54:M54)</f>
        <v>604.01053163999995</v>
      </c>
      <c r="K54" s="89">
        <v>465.37190680999998</v>
      </c>
      <c r="L54" s="89">
        <v>114.40623358000001</v>
      </c>
      <c r="M54" s="89">
        <v>24.232391250000003</v>
      </c>
      <c r="N54" s="89">
        <f t="shared" si="7"/>
        <v>249.19080551000002</v>
      </c>
      <c r="O54" s="89">
        <v>122.65653433</v>
      </c>
      <c r="P54" s="89">
        <f>SUM(Q54:S54)</f>
        <v>126.53427118</v>
      </c>
      <c r="Q54" s="89">
        <v>120.30357761</v>
      </c>
      <c r="R54" s="89">
        <v>6.2306935699999997</v>
      </c>
      <c r="S54" s="89">
        <v>0</v>
      </c>
      <c r="T54" s="89"/>
      <c r="U54" s="89"/>
      <c r="V54" s="89"/>
      <c r="W54" s="89"/>
      <c r="X54" s="89"/>
    </row>
    <row r="55" spans="1:24" hidden="1" outlineLevel="1" collapsed="1">
      <c r="A55" s="62">
        <v>41883</v>
      </c>
      <c r="B55" s="89">
        <v>1834.3822728800003</v>
      </c>
      <c r="C55" s="89">
        <f t="shared" ref="C55:C67" si="9">I55+O55</f>
        <v>1190.52475792</v>
      </c>
      <c r="D55" s="89">
        <f t="shared" ref="D55:D67" si="10">J55+P55</f>
        <v>643.85751496</v>
      </c>
      <c r="E55" s="89">
        <f t="shared" ref="E55:E67" si="11">K55+Q55</f>
        <v>512.22031017000006</v>
      </c>
      <c r="F55" s="89">
        <f t="shared" ref="F55:F67" si="12">L55+R55</f>
        <v>121.36474903999999</v>
      </c>
      <c r="G55" s="89">
        <f t="shared" ref="G55:G67" si="13">M55+S55</f>
        <v>10.272455749999999</v>
      </c>
      <c r="H55" s="89">
        <f t="shared" si="5"/>
        <v>1595.13692827</v>
      </c>
      <c r="I55" s="89">
        <v>1070.21779199</v>
      </c>
      <c r="J55" s="89">
        <f t="shared" ref="J55:J67" si="14">SUM(K55:M55)</f>
        <v>524.91913627999998</v>
      </c>
      <c r="K55" s="89">
        <v>400.30326839000003</v>
      </c>
      <c r="L55" s="89">
        <v>114.34341214</v>
      </c>
      <c r="M55" s="89">
        <v>10.272455749999999</v>
      </c>
      <c r="N55" s="89">
        <f t="shared" si="7"/>
        <v>239.24534461000002</v>
      </c>
      <c r="O55" s="89">
        <v>120.30696593</v>
      </c>
      <c r="P55" s="89">
        <f t="shared" ref="P55:P67" si="15">SUM(Q55:S55)</f>
        <v>118.93837868</v>
      </c>
      <c r="Q55" s="89">
        <v>111.91704178000001</v>
      </c>
      <c r="R55" s="89">
        <v>7.0213368999999997</v>
      </c>
      <c r="S55" s="89">
        <v>0</v>
      </c>
      <c r="T55" s="89"/>
      <c r="U55" s="89"/>
      <c r="V55" s="89"/>
      <c r="W55" s="89"/>
      <c r="X55" s="89"/>
    </row>
    <row r="56" spans="1:24" hidden="1" outlineLevel="1" collapsed="1">
      <c r="A56" s="62">
        <v>41913</v>
      </c>
      <c r="B56" s="89">
        <v>1937.8201241899997</v>
      </c>
      <c r="C56" s="89">
        <f t="shared" si="9"/>
        <v>1233.52091348</v>
      </c>
      <c r="D56" s="89">
        <f t="shared" si="10"/>
        <v>704.2992107099999</v>
      </c>
      <c r="E56" s="89">
        <f t="shared" si="11"/>
        <v>571.95568176999996</v>
      </c>
      <c r="F56" s="89">
        <f t="shared" si="12"/>
        <v>122.07093053</v>
      </c>
      <c r="G56" s="89">
        <f t="shared" si="13"/>
        <v>10.272598409999999</v>
      </c>
      <c r="H56" s="89">
        <f t="shared" si="5"/>
        <v>1589.7529012199998</v>
      </c>
      <c r="I56" s="89">
        <v>1063.8283855699999</v>
      </c>
      <c r="J56" s="89">
        <f t="shared" si="14"/>
        <v>525.92451564999999</v>
      </c>
      <c r="K56" s="89">
        <v>400.59393412999998</v>
      </c>
      <c r="L56" s="89">
        <v>115.05798311</v>
      </c>
      <c r="M56" s="89">
        <v>10.272598409999999</v>
      </c>
      <c r="N56" s="89">
        <f t="shared" si="7"/>
        <v>348.06722296999999</v>
      </c>
      <c r="O56" s="89">
        <v>169.69252791</v>
      </c>
      <c r="P56" s="89">
        <f t="shared" si="15"/>
        <v>178.37469505999996</v>
      </c>
      <c r="Q56" s="89">
        <v>171.36174763999998</v>
      </c>
      <c r="R56" s="89">
        <v>7.0129474199999997</v>
      </c>
      <c r="S56" s="89">
        <v>0</v>
      </c>
      <c r="T56" s="89"/>
      <c r="U56" s="89"/>
      <c r="V56" s="89"/>
      <c r="W56" s="89"/>
      <c r="X56" s="89"/>
    </row>
    <row r="57" spans="1:24" hidden="1" outlineLevel="1" collapsed="1">
      <c r="A57" s="62">
        <v>41944</v>
      </c>
      <c r="B57" s="89">
        <v>2056.2326485000003</v>
      </c>
      <c r="C57" s="89">
        <f t="shared" si="9"/>
        <v>1285.9997173299998</v>
      </c>
      <c r="D57" s="89">
        <f t="shared" si="10"/>
        <v>770.23293117000003</v>
      </c>
      <c r="E57" s="89">
        <f t="shared" si="11"/>
        <v>637.66084997999997</v>
      </c>
      <c r="F57" s="89">
        <f t="shared" si="12"/>
        <v>122.29990549999999</v>
      </c>
      <c r="G57" s="89">
        <f t="shared" si="13"/>
        <v>10.272175689999999</v>
      </c>
      <c r="H57" s="89">
        <f t="shared" si="5"/>
        <v>1661.3941886799998</v>
      </c>
      <c r="I57" s="89">
        <v>1108.5617745499999</v>
      </c>
      <c r="J57" s="89">
        <f t="shared" si="14"/>
        <v>552.83241413000007</v>
      </c>
      <c r="K57" s="89">
        <v>428.36552028</v>
      </c>
      <c r="L57" s="89">
        <v>114.19471815999999</v>
      </c>
      <c r="M57" s="89">
        <v>10.272175689999999</v>
      </c>
      <c r="N57" s="89">
        <f t="shared" si="7"/>
        <v>394.83845982000003</v>
      </c>
      <c r="O57" s="89">
        <v>177.43794278000001</v>
      </c>
      <c r="P57" s="89">
        <f t="shared" si="15"/>
        <v>217.40051704000001</v>
      </c>
      <c r="Q57" s="89">
        <v>209.29532970000002</v>
      </c>
      <c r="R57" s="89">
        <v>8.1051873400000005</v>
      </c>
      <c r="S57" s="89">
        <v>0</v>
      </c>
      <c r="T57" s="89"/>
      <c r="U57" s="89"/>
      <c r="V57" s="89"/>
      <c r="W57" s="89"/>
      <c r="X57" s="89"/>
    </row>
    <row r="58" spans="1:24" hidden="1" outlineLevel="1" collapsed="1">
      <c r="A58" s="62">
        <v>41974</v>
      </c>
      <c r="B58" s="89">
        <v>2004.6829188199999</v>
      </c>
      <c r="C58" s="89">
        <f t="shared" si="9"/>
        <v>1216.23366816</v>
      </c>
      <c r="D58" s="89">
        <f t="shared" si="10"/>
        <v>788.44925065999996</v>
      </c>
      <c r="E58" s="89">
        <f t="shared" si="11"/>
        <v>654.74356890000013</v>
      </c>
      <c r="F58" s="89">
        <f t="shared" si="12"/>
        <v>133.53221965</v>
      </c>
      <c r="G58" s="89">
        <f t="shared" si="13"/>
        <v>0.17346211</v>
      </c>
      <c r="H58" s="89">
        <f t="shared" si="5"/>
        <v>1514.56719699</v>
      </c>
      <c r="I58" s="89">
        <v>1036.6365810299999</v>
      </c>
      <c r="J58" s="89">
        <f t="shared" si="14"/>
        <v>477.93061596000001</v>
      </c>
      <c r="K58" s="89">
        <v>353.33697083000004</v>
      </c>
      <c r="L58" s="89">
        <v>124.42018302</v>
      </c>
      <c r="M58" s="89">
        <v>0.17346211</v>
      </c>
      <c r="N58" s="89">
        <f t="shared" si="7"/>
        <v>490.11572182999998</v>
      </c>
      <c r="O58" s="89">
        <v>179.59708713000001</v>
      </c>
      <c r="P58" s="89">
        <f t="shared" si="15"/>
        <v>310.51863470000001</v>
      </c>
      <c r="Q58" s="89">
        <v>301.40659807000003</v>
      </c>
      <c r="R58" s="89">
        <v>9.1120366300000004</v>
      </c>
      <c r="S58" s="89">
        <v>0</v>
      </c>
      <c r="T58" s="89"/>
      <c r="U58" s="89"/>
      <c r="V58" s="89"/>
      <c r="W58" s="89"/>
      <c r="X58" s="89"/>
    </row>
    <row r="59" spans="1:24" hidden="1" outlineLevel="1">
      <c r="A59" s="62">
        <v>42005</v>
      </c>
      <c r="B59" s="89">
        <v>2285.6547859299999</v>
      </c>
      <c r="C59" s="89">
        <f t="shared" si="9"/>
        <v>1488.0558840499998</v>
      </c>
      <c r="D59" s="89">
        <f t="shared" si="10"/>
        <v>797.59890188000008</v>
      </c>
      <c r="E59" s="89">
        <f t="shared" si="11"/>
        <v>663.18304893000004</v>
      </c>
      <c r="F59" s="89">
        <f t="shared" si="12"/>
        <v>134.24279484000002</v>
      </c>
      <c r="G59" s="89">
        <f t="shared" si="13"/>
        <v>0.17305810999999999</v>
      </c>
      <c r="H59" s="89">
        <f t="shared" si="5"/>
        <v>1805.3489574299999</v>
      </c>
      <c r="I59" s="89">
        <v>1320.4206336699999</v>
      </c>
      <c r="J59" s="89">
        <f t="shared" si="14"/>
        <v>484.92832376000001</v>
      </c>
      <c r="K59" s="89">
        <v>359.45691407999999</v>
      </c>
      <c r="L59" s="89">
        <v>125.29835157000001</v>
      </c>
      <c r="M59" s="89">
        <v>0.17305810999999999</v>
      </c>
      <c r="N59" s="89">
        <f t="shared" si="7"/>
        <v>480.30582850000002</v>
      </c>
      <c r="O59" s="89">
        <v>167.63525038</v>
      </c>
      <c r="P59" s="89">
        <f t="shared" si="15"/>
        <v>312.67057812000002</v>
      </c>
      <c r="Q59" s="89">
        <v>303.72613484999999</v>
      </c>
      <c r="R59" s="89">
        <v>8.9444432700000007</v>
      </c>
      <c r="S59" s="89">
        <v>0</v>
      </c>
      <c r="T59" s="89"/>
      <c r="U59" s="89"/>
      <c r="V59" s="89"/>
      <c r="W59" s="89"/>
      <c r="X59" s="89"/>
    </row>
    <row r="60" spans="1:24" hidden="1" outlineLevel="1" collapsed="1">
      <c r="A60" s="62">
        <v>42036</v>
      </c>
      <c r="B60" s="89">
        <v>2778.0341232400006</v>
      </c>
      <c r="C60" s="89">
        <f t="shared" si="9"/>
        <v>1818.59130205</v>
      </c>
      <c r="D60" s="89">
        <f t="shared" si="10"/>
        <v>959.44282119000013</v>
      </c>
      <c r="E60" s="89">
        <f t="shared" si="11"/>
        <v>807.28048452000007</v>
      </c>
      <c r="F60" s="89">
        <f t="shared" si="12"/>
        <v>151.98936725000002</v>
      </c>
      <c r="G60" s="89">
        <f t="shared" si="13"/>
        <v>0.17296942000000001</v>
      </c>
      <c r="H60" s="89">
        <f t="shared" si="5"/>
        <v>1797.14022264</v>
      </c>
      <c r="I60" s="89">
        <v>1371.3544677</v>
      </c>
      <c r="J60" s="89">
        <f t="shared" si="14"/>
        <v>425.78575494</v>
      </c>
      <c r="K60" s="89">
        <v>288.99537563000001</v>
      </c>
      <c r="L60" s="89">
        <v>136.61740989</v>
      </c>
      <c r="M60" s="89">
        <v>0.17296942000000001</v>
      </c>
      <c r="N60" s="89">
        <f t="shared" si="7"/>
        <v>980.89390060000005</v>
      </c>
      <c r="O60" s="89">
        <v>447.23683434999998</v>
      </c>
      <c r="P60" s="89">
        <f t="shared" si="15"/>
        <v>533.65706625000007</v>
      </c>
      <c r="Q60" s="89">
        <v>518.28510889000006</v>
      </c>
      <c r="R60" s="89">
        <v>15.37195736</v>
      </c>
      <c r="S60" s="89">
        <v>0</v>
      </c>
      <c r="T60" s="89"/>
      <c r="U60" s="89"/>
      <c r="V60" s="89"/>
      <c r="W60" s="89"/>
      <c r="X60" s="89"/>
    </row>
    <row r="61" spans="1:24" hidden="1" outlineLevel="1" collapsed="1">
      <c r="A61" s="62">
        <v>42064</v>
      </c>
      <c r="B61" s="89">
        <v>2361.6117870599996</v>
      </c>
      <c r="C61" s="89">
        <f t="shared" si="9"/>
        <v>1624.0013413299998</v>
      </c>
      <c r="D61" s="89">
        <f t="shared" si="10"/>
        <v>737.61044573000004</v>
      </c>
      <c r="E61" s="89">
        <f t="shared" si="11"/>
        <v>571.47116957999992</v>
      </c>
      <c r="F61" s="89">
        <f t="shared" si="12"/>
        <v>165.96920431000001</v>
      </c>
      <c r="G61" s="89">
        <f t="shared" si="13"/>
        <v>0.17007184</v>
      </c>
      <c r="H61" s="89">
        <f t="shared" si="5"/>
        <v>1759.1866577000001</v>
      </c>
      <c r="I61" s="89">
        <v>1354.18336269</v>
      </c>
      <c r="J61" s="89">
        <f t="shared" si="14"/>
        <v>405.00329500999999</v>
      </c>
      <c r="K61" s="89">
        <v>251.73621756</v>
      </c>
      <c r="L61" s="89">
        <v>153.09700561</v>
      </c>
      <c r="M61" s="89">
        <v>0.17007184</v>
      </c>
      <c r="N61" s="89">
        <f t="shared" si="7"/>
        <v>602.42512936000003</v>
      </c>
      <c r="O61" s="89">
        <v>269.81797863999998</v>
      </c>
      <c r="P61" s="89">
        <f t="shared" si="15"/>
        <v>332.60715071999999</v>
      </c>
      <c r="Q61" s="89">
        <v>319.73495201999998</v>
      </c>
      <c r="R61" s="89">
        <v>12.8721987</v>
      </c>
      <c r="S61" s="89">
        <v>0</v>
      </c>
      <c r="T61" s="89"/>
      <c r="U61" s="89"/>
      <c r="V61" s="89"/>
      <c r="W61" s="89"/>
      <c r="X61" s="89"/>
    </row>
    <row r="62" spans="1:24" hidden="1" outlineLevel="1" collapsed="1">
      <c r="A62" s="62">
        <v>42095</v>
      </c>
      <c r="B62" s="89">
        <v>2633.44389323</v>
      </c>
      <c r="C62" s="89">
        <f t="shared" si="9"/>
        <v>1588.7547596699999</v>
      </c>
      <c r="D62" s="89">
        <f t="shared" si="10"/>
        <v>1044.6891335600001</v>
      </c>
      <c r="E62" s="89">
        <f t="shared" si="11"/>
        <v>867.92652666000004</v>
      </c>
      <c r="F62" s="89">
        <f t="shared" si="12"/>
        <v>176.59363032000002</v>
      </c>
      <c r="G62" s="89">
        <f t="shared" si="13"/>
        <v>0.16897657999999999</v>
      </c>
      <c r="H62" s="89">
        <f t="shared" si="5"/>
        <v>2012.7522450499998</v>
      </c>
      <c r="I62" s="89">
        <v>1323.7101109599998</v>
      </c>
      <c r="J62" s="89">
        <f t="shared" si="14"/>
        <v>689.04213408999999</v>
      </c>
      <c r="K62" s="89">
        <v>523.86758843999996</v>
      </c>
      <c r="L62" s="89">
        <v>165.00556907000001</v>
      </c>
      <c r="M62" s="89">
        <v>0.16897657999999999</v>
      </c>
      <c r="N62" s="89">
        <f t="shared" si="7"/>
        <v>620.69164818000002</v>
      </c>
      <c r="O62" s="89">
        <v>265.04464870999999</v>
      </c>
      <c r="P62" s="89">
        <f t="shared" si="15"/>
        <v>355.64699947000003</v>
      </c>
      <c r="Q62" s="89">
        <v>344.05893822000002</v>
      </c>
      <c r="R62" s="89">
        <v>11.588061250000001</v>
      </c>
      <c r="S62" s="89">
        <v>0</v>
      </c>
      <c r="T62" s="89"/>
      <c r="U62" s="89"/>
      <c r="V62" s="89"/>
      <c r="W62" s="89"/>
      <c r="X62" s="89"/>
    </row>
    <row r="63" spans="1:24" hidden="1" outlineLevel="1" collapsed="1">
      <c r="A63" s="62">
        <v>42125</v>
      </c>
      <c r="B63" s="89">
        <v>2645.8122713499997</v>
      </c>
      <c r="C63" s="89">
        <f t="shared" si="9"/>
        <v>1816.98240493</v>
      </c>
      <c r="D63" s="89">
        <f t="shared" si="10"/>
        <v>828.82986641999992</v>
      </c>
      <c r="E63" s="89">
        <f t="shared" si="11"/>
        <v>662.15317948999996</v>
      </c>
      <c r="F63" s="89">
        <f t="shared" si="12"/>
        <v>166.48991513000001</v>
      </c>
      <c r="G63" s="89">
        <f t="shared" si="13"/>
        <v>0.18677179999999999</v>
      </c>
      <c r="H63" s="89">
        <f t="shared" si="5"/>
        <v>2226.8463890499997</v>
      </c>
      <c r="I63" s="89">
        <v>1553.75162002</v>
      </c>
      <c r="J63" s="89">
        <f t="shared" si="14"/>
        <v>673.09476902999995</v>
      </c>
      <c r="K63" s="89">
        <v>518.00305176999996</v>
      </c>
      <c r="L63" s="89">
        <v>154.90494546000002</v>
      </c>
      <c r="M63" s="89">
        <v>0.18677179999999999</v>
      </c>
      <c r="N63" s="89">
        <f t="shared" si="7"/>
        <v>418.96588229999998</v>
      </c>
      <c r="O63" s="89">
        <v>263.23078491000001</v>
      </c>
      <c r="P63" s="89">
        <f t="shared" si="15"/>
        <v>155.73509738999999</v>
      </c>
      <c r="Q63" s="89">
        <v>144.15012772</v>
      </c>
      <c r="R63" s="89">
        <v>11.58496967</v>
      </c>
      <c r="S63" s="89">
        <v>0</v>
      </c>
      <c r="T63" s="89"/>
      <c r="U63" s="89"/>
      <c r="V63" s="89"/>
      <c r="W63" s="89"/>
      <c r="X63" s="89"/>
    </row>
    <row r="64" spans="1:24" hidden="1" outlineLevel="1" collapsed="1">
      <c r="A64" s="62">
        <v>42156</v>
      </c>
      <c r="B64" s="89">
        <v>2729.6475423300003</v>
      </c>
      <c r="C64" s="89">
        <f t="shared" si="9"/>
        <v>1722.3293332000001</v>
      </c>
      <c r="D64" s="89">
        <f t="shared" si="10"/>
        <v>1007.31820913</v>
      </c>
      <c r="E64" s="89">
        <f t="shared" si="11"/>
        <v>852.97745789999999</v>
      </c>
      <c r="F64" s="89">
        <f t="shared" si="12"/>
        <v>154.15437707999999</v>
      </c>
      <c r="G64" s="89">
        <f t="shared" si="13"/>
        <v>0.18637414999999999</v>
      </c>
      <c r="H64" s="89">
        <f t="shared" si="5"/>
        <v>2273.6940978800003</v>
      </c>
      <c r="I64" s="89">
        <v>1470.5053133700001</v>
      </c>
      <c r="J64" s="89">
        <f t="shared" si="14"/>
        <v>803.18878451</v>
      </c>
      <c r="K64" s="89">
        <v>659.06739440000001</v>
      </c>
      <c r="L64" s="89">
        <v>143.93501595999999</v>
      </c>
      <c r="M64" s="89">
        <v>0.18637414999999999</v>
      </c>
      <c r="N64" s="89">
        <f t="shared" si="7"/>
        <v>455.95344445000001</v>
      </c>
      <c r="O64" s="89">
        <v>251.82401983</v>
      </c>
      <c r="P64" s="89">
        <f t="shared" si="15"/>
        <v>204.12942461999998</v>
      </c>
      <c r="Q64" s="89">
        <v>193.91006349999998</v>
      </c>
      <c r="R64" s="89">
        <v>10.21936112</v>
      </c>
      <c r="S64" s="89">
        <v>0</v>
      </c>
      <c r="T64" s="89"/>
      <c r="U64" s="89"/>
      <c r="V64" s="89"/>
      <c r="W64" s="89"/>
      <c r="X64" s="89"/>
    </row>
    <row r="65" spans="1:24" hidden="1" outlineLevel="1" collapsed="1">
      <c r="A65" s="62">
        <v>42186</v>
      </c>
      <c r="B65" s="89">
        <v>2384.43221825</v>
      </c>
      <c r="C65" s="89">
        <f t="shared" si="9"/>
        <v>1446.0793174199998</v>
      </c>
      <c r="D65" s="89">
        <f t="shared" si="10"/>
        <v>938.35290083000007</v>
      </c>
      <c r="E65" s="89">
        <f t="shared" si="11"/>
        <v>852.85086131000003</v>
      </c>
      <c r="F65" s="89">
        <f t="shared" si="12"/>
        <v>85.354631260000005</v>
      </c>
      <c r="G65" s="89">
        <f t="shared" si="13"/>
        <v>0.14740826000000001</v>
      </c>
      <c r="H65" s="89">
        <f t="shared" si="5"/>
        <v>1912.38224896</v>
      </c>
      <c r="I65" s="89">
        <v>1216.6790205299999</v>
      </c>
      <c r="J65" s="89">
        <f t="shared" si="14"/>
        <v>695.70322843000008</v>
      </c>
      <c r="K65" s="89">
        <v>622.00037151000004</v>
      </c>
      <c r="L65" s="89">
        <v>73.55544866000001</v>
      </c>
      <c r="M65" s="89">
        <v>0.14740826000000001</v>
      </c>
      <c r="N65" s="89">
        <f t="shared" si="7"/>
        <v>472.04996929000004</v>
      </c>
      <c r="O65" s="89">
        <v>229.40029689000002</v>
      </c>
      <c r="P65" s="89">
        <f t="shared" si="15"/>
        <v>242.64967239999999</v>
      </c>
      <c r="Q65" s="89">
        <v>230.85048979999999</v>
      </c>
      <c r="R65" s="89">
        <v>11.7991826</v>
      </c>
      <c r="S65" s="89">
        <v>0</v>
      </c>
      <c r="T65" s="89"/>
      <c r="U65" s="89"/>
      <c r="V65" s="89"/>
      <c r="W65" s="89"/>
      <c r="X65" s="89"/>
    </row>
    <row r="66" spans="1:24" hidden="1" outlineLevel="1" collapsed="1">
      <c r="A66" s="62">
        <v>42217</v>
      </c>
      <c r="B66" s="89">
        <v>2227.2880952699998</v>
      </c>
      <c r="C66" s="89">
        <f t="shared" si="9"/>
        <v>1423.0277617499999</v>
      </c>
      <c r="D66" s="89">
        <f t="shared" si="10"/>
        <v>804.2603335199999</v>
      </c>
      <c r="E66" s="89">
        <f t="shared" si="11"/>
        <v>725.73641257999998</v>
      </c>
      <c r="F66" s="89">
        <f t="shared" si="12"/>
        <v>78.376488510000001</v>
      </c>
      <c r="G66" s="89">
        <f t="shared" si="13"/>
        <v>0.14743243</v>
      </c>
      <c r="H66" s="89">
        <f t="shared" si="5"/>
        <v>1751.3900592099999</v>
      </c>
      <c r="I66" s="89">
        <v>1162.7996112199999</v>
      </c>
      <c r="J66" s="89">
        <f t="shared" si="14"/>
        <v>588.59044798999992</v>
      </c>
      <c r="K66" s="89">
        <v>522.75958633999994</v>
      </c>
      <c r="L66" s="89">
        <v>65.683429220000008</v>
      </c>
      <c r="M66" s="89">
        <v>0.14743243</v>
      </c>
      <c r="N66" s="89">
        <f t="shared" si="7"/>
        <v>475.89803605999998</v>
      </c>
      <c r="O66" s="89">
        <v>260.22815052999999</v>
      </c>
      <c r="P66" s="89">
        <f t="shared" si="15"/>
        <v>215.66988553000002</v>
      </c>
      <c r="Q66" s="89">
        <v>202.97682624000001</v>
      </c>
      <c r="R66" s="89">
        <v>12.693059290000001</v>
      </c>
      <c r="S66" s="89">
        <v>0</v>
      </c>
      <c r="T66" s="89"/>
      <c r="U66" s="89"/>
      <c r="V66" s="89"/>
      <c r="W66" s="89"/>
      <c r="X66" s="89"/>
    </row>
    <row r="67" spans="1:24" hidden="1" outlineLevel="1" collapsed="1">
      <c r="A67" s="62">
        <v>42248</v>
      </c>
      <c r="B67" s="89">
        <v>2248.18247496</v>
      </c>
      <c r="C67" s="89">
        <f t="shared" si="9"/>
        <v>1401.0429146000001</v>
      </c>
      <c r="D67" s="89">
        <f t="shared" si="10"/>
        <v>847.13956036000013</v>
      </c>
      <c r="E67" s="89">
        <f t="shared" si="11"/>
        <v>770.91831474000003</v>
      </c>
      <c r="F67" s="89">
        <f t="shared" si="12"/>
        <v>76.220709299999996</v>
      </c>
      <c r="G67" s="89">
        <f t="shared" si="13"/>
        <v>5.3631999999999996E-4</v>
      </c>
      <c r="H67" s="89">
        <f t="shared" si="5"/>
        <v>1762.2841762100002</v>
      </c>
      <c r="I67" s="89">
        <v>1146.8096623500001</v>
      </c>
      <c r="J67" s="89">
        <f t="shared" si="14"/>
        <v>615.47451386000012</v>
      </c>
      <c r="K67" s="89">
        <v>550.24514683000007</v>
      </c>
      <c r="L67" s="89">
        <v>65.228830709999997</v>
      </c>
      <c r="M67" s="89">
        <v>5.3631999999999996E-4</v>
      </c>
      <c r="N67" s="89">
        <f t="shared" si="7"/>
        <v>485.89829874999998</v>
      </c>
      <c r="O67" s="89">
        <v>254.23325225000002</v>
      </c>
      <c r="P67" s="89">
        <f t="shared" si="15"/>
        <v>231.66504649999999</v>
      </c>
      <c r="Q67" s="89">
        <v>220.67316790999999</v>
      </c>
      <c r="R67" s="89">
        <v>10.991878590000001</v>
      </c>
      <c r="S67" s="89">
        <v>0</v>
      </c>
      <c r="T67" s="89"/>
      <c r="U67" s="89"/>
      <c r="V67" s="89"/>
      <c r="W67" s="89"/>
      <c r="X67" s="89"/>
    </row>
    <row r="68" spans="1:24" hidden="1" outlineLevel="1" collapsed="1">
      <c r="A68" s="62">
        <v>42278</v>
      </c>
      <c r="B68" s="89">
        <v>2415.0891065000001</v>
      </c>
      <c r="C68" s="89">
        <f t="shared" ref="C68" si="16">I68+O68</f>
        <v>1517.5748320499999</v>
      </c>
      <c r="D68" s="89">
        <f t="shared" ref="D68" si="17">J68+P68</f>
        <v>897.51427445000002</v>
      </c>
      <c r="E68" s="89">
        <f t="shared" ref="E68" si="18">K68+Q68</f>
        <v>819.81158991999996</v>
      </c>
      <c r="F68" s="89">
        <f t="shared" ref="F68" si="19">L68+R68</f>
        <v>77.671639290000002</v>
      </c>
      <c r="G68" s="89">
        <f t="shared" ref="G68" si="20">M68+S68</f>
        <v>3.1045240000000002E-2</v>
      </c>
      <c r="H68" s="89">
        <f t="shared" ref="H68" si="21">SUM(I68:J68)</f>
        <v>1924.1788466100002</v>
      </c>
      <c r="I68" s="89">
        <v>1296.0300895</v>
      </c>
      <c r="J68" s="89">
        <f t="shared" ref="J68" si="22">SUM(K68:M68)</f>
        <v>628.14875711000002</v>
      </c>
      <c r="K68" s="89">
        <v>562.07049493</v>
      </c>
      <c r="L68" s="89">
        <v>66.047216939999998</v>
      </c>
      <c r="M68" s="89">
        <v>3.1045240000000002E-2</v>
      </c>
      <c r="N68" s="89">
        <f t="shared" ref="N68" si="23">SUM(O68:P68)</f>
        <v>490.91025989000002</v>
      </c>
      <c r="O68" s="89">
        <v>221.54474255</v>
      </c>
      <c r="P68" s="89">
        <f t="shared" ref="P68" si="24">SUM(Q68:S68)</f>
        <v>269.36551734</v>
      </c>
      <c r="Q68" s="89">
        <v>257.74109499000002</v>
      </c>
      <c r="R68" s="89">
        <v>11.62442235</v>
      </c>
      <c r="S68" s="89">
        <v>0</v>
      </c>
      <c r="T68" s="89"/>
      <c r="U68" s="89"/>
      <c r="V68" s="89"/>
      <c r="W68" s="89"/>
      <c r="X68" s="89"/>
    </row>
    <row r="69" spans="1:24" hidden="1" outlineLevel="1" collapsed="1">
      <c r="A69" s="62">
        <v>42309</v>
      </c>
      <c r="B69" s="89">
        <v>2386.70704144</v>
      </c>
      <c r="C69" s="89">
        <f t="shared" ref="C69" si="25">I69+O69</f>
        <v>1480.68244192</v>
      </c>
      <c r="D69" s="89">
        <f t="shared" ref="D69" si="26">J69+P69</f>
        <v>906.02459952000004</v>
      </c>
      <c r="E69" s="89">
        <f t="shared" ref="E69" si="27">K69+Q69</f>
        <v>828.5280291900001</v>
      </c>
      <c r="F69" s="89">
        <f t="shared" ref="F69" si="28">L69+R69</f>
        <v>77.466026469999989</v>
      </c>
      <c r="G69" s="89">
        <f t="shared" ref="G69" si="29">M69+S69</f>
        <v>3.0543859999999999E-2</v>
      </c>
      <c r="H69" s="89">
        <f t="shared" ref="H69" si="30">SUM(I69:J69)</f>
        <v>1812.12084486</v>
      </c>
      <c r="I69" s="89">
        <v>1199.3974652899999</v>
      </c>
      <c r="J69" s="89">
        <f t="shared" ref="J69" si="31">SUM(K69:M69)</f>
        <v>612.72337957000002</v>
      </c>
      <c r="K69" s="89">
        <v>547.24770127000011</v>
      </c>
      <c r="L69" s="89">
        <v>65.44513443999999</v>
      </c>
      <c r="M69" s="89">
        <v>3.0543859999999999E-2</v>
      </c>
      <c r="N69" s="89">
        <f t="shared" ref="N69" si="32">SUM(O69:P69)</f>
        <v>574.58619658000009</v>
      </c>
      <c r="O69" s="89">
        <v>281.28497663000002</v>
      </c>
      <c r="P69" s="89">
        <f t="shared" ref="P69" si="33">SUM(Q69:S69)</f>
        <v>293.30121995000007</v>
      </c>
      <c r="Q69" s="89">
        <v>281.28032792000005</v>
      </c>
      <c r="R69" s="89">
        <v>12.020892030000001</v>
      </c>
      <c r="S69" s="89">
        <v>0</v>
      </c>
      <c r="T69" s="89"/>
      <c r="U69" s="89"/>
      <c r="V69" s="89"/>
      <c r="W69" s="89"/>
      <c r="X69" s="89"/>
    </row>
    <row r="70" spans="1:24" hidden="1" outlineLevel="1" collapsed="1">
      <c r="A70" s="62">
        <v>42339</v>
      </c>
      <c r="B70" s="89">
        <v>2442.4844222900001</v>
      </c>
      <c r="C70" s="89">
        <f t="shared" ref="C70" si="34">I70+O70</f>
        <v>1516.5636216399998</v>
      </c>
      <c r="D70" s="89">
        <f t="shared" ref="D70" si="35">J70+P70</f>
        <v>925.92080065000005</v>
      </c>
      <c r="E70" s="89">
        <f t="shared" ref="E70" si="36">K70+Q70</f>
        <v>880.10855788000003</v>
      </c>
      <c r="F70" s="89">
        <f t="shared" ref="F70" si="37">L70+R70</f>
        <v>44.903670840000004</v>
      </c>
      <c r="G70" s="89">
        <f t="shared" ref="G70" si="38">M70+S70</f>
        <v>0.90857193000000003</v>
      </c>
      <c r="H70" s="89">
        <f t="shared" ref="H70" si="39">SUM(I70:J70)</f>
        <v>1894.7860241899998</v>
      </c>
      <c r="I70" s="89">
        <v>1289.3365977799999</v>
      </c>
      <c r="J70" s="89">
        <f t="shared" ref="J70" si="40">SUM(K70:M70)</f>
        <v>605.44942641</v>
      </c>
      <c r="K70" s="89">
        <v>571.83647386999996</v>
      </c>
      <c r="L70" s="89">
        <v>32.704380610000001</v>
      </c>
      <c r="M70" s="89">
        <v>0.90857193000000003</v>
      </c>
      <c r="N70" s="89">
        <f t="shared" ref="N70" si="41">SUM(O70:P70)</f>
        <v>547.69839809999996</v>
      </c>
      <c r="O70" s="89">
        <v>227.22702386</v>
      </c>
      <c r="P70" s="89">
        <f t="shared" ref="P70" si="42">SUM(Q70:S70)</f>
        <v>320.47137423999999</v>
      </c>
      <c r="Q70" s="89">
        <v>308.27208401000001</v>
      </c>
      <c r="R70" s="89">
        <v>12.199290230000001</v>
      </c>
      <c r="S70" s="89">
        <v>0</v>
      </c>
      <c r="T70" s="89"/>
      <c r="U70" s="89"/>
      <c r="V70" s="89"/>
      <c r="W70" s="89"/>
      <c r="X70" s="89"/>
    </row>
    <row r="71" spans="1:24" hidden="1" outlineLevel="1" collapsed="1">
      <c r="A71" s="62">
        <v>42370</v>
      </c>
      <c r="B71" s="89">
        <v>2365.1757051300001</v>
      </c>
      <c r="C71" s="89">
        <f t="shared" ref="C71" si="43">I71+O71</f>
        <v>1401.847442</v>
      </c>
      <c r="D71" s="89">
        <f t="shared" ref="D71" si="44">J71+P71</f>
        <v>963.32826312999987</v>
      </c>
      <c r="E71" s="89">
        <f t="shared" ref="E71" si="45">K71+Q71</f>
        <v>915.01348483999993</v>
      </c>
      <c r="F71" s="89">
        <f t="shared" ref="F71" si="46">L71+R71</f>
        <v>47.405505520000006</v>
      </c>
      <c r="G71" s="89">
        <f t="shared" ref="G71" si="47">M71+S71</f>
        <v>0.90927276999999995</v>
      </c>
      <c r="H71" s="89">
        <f t="shared" ref="H71" si="48">SUM(I71:J71)</f>
        <v>1813.1832839499998</v>
      </c>
      <c r="I71" s="89">
        <v>1194.23201238</v>
      </c>
      <c r="J71" s="89">
        <f t="shared" ref="J71" si="49">SUM(K71:M71)</f>
        <v>618.9512715699999</v>
      </c>
      <c r="K71" s="89">
        <v>583.08798762999993</v>
      </c>
      <c r="L71" s="89">
        <v>34.954011170000001</v>
      </c>
      <c r="M71" s="89">
        <v>0.90927276999999995</v>
      </c>
      <c r="N71" s="89">
        <f t="shared" ref="N71" si="50">SUM(O71:P71)</f>
        <v>551.99242118000006</v>
      </c>
      <c r="O71" s="89">
        <v>207.61542962000001</v>
      </c>
      <c r="P71" s="89">
        <f t="shared" ref="P71" si="51">SUM(Q71:S71)</f>
        <v>344.37699156000002</v>
      </c>
      <c r="Q71" s="89">
        <v>331.92549721</v>
      </c>
      <c r="R71" s="89">
        <v>12.451494350000001</v>
      </c>
      <c r="S71" s="89">
        <v>0</v>
      </c>
      <c r="T71" s="89"/>
      <c r="U71" s="89"/>
      <c r="V71" s="89"/>
      <c r="W71" s="89"/>
      <c r="X71" s="89"/>
    </row>
    <row r="72" spans="1:24" hidden="1" outlineLevel="1" collapsed="1">
      <c r="A72" s="62">
        <v>42401</v>
      </c>
      <c r="B72" s="89">
        <v>2854.6283157399998</v>
      </c>
      <c r="C72" s="89">
        <f t="shared" ref="C72" si="52">I72+O72</f>
        <v>1797.3997011500001</v>
      </c>
      <c r="D72" s="89">
        <f t="shared" ref="D72" si="53">J72+P72</f>
        <v>1057.22861459</v>
      </c>
      <c r="E72" s="89">
        <f t="shared" ref="E72" si="54">K72+Q72</f>
        <v>1014.2449105000001</v>
      </c>
      <c r="F72" s="89">
        <f t="shared" ref="F72" si="55">L72+R72</f>
        <v>42.07526927</v>
      </c>
      <c r="G72" s="89">
        <f t="shared" ref="G72" si="56">M72+S72</f>
        <v>0.90843481999999998</v>
      </c>
      <c r="H72" s="89">
        <f t="shared" ref="H72" si="57">SUM(I72:J72)</f>
        <v>2250.0407549800002</v>
      </c>
      <c r="I72" s="89">
        <v>1541.85806961</v>
      </c>
      <c r="J72" s="89">
        <f t="shared" ref="J72" si="58">SUM(K72:M72)</f>
        <v>708.18268537000006</v>
      </c>
      <c r="K72" s="89">
        <v>678.64002770000002</v>
      </c>
      <c r="L72" s="89">
        <v>28.63422285</v>
      </c>
      <c r="M72" s="89">
        <v>0.90843481999999998</v>
      </c>
      <c r="N72" s="89">
        <f t="shared" ref="N72" si="59">SUM(O72:P72)</f>
        <v>604.58756075999997</v>
      </c>
      <c r="O72" s="89">
        <v>255.54163154</v>
      </c>
      <c r="P72" s="89">
        <f t="shared" ref="P72" si="60">SUM(Q72:S72)</f>
        <v>349.04592922</v>
      </c>
      <c r="Q72" s="89">
        <v>335.60488279999998</v>
      </c>
      <c r="R72" s="89">
        <v>13.441046419999999</v>
      </c>
      <c r="S72" s="89">
        <v>0</v>
      </c>
      <c r="T72" s="89"/>
      <c r="U72" s="89"/>
      <c r="V72" s="89"/>
      <c r="W72" s="89"/>
      <c r="X72" s="89"/>
    </row>
    <row r="73" spans="1:24" hidden="1" outlineLevel="1" collapsed="1">
      <c r="A73" s="62">
        <v>42430</v>
      </c>
      <c r="B73" s="89">
        <v>2626.8590867500002</v>
      </c>
      <c r="C73" s="89">
        <f t="shared" ref="C73" si="61">I73+O73</f>
        <v>1634.8726842599999</v>
      </c>
      <c r="D73" s="89">
        <f t="shared" ref="D73" si="62">J73+P73</f>
        <v>991.98640249000027</v>
      </c>
      <c r="E73" s="89">
        <f t="shared" ref="E73" si="63">K73+Q73</f>
        <v>953.30729414000007</v>
      </c>
      <c r="F73" s="89">
        <f t="shared" ref="F73" si="64">L73+R73</f>
        <v>37.770748350000005</v>
      </c>
      <c r="G73" s="89">
        <f t="shared" ref="G73" si="65">M73+S73</f>
        <v>0.90835999999999995</v>
      </c>
      <c r="H73" s="89">
        <f t="shared" ref="H73" si="66">SUM(I73:J73)</f>
        <v>2053.7306553900003</v>
      </c>
      <c r="I73" s="89">
        <v>1372.6398817199999</v>
      </c>
      <c r="J73" s="89">
        <f t="shared" ref="J73" si="67">SUM(K73:M73)</f>
        <v>681.0907736700002</v>
      </c>
      <c r="K73" s="89">
        <v>655.56031566000013</v>
      </c>
      <c r="L73" s="89">
        <v>24.622098010000002</v>
      </c>
      <c r="M73" s="89">
        <v>0.90835999999999995</v>
      </c>
      <c r="N73" s="89">
        <f t="shared" ref="N73" si="68">SUM(O73:P73)</f>
        <v>573.12843136000004</v>
      </c>
      <c r="O73" s="89">
        <v>262.23280254000002</v>
      </c>
      <c r="P73" s="89">
        <f t="shared" ref="P73" si="69">SUM(Q73:S73)</f>
        <v>310.89562882000001</v>
      </c>
      <c r="Q73" s="89">
        <v>297.74697848</v>
      </c>
      <c r="R73" s="89">
        <v>13.14865034</v>
      </c>
      <c r="S73" s="89">
        <v>0</v>
      </c>
      <c r="T73" s="89"/>
      <c r="U73" s="89"/>
      <c r="V73" s="89"/>
      <c r="W73" s="89"/>
      <c r="X73" s="89"/>
    </row>
    <row r="74" spans="1:24" hidden="1" outlineLevel="1" collapsed="1">
      <c r="A74" s="62">
        <v>42461</v>
      </c>
      <c r="B74" s="89">
        <v>2683.3505078900002</v>
      </c>
      <c r="C74" s="89">
        <f t="shared" ref="C74" si="70">I74+O74</f>
        <v>1630.43727898</v>
      </c>
      <c r="D74" s="89">
        <f t="shared" ref="D74" si="71">J74+P74</f>
        <v>1052.9132289100003</v>
      </c>
      <c r="E74" s="89">
        <f t="shared" ref="E74" si="72">K74+Q74</f>
        <v>1019.78838309</v>
      </c>
      <c r="F74" s="89">
        <f t="shared" ref="F74" si="73">L74+R74</f>
        <v>32.215706359999999</v>
      </c>
      <c r="G74" s="89">
        <f t="shared" ref="G74" si="74">M74+S74</f>
        <v>0.90913946000000001</v>
      </c>
      <c r="H74" s="89">
        <f t="shared" ref="H74" si="75">SUM(I74:J74)</f>
        <v>2144.4289503300001</v>
      </c>
      <c r="I74" s="89">
        <v>1375.6629631599999</v>
      </c>
      <c r="J74" s="89">
        <f t="shared" ref="J74" si="76">SUM(K74:M74)</f>
        <v>768.76598717000013</v>
      </c>
      <c r="K74" s="89">
        <v>748.29497793000007</v>
      </c>
      <c r="L74" s="89">
        <v>19.561869780000002</v>
      </c>
      <c r="M74" s="89">
        <v>0.90913946000000001</v>
      </c>
      <c r="N74" s="89">
        <f t="shared" ref="N74" si="77">SUM(O74:P74)</f>
        <v>538.92155756</v>
      </c>
      <c r="O74" s="89">
        <v>254.77431582</v>
      </c>
      <c r="P74" s="89">
        <f t="shared" ref="P74" si="78">SUM(Q74:S74)</f>
        <v>284.14724174000003</v>
      </c>
      <c r="Q74" s="89">
        <v>271.49340516000001</v>
      </c>
      <c r="R74" s="89">
        <v>12.65383658</v>
      </c>
      <c r="S74" s="89">
        <v>0</v>
      </c>
      <c r="T74" s="89"/>
      <c r="U74" s="89"/>
      <c r="V74" s="89"/>
      <c r="W74" s="89"/>
      <c r="X74" s="89"/>
    </row>
    <row r="75" spans="1:24" hidden="1" outlineLevel="1" collapsed="1">
      <c r="A75" s="62">
        <v>42491</v>
      </c>
      <c r="B75" s="89">
        <v>2680.1444551</v>
      </c>
      <c r="C75" s="89">
        <f t="shared" ref="C75" si="79">I75+O75</f>
        <v>1882.69272067</v>
      </c>
      <c r="D75" s="89">
        <f t="shared" ref="D75" si="80">J75+P75</f>
        <v>797.45173442999999</v>
      </c>
      <c r="E75" s="89">
        <f t="shared" ref="E75" si="81">K75+Q75</f>
        <v>758.76066212000001</v>
      </c>
      <c r="F75" s="89">
        <f t="shared" ref="F75" si="82">L75+R75</f>
        <v>37.782626180000001</v>
      </c>
      <c r="G75" s="89">
        <f t="shared" ref="G75" si="83">M75+S75</f>
        <v>0.90844612999999996</v>
      </c>
      <c r="H75" s="89">
        <f t="shared" ref="H75" si="84">SUM(I75:J75)</f>
        <v>2219.8882673799999</v>
      </c>
      <c r="I75" s="89">
        <v>1598.57882733</v>
      </c>
      <c r="J75" s="89">
        <f t="shared" ref="J75" si="85">SUM(K75:M75)</f>
        <v>621.30944005000003</v>
      </c>
      <c r="K75" s="89">
        <v>595.20022951999999</v>
      </c>
      <c r="L75" s="89">
        <v>25.200764400000001</v>
      </c>
      <c r="M75" s="89">
        <v>0.90844612999999996</v>
      </c>
      <c r="N75" s="89">
        <f t="shared" ref="N75" si="86">SUM(O75:P75)</f>
        <v>460.25618772000001</v>
      </c>
      <c r="O75" s="89">
        <v>284.11389334</v>
      </c>
      <c r="P75" s="89">
        <f t="shared" ref="P75" si="87">SUM(Q75:S75)</f>
        <v>176.14229438000001</v>
      </c>
      <c r="Q75" s="89">
        <v>163.56043260000001</v>
      </c>
      <c r="R75" s="89">
        <v>12.581861780000001</v>
      </c>
      <c r="S75" s="89">
        <v>0</v>
      </c>
      <c r="T75" s="89"/>
      <c r="U75" s="89"/>
      <c r="V75" s="89"/>
      <c r="W75" s="89"/>
      <c r="X75" s="89"/>
    </row>
    <row r="76" spans="1:24" hidden="1" outlineLevel="1" collapsed="1">
      <c r="A76" s="62">
        <v>42522</v>
      </c>
      <c r="B76" s="89">
        <v>2774.7691149500001</v>
      </c>
      <c r="C76" s="89">
        <f t="shared" ref="C76" si="88">I76+O76</f>
        <v>1969.3884902</v>
      </c>
      <c r="D76" s="89">
        <f t="shared" ref="D76" si="89">J76+P76</f>
        <v>805.38062474999981</v>
      </c>
      <c r="E76" s="89">
        <f t="shared" ref="E76" si="90">K76+Q76</f>
        <v>772.54938854999989</v>
      </c>
      <c r="F76" s="89">
        <f t="shared" ref="F76" si="91">L76+R76</f>
        <v>31.922786379999998</v>
      </c>
      <c r="G76" s="89">
        <f t="shared" ref="G76" si="92">M76+S76</f>
        <v>0.90844981999999996</v>
      </c>
      <c r="H76" s="89">
        <f t="shared" ref="H76" si="93">SUM(I76:J76)</f>
        <v>2271.5162366300001</v>
      </c>
      <c r="I76" s="89">
        <v>1632.20804049</v>
      </c>
      <c r="J76" s="89">
        <f t="shared" ref="J76" si="94">SUM(K76:M76)</f>
        <v>639.30819613999984</v>
      </c>
      <c r="K76" s="89">
        <v>618.89757143999987</v>
      </c>
      <c r="L76" s="89">
        <v>19.502174879999998</v>
      </c>
      <c r="M76" s="89">
        <v>0.90844981999999996</v>
      </c>
      <c r="N76" s="89">
        <f t="shared" ref="N76" si="95">SUM(O76:P76)</f>
        <v>503.25287832000004</v>
      </c>
      <c r="O76" s="89">
        <v>337.18044971</v>
      </c>
      <c r="P76" s="89">
        <f t="shared" ref="P76" si="96">SUM(Q76:S76)</f>
        <v>166.07242861</v>
      </c>
      <c r="Q76" s="89">
        <v>153.65181711</v>
      </c>
      <c r="R76" s="89">
        <v>12.4206115</v>
      </c>
      <c r="S76" s="89">
        <v>0</v>
      </c>
      <c r="T76" s="89"/>
      <c r="U76" s="89"/>
      <c r="V76" s="89"/>
      <c r="W76" s="89"/>
      <c r="X76" s="89"/>
    </row>
    <row r="77" spans="1:24" hidden="1" outlineLevel="1" collapsed="1">
      <c r="A77" s="62">
        <v>42552</v>
      </c>
      <c r="B77" s="89">
        <v>2743.32399747</v>
      </c>
      <c r="C77" s="89">
        <f t="shared" ref="C77" si="97">I77+O77</f>
        <v>1925.2553683599999</v>
      </c>
      <c r="D77" s="89">
        <f t="shared" ref="D77" si="98">J77+P77</f>
        <v>818.06862910999996</v>
      </c>
      <c r="E77" s="89">
        <f t="shared" ref="E77" si="99">K77+Q77</f>
        <v>789.10816929999987</v>
      </c>
      <c r="F77" s="89">
        <f t="shared" ref="F77" si="100">L77+R77</f>
        <v>28.049555060000003</v>
      </c>
      <c r="G77" s="89">
        <f t="shared" ref="G77" si="101">M77+S77</f>
        <v>0.91090475000000004</v>
      </c>
      <c r="H77" s="89">
        <f t="shared" ref="H77" si="102">SUM(I77:J77)</f>
        <v>2297.3690846599998</v>
      </c>
      <c r="I77" s="89">
        <v>1643.8118498699998</v>
      </c>
      <c r="J77" s="89">
        <f t="shared" ref="J77" si="103">SUM(K77:M77)</f>
        <v>653.55723478999994</v>
      </c>
      <c r="K77" s="89">
        <v>635.42890664999993</v>
      </c>
      <c r="L77" s="89">
        <v>17.21742339</v>
      </c>
      <c r="M77" s="89">
        <v>0.91090475000000004</v>
      </c>
      <c r="N77" s="89">
        <f t="shared" ref="N77" si="104">SUM(O77:P77)</f>
        <v>445.95491281</v>
      </c>
      <c r="O77" s="89">
        <v>281.44351849000003</v>
      </c>
      <c r="P77" s="89">
        <f t="shared" ref="P77" si="105">SUM(Q77:S77)</f>
        <v>164.51139431999999</v>
      </c>
      <c r="Q77" s="89">
        <v>153.67926265</v>
      </c>
      <c r="R77" s="89">
        <v>10.832131670000001</v>
      </c>
      <c r="S77" s="89">
        <v>0</v>
      </c>
      <c r="T77" s="89"/>
      <c r="U77" s="89"/>
      <c r="V77" s="89"/>
      <c r="W77" s="89"/>
      <c r="X77" s="89"/>
    </row>
    <row r="78" spans="1:24" hidden="1" outlineLevel="1" collapsed="1">
      <c r="A78" s="62">
        <v>42583</v>
      </c>
      <c r="B78" s="89">
        <v>2813.0529994099998</v>
      </c>
      <c r="C78" s="89">
        <f t="shared" ref="C78" si="106">I78+O78</f>
        <v>2058.10976123</v>
      </c>
      <c r="D78" s="89">
        <f t="shared" ref="D78" si="107">J78+P78</f>
        <v>754.94323817999998</v>
      </c>
      <c r="E78" s="89">
        <f t="shared" ref="E78" si="108">K78+Q78</f>
        <v>699.83669678000001</v>
      </c>
      <c r="F78" s="89">
        <f t="shared" ref="F78" si="109">L78+R78</f>
        <v>54.198083960000005</v>
      </c>
      <c r="G78" s="89">
        <f t="shared" ref="G78" si="110">M78+S78</f>
        <v>0.90845743999999995</v>
      </c>
      <c r="H78" s="89">
        <f t="shared" ref="H78" si="111">SUM(I78:J78)</f>
        <v>2272.6959707199999</v>
      </c>
      <c r="I78" s="89">
        <v>1702.0400372699999</v>
      </c>
      <c r="J78" s="89">
        <f t="shared" ref="J78" si="112">SUM(K78:M78)</f>
        <v>570.65593345000002</v>
      </c>
      <c r="K78" s="89">
        <v>524.55332864000002</v>
      </c>
      <c r="L78" s="89">
        <v>45.194147370000003</v>
      </c>
      <c r="M78" s="89">
        <v>0.90845743999999995</v>
      </c>
      <c r="N78" s="89">
        <f t="shared" ref="N78" si="113">SUM(O78:P78)</f>
        <v>540.35702868999999</v>
      </c>
      <c r="O78" s="89">
        <v>356.06972395999998</v>
      </c>
      <c r="P78" s="89">
        <f t="shared" ref="P78" si="114">SUM(Q78:S78)</f>
        <v>184.28730472999999</v>
      </c>
      <c r="Q78" s="89">
        <v>175.28336813999999</v>
      </c>
      <c r="R78" s="89">
        <v>9.0039365900000004</v>
      </c>
      <c r="S78" s="89">
        <v>0</v>
      </c>
      <c r="T78" s="89"/>
      <c r="U78" s="89"/>
      <c r="V78" s="89"/>
      <c r="W78" s="89"/>
      <c r="X78" s="89"/>
    </row>
    <row r="79" spans="1:24" hidden="1" outlineLevel="1" collapsed="1">
      <c r="A79" s="62">
        <v>42614</v>
      </c>
      <c r="B79" s="89">
        <v>2846.4556581900001</v>
      </c>
      <c r="C79" s="89">
        <f t="shared" ref="C79" si="115">I79+O79</f>
        <v>2157.5771377199999</v>
      </c>
      <c r="D79" s="89">
        <f t="shared" ref="D79" si="116">J79+P79</f>
        <v>688.8785204699999</v>
      </c>
      <c r="E79" s="89">
        <f t="shared" ref="E79" si="117">K79+Q79</f>
        <v>650.47911969999996</v>
      </c>
      <c r="F79" s="89">
        <f t="shared" ref="F79" si="118">L79+R79</f>
        <v>37.490939640000001</v>
      </c>
      <c r="G79" s="89">
        <f t="shared" ref="G79" si="119">M79+S79</f>
        <v>0.90846112999999995</v>
      </c>
      <c r="H79" s="89">
        <f t="shared" ref="H79" si="120">SUM(I79:J79)</f>
        <v>2319.3276511700001</v>
      </c>
      <c r="I79" s="89">
        <v>1778.36622721</v>
      </c>
      <c r="J79" s="89">
        <f t="shared" ref="J79" si="121">SUM(K79:M79)</f>
        <v>540.96142395999993</v>
      </c>
      <c r="K79" s="89">
        <v>511.65709271999998</v>
      </c>
      <c r="L79" s="89">
        <v>28.395870110000001</v>
      </c>
      <c r="M79" s="89">
        <v>0.90846112999999995</v>
      </c>
      <c r="N79" s="89">
        <f t="shared" ref="N79" si="122">SUM(O79:P79)</f>
        <v>527.12800702000004</v>
      </c>
      <c r="O79" s="89">
        <v>379.21091051000002</v>
      </c>
      <c r="P79" s="89">
        <f t="shared" ref="P79" si="123">SUM(Q79:S79)</f>
        <v>147.91709650999996</v>
      </c>
      <c r="Q79" s="89">
        <v>138.82202697999998</v>
      </c>
      <c r="R79" s="89">
        <v>9.09506953</v>
      </c>
      <c r="S79" s="89">
        <v>0</v>
      </c>
      <c r="T79" s="89"/>
      <c r="U79" s="89"/>
      <c r="V79" s="89"/>
      <c r="W79" s="89"/>
      <c r="X79" s="89"/>
    </row>
    <row r="80" spans="1:24" hidden="1" outlineLevel="1" collapsed="1">
      <c r="A80" s="62">
        <v>42644</v>
      </c>
      <c r="B80" s="89">
        <v>2838.5743273099997</v>
      </c>
      <c r="C80" s="89">
        <f t="shared" ref="C80" si="124">I80+O80</f>
        <v>2150.70284825</v>
      </c>
      <c r="D80" s="89">
        <f t="shared" ref="D80" si="125">J80+P80</f>
        <v>687.87147906000018</v>
      </c>
      <c r="E80" s="89">
        <f t="shared" ref="E80" si="126">K80+Q80</f>
        <v>624.62926319999997</v>
      </c>
      <c r="F80" s="89">
        <f t="shared" ref="F80" si="127">L80+R80</f>
        <v>62.333750920000007</v>
      </c>
      <c r="G80" s="89">
        <f t="shared" ref="G80" si="128">M80+S80</f>
        <v>0.90846494</v>
      </c>
      <c r="H80" s="89">
        <f t="shared" ref="H80" si="129">SUM(I80:J80)</f>
        <v>2284.7939832299999</v>
      </c>
      <c r="I80" s="89">
        <v>1735.0556158499999</v>
      </c>
      <c r="J80" s="89">
        <f t="shared" ref="J80" si="130">SUM(K80:M80)</f>
        <v>549.73836738000011</v>
      </c>
      <c r="K80" s="89">
        <v>495.44523032000001</v>
      </c>
      <c r="L80" s="89">
        <v>53.384672120000005</v>
      </c>
      <c r="M80" s="89">
        <v>0.90846494</v>
      </c>
      <c r="N80" s="89">
        <f t="shared" ref="N80" si="131">SUM(O80:P80)</f>
        <v>553.78034408000008</v>
      </c>
      <c r="O80" s="89">
        <v>415.64723240000001</v>
      </c>
      <c r="P80" s="89">
        <f t="shared" ref="P80" si="132">SUM(Q80:S80)</f>
        <v>138.13311168000001</v>
      </c>
      <c r="Q80" s="89">
        <v>129.18403288000002</v>
      </c>
      <c r="R80" s="89">
        <v>8.9490788000000006</v>
      </c>
      <c r="S80" s="89">
        <v>0</v>
      </c>
      <c r="T80" s="89"/>
      <c r="U80" s="89"/>
      <c r="V80" s="89"/>
      <c r="W80" s="89"/>
      <c r="X80" s="89"/>
    </row>
    <row r="81" spans="1:24" hidden="1" outlineLevel="1" collapsed="1">
      <c r="A81" s="62">
        <v>42675</v>
      </c>
      <c r="B81" s="89">
        <v>2934.2800130299997</v>
      </c>
      <c r="C81" s="89">
        <f t="shared" ref="C81" si="133">I81+O81</f>
        <v>2191.5126899100001</v>
      </c>
      <c r="D81" s="89">
        <f t="shared" ref="D81" si="134">J81+P81</f>
        <v>742.76732312000001</v>
      </c>
      <c r="E81" s="89">
        <f t="shared" ref="E81" si="135">K81+Q81</f>
        <v>684.43179189</v>
      </c>
      <c r="F81" s="89">
        <f t="shared" ref="F81" si="136">L81+R81</f>
        <v>57.427062600000006</v>
      </c>
      <c r="G81" s="89">
        <f t="shared" ref="G81" si="137">M81+S81</f>
        <v>0.90846863</v>
      </c>
      <c r="H81" s="89">
        <f t="shared" ref="H81" si="138">SUM(I81:J81)</f>
        <v>2355.5862682000002</v>
      </c>
      <c r="I81" s="89">
        <v>1766.55925804</v>
      </c>
      <c r="J81" s="89">
        <f t="shared" ref="J81" si="139">SUM(K81:M81)</f>
        <v>589.02701016000003</v>
      </c>
      <c r="K81" s="89">
        <v>539.67685920999998</v>
      </c>
      <c r="L81" s="89">
        <v>48.441682320000005</v>
      </c>
      <c r="M81" s="89">
        <v>0.90846863</v>
      </c>
      <c r="N81" s="89">
        <f t="shared" ref="N81" si="140">SUM(O81:P81)</f>
        <v>578.69374483000001</v>
      </c>
      <c r="O81" s="89">
        <v>424.95343186999997</v>
      </c>
      <c r="P81" s="89">
        <f t="shared" ref="P81" si="141">SUM(Q81:S81)</f>
        <v>153.74031296000001</v>
      </c>
      <c r="Q81" s="89">
        <v>144.75493268000002</v>
      </c>
      <c r="R81" s="89">
        <v>8.9853802799999993</v>
      </c>
      <c r="S81" s="89">
        <v>0</v>
      </c>
      <c r="T81" s="89"/>
      <c r="U81" s="89"/>
      <c r="V81" s="89"/>
      <c r="W81" s="89"/>
      <c r="X81" s="89"/>
    </row>
    <row r="82" spans="1:24" hidden="1" outlineLevel="1" collapsed="1">
      <c r="A82" s="62">
        <v>42705</v>
      </c>
      <c r="B82" s="89">
        <v>2757.8275833099997</v>
      </c>
      <c r="C82" s="89">
        <f t="shared" ref="C82" si="142">I82+O82</f>
        <v>1907.74504594</v>
      </c>
      <c r="D82" s="89">
        <f t="shared" ref="D82" si="143">J82+P82</f>
        <v>850.08253736999995</v>
      </c>
      <c r="E82" s="89">
        <f t="shared" ref="E82" si="144">K82+Q82</f>
        <v>754.57952834999992</v>
      </c>
      <c r="F82" s="89">
        <f t="shared" ref="F82" si="145">L82+R82</f>
        <v>94.555556859999996</v>
      </c>
      <c r="G82" s="89">
        <f t="shared" ref="G82" si="146">M82+S82</f>
        <v>0.94745215999999999</v>
      </c>
      <c r="H82" s="89">
        <f t="shared" ref="H82" si="147">SUM(I82:J82)</f>
        <v>2278.7648776199999</v>
      </c>
      <c r="I82" s="89">
        <v>1571.46764882</v>
      </c>
      <c r="J82" s="89">
        <f t="shared" ref="J82" si="148">SUM(K82:M82)</f>
        <v>707.29722879999997</v>
      </c>
      <c r="K82" s="89">
        <v>621.33821094999996</v>
      </c>
      <c r="L82" s="89">
        <v>85.011565689999998</v>
      </c>
      <c r="M82" s="89">
        <v>0.94745215999999999</v>
      </c>
      <c r="N82" s="89">
        <f t="shared" ref="N82" si="149">SUM(O82:P82)</f>
        <v>479.06270569000003</v>
      </c>
      <c r="O82" s="89">
        <v>336.27739711999999</v>
      </c>
      <c r="P82" s="89">
        <f t="shared" ref="P82" si="150">SUM(Q82:S82)</f>
        <v>142.78530857000001</v>
      </c>
      <c r="Q82" s="89">
        <v>133.24131740000001</v>
      </c>
      <c r="R82" s="89">
        <v>9.54399117</v>
      </c>
      <c r="S82" s="89">
        <v>0</v>
      </c>
      <c r="T82" s="89"/>
      <c r="U82" s="89"/>
      <c r="V82" s="89"/>
      <c r="W82" s="89"/>
      <c r="X82" s="89"/>
    </row>
    <row r="83" spans="1:24" hidden="1" outlineLevel="1" collapsed="1">
      <c r="A83" s="62">
        <v>42736</v>
      </c>
      <c r="B83" s="89">
        <v>2770.2594505699994</v>
      </c>
      <c r="C83" s="89">
        <f t="shared" ref="C83" si="151">I83+O83</f>
        <v>2002.5622708899998</v>
      </c>
      <c r="D83" s="89">
        <f t="shared" ref="D83" si="152">J83+P83</f>
        <v>767.69717968000009</v>
      </c>
      <c r="E83" s="89">
        <f t="shared" ref="E83" si="153">K83+Q83</f>
        <v>699.76132074999998</v>
      </c>
      <c r="F83" s="89">
        <f t="shared" ref="F83" si="154">L83+R83</f>
        <v>67.03738267</v>
      </c>
      <c r="G83" s="89">
        <f t="shared" ref="G83" si="155">M83+S83</f>
        <v>0.89847626000000003</v>
      </c>
      <c r="H83" s="89">
        <f t="shared" ref="H83" si="156">SUM(I83:J83)</f>
        <v>2250.66061029</v>
      </c>
      <c r="I83" s="89">
        <v>1616.2922641799998</v>
      </c>
      <c r="J83" s="89">
        <f t="shared" ref="J83" si="157">SUM(K83:M83)</f>
        <v>634.36834611000006</v>
      </c>
      <c r="K83" s="89">
        <v>575.95126880999999</v>
      </c>
      <c r="L83" s="89">
        <v>57.51860104</v>
      </c>
      <c r="M83" s="89">
        <v>0.89847626000000003</v>
      </c>
      <c r="N83" s="89">
        <f t="shared" ref="N83" si="158">SUM(O83:P83)</f>
        <v>519.59884027999999</v>
      </c>
      <c r="O83" s="89">
        <v>386.27000671000002</v>
      </c>
      <c r="P83" s="89">
        <f t="shared" ref="P83" si="159">SUM(Q83:S83)</f>
        <v>133.32883357</v>
      </c>
      <c r="Q83" s="89">
        <v>123.81005193999999</v>
      </c>
      <c r="R83" s="89">
        <v>9.5187816299999994</v>
      </c>
      <c r="S83" s="89">
        <v>0</v>
      </c>
      <c r="T83" s="89"/>
      <c r="U83" s="89"/>
      <c r="V83" s="89"/>
      <c r="W83" s="89"/>
      <c r="X83" s="89"/>
    </row>
    <row r="84" spans="1:24" hidden="1" outlineLevel="1" collapsed="1">
      <c r="A84" s="62">
        <v>42767</v>
      </c>
      <c r="B84" s="89">
        <v>2973.7374102800004</v>
      </c>
      <c r="C84" s="89">
        <f t="shared" ref="C84" si="160">I84+O84</f>
        <v>2204.1633003299999</v>
      </c>
      <c r="D84" s="89">
        <f t="shared" ref="D84" si="161">J84+P84</f>
        <v>769.57410994999998</v>
      </c>
      <c r="E84" s="89">
        <f t="shared" ref="E84" si="162">K84+Q84</f>
        <v>656.29451284000004</v>
      </c>
      <c r="F84" s="89">
        <f t="shared" ref="F84" si="163">L84+R84</f>
        <v>113.24911738999999</v>
      </c>
      <c r="G84" s="89">
        <f t="shared" ref="G84" si="164">M84+S84</f>
        <v>3.0479719999999998E-2</v>
      </c>
      <c r="H84" s="89">
        <f t="shared" ref="H84" si="165">SUM(I84:J84)</f>
        <v>2416.3044881899996</v>
      </c>
      <c r="I84" s="89">
        <v>1746.1825216799998</v>
      </c>
      <c r="J84" s="89">
        <f t="shared" ref="J84" si="166">SUM(K84:M84)</f>
        <v>670.12196650999999</v>
      </c>
      <c r="K84" s="89">
        <v>566.33820827</v>
      </c>
      <c r="L84" s="89">
        <v>103.75327851999999</v>
      </c>
      <c r="M84" s="89">
        <v>3.0479719999999998E-2</v>
      </c>
      <c r="N84" s="89">
        <f t="shared" ref="N84" si="167">SUM(O84:P84)</f>
        <v>557.43292209000003</v>
      </c>
      <c r="O84" s="89">
        <v>457.98077865000005</v>
      </c>
      <c r="P84" s="89">
        <f t="shared" ref="P84" si="168">SUM(Q84:S84)</f>
        <v>99.45214344</v>
      </c>
      <c r="Q84" s="89">
        <v>89.95630457</v>
      </c>
      <c r="R84" s="89">
        <v>9.49583887</v>
      </c>
      <c r="S84" s="89">
        <v>0</v>
      </c>
      <c r="T84" s="89"/>
      <c r="U84" s="89"/>
      <c r="V84" s="89"/>
      <c r="W84" s="89"/>
      <c r="X84" s="89"/>
    </row>
    <row r="85" spans="1:24" hidden="1" outlineLevel="1" collapsed="1">
      <c r="A85" s="62">
        <v>42795</v>
      </c>
      <c r="B85" s="89">
        <v>3153.6105082200002</v>
      </c>
      <c r="C85" s="89">
        <f t="shared" ref="C85" si="169">I85+O85</f>
        <v>2289.2475058</v>
      </c>
      <c r="D85" s="89">
        <f t="shared" ref="D85" si="170">J85+P85</f>
        <v>864.36300241999993</v>
      </c>
      <c r="E85" s="89">
        <f t="shared" ref="E85" si="171">K85+Q85</f>
        <v>755.39884662999998</v>
      </c>
      <c r="F85" s="89">
        <f t="shared" ref="F85" si="172">L85+R85</f>
        <v>108.93367225</v>
      </c>
      <c r="G85" s="89">
        <f t="shared" ref="G85" si="173">M85+S85</f>
        <v>3.048354E-2</v>
      </c>
      <c r="H85" s="89">
        <f t="shared" ref="H85" si="174">SUM(I85:J85)</f>
        <v>2665.78778969</v>
      </c>
      <c r="I85" s="89">
        <v>1866.1653195000001</v>
      </c>
      <c r="J85" s="89">
        <f t="shared" ref="J85" si="175">SUM(K85:M85)</f>
        <v>799.62247018999994</v>
      </c>
      <c r="K85" s="89">
        <v>700.12691076999999</v>
      </c>
      <c r="L85" s="89">
        <v>99.465075880000001</v>
      </c>
      <c r="M85" s="89">
        <v>3.048354E-2</v>
      </c>
      <c r="N85" s="89">
        <f t="shared" ref="N85" si="176">SUM(O85:P85)</f>
        <v>487.82271852999997</v>
      </c>
      <c r="O85" s="89">
        <v>423.08218629999999</v>
      </c>
      <c r="P85" s="89">
        <f t="shared" ref="P85" si="177">SUM(Q85:S85)</f>
        <v>64.740532229999999</v>
      </c>
      <c r="Q85" s="89">
        <v>55.271935859999999</v>
      </c>
      <c r="R85" s="89">
        <v>9.4685963700000002</v>
      </c>
      <c r="S85" s="89">
        <v>0</v>
      </c>
      <c r="T85" s="89"/>
      <c r="U85" s="89"/>
      <c r="V85" s="89"/>
      <c r="W85" s="89"/>
      <c r="X85" s="89"/>
    </row>
    <row r="86" spans="1:24" hidden="1" outlineLevel="1" collapsed="1">
      <c r="A86" s="62">
        <v>42826</v>
      </c>
      <c r="B86" s="89">
        <v>3421.0581902999998</v>
      </c>
      <c r="C86" s="89">
        <f t="shared" ref="C86" si="178">I86+O86</f>
        <v>2481.94073506</v>
      </c>
      <c r="D86" s="89">
        <f t="shared" ref="D86" si="179">J86+P86</f>
        <v>939.11745524000003</v>
      </c>
      <c r="E86" s="89">
        <f t="shared" ref="E86" si="180">K86+Q86</f>
        <v>798.58298385000001</v>
      </c>
      <c r="F86" s="89">
        <f t="shared" ref="F86" si="181">L86+R86</f>
        <v>140.53447138999999</v>
      </c>
      <c r="G86" s="89">
        <f t="shared" ref="G86" si="182">M86+S86</f>
        <v>0</v>
      </c>
      <c r="H86" s="89">
        <f t="shared" ref="H86" si="183">SUM(I86:J86)</f>
        <v>2911.93513321</v>
      </c>
      <c r="I86" s="89">
        <v>2057.8030915499999</v>
      </c>
      <c r="J86" s="89">
        <f t="shared" ref="J86" si="184">SUM(K86:M86)</f>
        <v>854.13204166000003</v>
      </c>
      <c r="K86" s="89">
        <v>722.91713028000004</v>
      </c>
      <c r="L86" s="89">
        <v>131.21491137999999</v>
      </c>
      <c r="M86" s="89">
        <v>0</v>
      </c>
      <c r="N86" s="89">
        <f t="shared" ref="N86" si="185">SUM(O86:P86)</f>
        <v>509.12305708999997</v>
      </c>
      <c r="O86" s="89">
        <v>424.13764350999998</v>
      </c>
      <c r="P86" s="89">
        <f t="shared" ref="P86" si="186">SUM(Q86:S86)</f>
        <v>84.985413579999999</v>
      </c>
      <c r="Q86" s="89">
        <v>75.665853569999996</v>
      </c>
      <c r="R86" s="89">
        <v>9.31956001</v>
      </c>
      <c r="S86" s="89">
        <v>0</v>
      </c>
      <c r="T86" s="89"/>
      <c r="U86" s="89"/>
      <c r="V86" s="89"/>
      <c r="W86" s="89"/>
      <c r="X86" s="89"/>
    </row>
    <row r="87" spans="1:24" hidden="1" outlineLevel="1" collapsed="1">
      <c r="A87" s="62">
        <v>42856</v>
      </c>
      <c r="B87" s="89">
        <v>3569.90947955</v>
      </c>
      <c r="C87" s="89">
        <f t="shared" ref="C87" si="187">I87+O87</f>
        <v>2684.6918221099995</v>
      </c>
      <c r="D87" s="89">
        <f t="shared" ref="D87" si="188">J87+P87</f>
        <v>885.21765743999993</v>
      </c>
      <c r="E87" s="89">
        <f t="shared" ref="E87" si="189">K87+Q87</f>
        <v>810.38414515999989</v>
      </c>
      <c r="F87" s="89">
        <f t="shared" ref="F87" si="190">L87+R87</f>
        <v>74.833512280000008</v>
      </c>
      <c r="G87" s="89">
        <f t="shared" ref="G87" si="191">M87+S87</f>
        <v>0</v>
      </c>
      <c r="H87" s="89">
        <f t="shared" ref="H87" si="192">SUM(I87:J87)</f>
        <v>2950.6552000099996</v>
      </c>
      <c r="I87" s="89">
        <v>2145.8917332699998</v>
      </c>
      <c r="J87" s="89">
        <f t="shared" ref="J87" si="193">SUM(K87:M87)</f>
        <v>804.7634667399999</v>
      </c>
      <c r="K87" s="89">
        <v>739.17977954999992</v>
      </c>
      <c r="L87" s="89">
        <v>65.583687190000006</v>
      </c>
      <c r="M87" s="89">
        <v>0</v>
      </c>
      <c r="N87" s="89">
        <f t="shared" ref="N87" si="194">SUM(O87:P87)</f>
        <v>619.25427953999997</v>
      </c>
      <c r="O87" s="89">
        <v>538.80008883999994</v>
      </c>
      <c r="P87" s="89">
        <f t="shared" ref="P87" si="195">SUM(Q87:S87)</f>
        <v>80.454190700000012</v>
      </c>
      <c r="Q87" s="89">
        <v>71.204365610000011</v>
      </c>
      <c r="R87" s="89">
        <v>9.2498250899999999</v>
      </c>
      <c r="S87" s="89">
        <v>0</v>
      </c>
      <c r="T87" s="89"/>
      <c r="U87" s="89"/>
      <c r="V87" s="89"/>
      <c r="W87" s="89"/>
      <c r="X87" s="89"/>
    </row>
    <row r="88" spans="1:24" hidden="1" outlineLevel="1" collapsed="1">
      <c r="A88" s="62">
        <v>42887</v>
      </c>
      <c r="B88" s="89">
        <v>3605.9997790499997</v>
      </c>
      <c r="C88" s="89">
        <f t="shared" ref="C88" si="196">I88+O88</f>
        <v>2671.67866224</v>
      </c>
      <c r="D88" s="89">
        <f t="shared" ref="D88" si="197">J88+P88</f>
        <v>934.32111681000004</v>
      </c>
      <c r="E88" s="89">
        <f t="shared" ref="E88" si="198">K88+Q88</f>
        <v>862.38424010999995</v>
      </c>
      <c r="F88" s="89">
        <f t="shared" ref="F88" si="199">L88+R88</f>
        <v>71.936876699999999</v>
      </c>
      <c r="G88" s="89">
        <f t="shared" ref="G88" si="200">M88+S88</f>
        <v>0</v>
      </c>
      <c r="H88" s="89">
        <f t="shared" ref="H88" si="201">SUM(I88:J88)</f>
        <v>3155.7327193700003</v>
      </c>
      <c r="I88" s="89">
        <v>2324.35700038</v>
      </c>
      <c r="J88" s="89">
        <f t="shared" ref="J88" si="202">SUM(K88:M88)</f>
        <v>831.37571899</v>
      </c>
      <c r="K88" s="89">
        <v>768.59958918999996</v>
      </c>
      <c r="L88" s="89">
        <v>62.7761298</v>
      </c>
      <c r="M88" s="89">
        <v>0</v>
      </c>
      <c r="N88" s="89">
        <f t="shared" ref="N88" si="203">SUM(O88:P88)</f>
        <v>450.26705967999999</v>
      </c>
      <c r="O88" s="89">
        <v>347.32166186000001</v>
      </c>
      <c r="P88" s="89">
        <f t="shared" ref="P88" si="204">SUM(Q88:S88)</f>
        <v>102.94539782000001</v>
      </c>
      <c r="Q88" s="89">
        <v>93.784650920000004</v>
      </c>
      <c r="R88" s="89">
        <v>9.1607468999999995</v>
      </c>
      <c r="S88" s="89">
        <v>0</v>
      </c>
      <c r="T88" s="89"/>
      <c r="U88" s="89"/>
      <c r="V88" s="89"/>
      <c r="W88" s="89"/>
      <c r="X88" s="89"/>
    </row>
    <row r="89" spans="1:24" hidden="1" outlineLevel="1" collapsed="1">
      <c r="A89" s="62">
        <v>42917</v>
      </c>
      <c r="B89" s="89">
        <v>3707.61108126</v>
      </c>
      <c r="C89" s="89">
        <f t="shared" ref="C89" si="205">I89+O89</f>
        <v>2692.25725646</v>
      </c>
      <c r="D89" s="89">
        <f t="shared" ref="D89" si="206">J89+P89</f>
        <v>1015.3538248</v>
      </c>
      <c r="E89" s="89">
        <f t="shared" ref="E89" si="207">K89+Q89</f>
        <v>907.82545542000003</v>
      </c>
      <c r="F89" s="89">
        <f t="shared" ref="F89" si="208">L89+R89</f>
        <v>107.52836938</v>
      </c>
      <c r="G89" s="89">
        <f t="shared" ref="G89" si="209">M89+S89</f>
        <v>0</v>
      </c>
      <c r="H89" s="89">
        <f t="shared" ref="H89" si="210">SUM(I89:J89)</f>
        <v>3209.4003563799997</v>
      </c>
      <c r="I89" s="89">
        <v>2285.6641062899998</v>
      </c>
      <c r="J89" s="89">
        <f t="shared" ref="J89" si="211">SUM(K89:M89)</f>
        <v>923.73625009</v>
      </c>
      <c r="K89" s="89">
        <v>825.30425245000004</v>
      </c>
      <c r="L89" s="89">
        <v>98.431997640000006</v>
      </c>
      <c r="M89" s="89">
        <v>0</v>
      </c>
      <c r="N89" s="89">
        <f t="shared" ref="N89" si="212">SUM(O89:P89)</f>
        <v>498.21072487999999</v>
      </c>
      <c r="O89" s="89">
        <v>406.59315017</v>
      </c>
      <c r="P89" s="89">
        <f t="shared" ref="P89" si="213">SUM(Q89:S89)</f>
        <v>91.61757471</v>
      </c>
      <c r="Q89" s="89">
        <v>82.521202970000004</v>
      </c>
      <c r="R89" s="89">
        <v>9.0963717400000004</v>
      </c>
      <c r="S89" s="89">
        <v>0</v>
      </c>
      <c r="T89" s="89"/>
      <c r="U89" s="89"/>
      <c r="V89" s="89"/>
      <c r="W89" s="89"/>
      <c r="X89" s="89"/>
    </row>
    <row r="90" spans="1:24" hidden="1" outlineLevel="1" collapsed="1">
      <c r="A90" s="62">
        <v>42948</v>
      </c>
      <c r="B90" s="89">
        <v>3339.4855895199998</v>
      </c>
      <c r="C90" s="89">
        <f t="shared" ref="C90" si="214">I90+O90</f>
        <v>2430.5616089700002</v>
      </c>
      <c r="D90" s="89">
        <f t="shared" ref="D90" si="215">J90+P90</f>
        <v>908.92398055000001</v>
      </c>
      <c r="E90" s="89">
        <f t="shared" ref="E90" si="216">K90+Q90</f>
        <v>804.65239666000002</v>
      </c>
      <c r="F90" s="89">
        <f t="shared" ref="F90" si="217">L90+R90</f>
        <v>104.27158389</v>
      </c>
      <c r="G90" s="89">
        <f t="shared" ref="G90" si="218">M90+S90</f>
        <v>0</v>
      </c>
      <c r="H90" s="89">
        <f t="shared" ref="H90" si="219">SUM(I90:J90)</f>
        <v>2832.63453089</v>
      </c>
      <c r="I90" s="89">
        <v>2018.446592</v>
      </c>
      <c r="J90" s="89">
        <f t="shared" ref="J90" si="220">SUM(K90:M90)</f>
        <v>814.18793889000005</v>
      </c>
      <c r="K90" s="89">
        <v>718.89477389000001</v>
      </c>
      <c r="L90" s="89">
        <v>95.293165000000002</v>
      </c>
      <c r="M90" s="89">
        <v>0</v>
      </c>
      <c r="N90" s="89">
        <f t="shared" ref="N90" si="221">SUM(O90:P90)</f>
        <v>506.85105863000001</v>
      </c>
      <c r="O90" s="89">
        <v>412.11501697</v>
      </c>
      <c r="P90" s="89">
        <f t="shared" ref="P90" si="222">SUM(Q90:S90)</f>
        <v>94.736041659999998</v>
      </c>
      <c r="Q90" s="89">
        <v>85.757622769999998</v>
      </c>
      <c r="R90" s="89">
        <v>8.9784188900000004</v>
      </c>
      <c r="S90" s="89">
        <v>0</v>
      </c>
      <c r="T90" s="89"/>
      <c r="U90" s="89"/>
      <c r="V90" s="89"/>
      <c r="W90" s="89"/>
      <c r="X90" s="89"/>
    </row>
    <row r="91" spans="1:24" hidden="1" outlineLevel="1" collapsed="1">
      <c r="A91" s="62">
        <v>42979</v>
      </c>
      <c r="B91" s="89">
        <v>3604.4569514300001</v>
      </c>
      <c r="C91" s="89">
        <f t="shared" ref="C91" si="223">I91+O91</f>
        <v>2523.5933721900001</v>
      </c>
      <c r="D91" s="89">
        <f t="shared" ref="D91" si="224">J91+P91</f>
        <v>1080.86357924</v>
      </c>
      <c r="E91" s="89">
        <f t="shared" ref="E91" si="225">K91+Q91</f>
        <v>809.32900071000006</v>
      </c>
      <c r="F91" s="89">
        <f t="shared" ref="F91" si="226">L91+R91</f>
        <v>271.53457852999998</v>
      </c>
      <c r="G91" s="89">
        <f t="shared" ref="G91" si="227">M91+S91</f>
        <v>0</v>
      </c>
      <c r="H91" s="89">
        <f t="shared" ref="H91" si="228">SUM(I91:J91)</f>
        <v>2836.91715544</v>
      </c>
      <c r="I91" s="89">
        <v>1863.28951471</v>
      </c>
      <c r="J91" s="89">
        <f t="shared" ref="J91" si="229">SUM(K91:M91)</f>
        <v>973.62764072999994</v>
      </c>
      <c r="K91" s="89">
        <v>712.30371416000003</v>
      </c>
      <c r="L91" s="89">
        <v>261.32392656999997</v>
      </c>
      <c r="M91" s="89">
        <v>0</v>
      </c>
      <c r="N91" s="89">
        <f t="shared" ref="N91" si="230">SUM(O91:P91)</f>
        <v>767.5397959899999</v>
      </c>
      <c r="O91" s="89">
        <v>660.30385747999992</v>
      </c>
      <c r="P91" s="89">
        <f t="shared" ref="P91" si="231">SUM(Q91:S91)</f>
        <v>107.23593850999998</v>
      </c>
      <c r="Q91" s="89">
        <v>97.02528654999999</v>
      </c>
      <c r="R91" s="89">
        <v>10.21065196</v>
      </c>
      <c r="S91" s="89">
        <v>0</v>
      </c>
      <c r="T91" s="89"/>
      <c r="U91" s="89"/>
      <c r="V91" s="89"/>
      <c r="W91" s="89"/>
      <c r="X91" s="89"/>
    </row>
    <row r="92" spans="1:24" hidden="1" outlineLevel="1" collapsed="1">
      <c r="A92" s="62">
        <v>43009</v>
      </c>
      <c r="B92" s="89">
        <v>3599.6225353499999</v>
      </c>
      <c r="C92" s="89">
        <f t="shared" ref="C92" si="232">I92+O92</f>
        <v>2721.4946323599997</v>
      </c>
      <c r="D92" s="89">
        <f t="shared" ref="D92" si="233">J92+P92</f>
        <v>878.12790298999994</v>
      </c>
      <c r="E92" s="89">
        <f t="shared" ref="E92" si="234">K92+Q92</f>
        <v>764.98165202999996</v>
      </c>
      <c r="F92" s="89">
        <f t="shared" ref="F92" si="235">L92+R92</f>
        <v>113.14625096</v>
      </c>
      <c r="G92" s="89">
        <f t="shared" ref="G92" si="236">M92+S92</f>
        <v>0</v>
      </c>
      <c r="H92" s="89">
        <f t="shared" ref="H92" si="237">SUM(I92:J92)</f>
        <v>2747.1082889899999</v>
      </c>
      <c r="I92" s="89">
        <v>2021.4068073799999</v>
      </c>
      <c r="J92" s="89">
        <f t="shared" ref="J92" si="238">SUM(K92:M92)</f>
        <v>725.70148160999997</v>
      </c>
      <c r="K92" s="89">
        <v>648.90429351</v>
      </c>
      <c r="L92" s="89">
        <v>76.7971881</v>
      </c>
      <c r="M92" s="89">
        <v>0</v>
      </c>
      <c r="N92" s="89">
        <f t="shared" ref="N92" si="239">SUM(O92:P92)</f>
        <v>852.51424636000002</v>
      </c>
      <c r="O92" s="89">
        <v>700.08782498000005</v>
      </c>
      <c r="P92" s="89">
        <f t="shared" ref="P92" si="240">SUM(Q92:S92)</f>
        <v>152.42642137999999</v>
      </c>
      <c r="Q92" s="89">
        <v>116.07735852</v>
      </c>
      <c r="R92" s="89">
        <v>36.349062859999997</v>
      </c>
      <c r="S92" s="89">
        <v>0</v>
      </c>
      <c r="T92" s="89"/>
      <c r="U92" s="89"/>
      <c r="V92" s="89"/>
      <c r="W92" s="89"/>
      <c r="X92" s="89"/>
    </row>
    <row r="93" spans="1:24" hidden="1" outlineLevel="1" collapsed="1">
      <c r="A93" s="62">
        <v>43040</v>
      </c>
      <c r="B93" s="89">
        <v>3384.39126756</v>
      </c>
      <c r="C93" s="89">
        <f t="shared" ref="C93" si="241">I93+O93</f>
        <v>2535.2189793799998</v>
      </c>
      <c r="D93" s="89">
        <f t="shared" ref="D93" si="242">J93+P93</f>
        <v>849.1722881799999</v>
      </c>
      <c r="E93" s="89">
        <f t="shared" ref="E93" si="243">K93+Q93</f>
        <v>702.85782872000004</v>
      </c>
      <c r="F93" s="89">
        <f t="shared" ref="F93" si="244">L93+R93</f>
        <v>146.31445945999999</v>
      </c>
      <c r="G93" s="89">
        <f t="shared" ref="G93" si="245">M93+S93</f>
        <v>0</v>
      </c>
      <c r="H93" s="89">
        <f t="shared" ref="H93" si="246">SUM(I93:J93)</f>
        <v>2713.43249449</v>
      </c>
      <c r="I93" s="89">
        <v>2011.75794763</v>
      </c>
      <c r="J93" s="89">
        <f t="shared" ref="J93" si="247">SUM(K93:M93)</f>
        <v>701.67454685999996</v>
      </c>
      <c r="K93" s="89">
        <v>592.32504153000002</v>
      </c>
      <c r="L93" s="89">
        <v>109.34950533</v>
      </c>
      <c r="M93" s="89">
        <v>0</v>
      </c>
      <c r="N93" s="89">
        <f t="shared" ref="N93" si="248">SUM(O93:P93)</f>
        <v>670.95877307000001</v>
      </c>
      <c r="O93" s="89">
        <v>523.46103175000007</v>
      </c>
      <c r="P93" s="89">
        <f t="shared" ref="P93" si="249">SUM(Q93:S93)</f>
        <v>147.49774131999999</v>
      </c>
      <c r="Q93" s="89">
        <v>110.53278718999999</v>
      </c>
      <c r="R93" s="89">
        <v>36.964954130000002</v>
      </c>
      <c r="S93" s="89">
        <v>0</v>
      </c>
      <c r="T93" s="89"/>
      <c r="U93" s="89"/>
      <c r="V93" s="89"/>
      <c r="W93" s="89"/>
      <c r="X93" s="89"/>
    </row>
    <row r="94" spans="1:24" hidden="1" outlineLevel="1" collapsed="1">
      <c r="A94" s="62">
        <v>43070</v>
      </c>
      <c r="B94" s="89">
        <v>3538.6744754599999</v>
      </c>
      <c r="C94" s="89">
        <f t="shared" ref="C94" si="250">I94+O94</f>
        <v>2596.9041834599998</v>
      </c>
      <c r="D94" s="89">
        <f t="shared" ref="D94" si="251">J94+P94</f>
        <v>941.77029199999993</v>
      </c>
      <c r="E94" s="89">
        <f t="shared" ref="E94" si="252">K94+Q94</f>
        <v>796.45182387</v>
      </c>
      <c r="F94" s="89">
        <f t="shared" ref="F94" si="253">L94+R94</f>
        <v>144.43074749000002</v>
      </c>
      <c r="G94" s="89">
        <f t="shared" ref="G94" si="254">M94+S94</f>
        <v>0.88772064000000006</v>
      </c>
      <c r="H94" s="89">
        <f t="shared" ref="H94" si="255">SUM(I94:J94)</f>
        <v>2873.7687442599999</v>
      </c>
      <c r="I94" s="89">
        <v>2097.9344384599999</v>
      </c>
      <c r="J94" s="89">
        <f t="shared" ref="J94" si="256">SUM(K94:M94)</f>
        <v>775.83430579999992</v>
      </c>
      <c r="K94" s="89">
        <v>671.68934433999993</v>
      </c>
      <c r="L94" s="89">
        <v>103.26476227000001</v>
      </c>
      <c r="M94" s="89">
        <v>0.88019919000000002</v>
      </c>
      <c r="N94" s="89">
        <f t="shared" ref="N94" si="257">SUM(O94:P94)</f>
        <v>664.90573119999999</v>
      </c>
      <c r="O94" s="89">
        <v>498.96974499999999</v>
      </c>
      <c r="P94" s="89">
        <f t="shared" ref="P94" si="258">SUM(Q94:S94)</f>
        <v>165.93598620000003</v>
      </c>
      <c r="Q94" s="89">
        <v>124.76247953000001</v>
      </c>
      <c r="R94" s="89">
        <v>41.165985220000003</v>
      </c>
      <c r="S94" s="89">
        <v>7.5214499999999998E-3</v>
      </c>
      <c r="T94" s="89"/>
      <c r="U94" s="89"/>
      <c r="V94" s="89"/>
      <c r="W94" s="89"/>
      <c r="X94" s="89"/>
    </row>
    <row r="95" spans="1:24" hidden="1" outlineLevel="1" collapsed="1">
      <c r="A95" s="62">
        <v>43101</v>
      </c>
      <c r="B95" s="89">
        <v>3375.6331671200001</v>
      </c>
      <c r="C95" s="89">
        <f t="shared" ref="C95" si="259">I95+O95</f>
        <v>2505.3939913499999</v>
      </c>
      <c r="D95" s="89">
        <f t="shared" ref="D95" si="260">J95+P95</f>
        <v>870.23917576999997</v>
      </c>
      <c r="E95" s="89">
        <f t="shared" ref="E95" si="261">K95+Q95</f>
        <v>680.4456132900001</v>
      </c>
      <c r="F95" s="89">
        <f t="shared" ref="F95" si="262">L95+R95</f>
        <v>188.46359541999999</v>
      </c>
      <c r="G95" s="89">
        <f t="shared" ref="G95" si="263">M95+S95</f>
        <v>1.32996706</v>
      </c>
      <c r="H95" s="89">
        <f t="shared" ref="H95" si="264">SUM(I95:J95)</f>
        <v>2647.6584086600001</v>
      </c>
      <c r="I95" s="89">
        <v>1944.7054061600002</v>
      </c>
      <c r="J95" s="89">
        <f t="shared" ref="J95" si="265">SUM(K95:M95)</f>
        <v>702.95300250000003</v>
      </c>
      <c r="K95" s="89">
        <v>572.73395248000008</v>
      </c>
      <c r="L95" s="89">
        <v>128.88908296</v>
      </c>
      <c r="M95" s="89">
        <v>1.32996706</v>
      </c>
      <c r="N95" s="89">
        <f t="shared" ref="N95" si="266">SUM(O95:P95)</f>
        <v>727.97475845999998</v>
      </c>
      <c r="O95" s="89">
        <v>560.68858518999991</v>
      </c>
      <c r="P95" s="89">
        <f t="shared" ref="P95" si="267">SUM(Q95:S95)</f>
        <v>167.28617327000001</v>
      </c>
      <c r="Q95" s="89">
        <v>107.71166081</v>
      </c>
      <c r="R95" s="89">
        <v>59.574512460000001</v>
      </c>
      <c r="S95" s="89">
        <v>0</v>
      </c>
      <c r="T95" s="89"/>
      <c r="U95" s="89"/>
      <c r="V95" s="89"/>
      <c r="W95" s="89"/>
      <c r="X95" s="89"/>
    </row>
    <row r="96" spans="1:24" hidden="1" outlineLevel="1" collapsed="1">
      <c r="A96" s="62">
        <v>43132</v>
      </c>
      <c r="B96" s="89">
        <v>3087.6692711799997</v>
      </c>
      <c r="C96" s="89">
        <f t="shared" ref="C96" si="268">I96+O96</f>
        <v>2264.0971769299999</v>
      </c>
      <c r="D96" s="89">
        <f t="shared" ref="D96" si="269">J96+P96</f>
        <v>823.57209424999996</v>
      </c>
      <c r="E96" s="89">
        <f t="shared" ref="E96" si="270">K96+Q96</f>
        <v>658.92240985000001</v>
      </c>
      <c r="F96" s="89">
        <f t="shared" ref="F96" si="271">L96+R96</f>
        <v>163.76949776000001</v>
      </c>
      <c r="G96" s="89">
        <f t="shared" ref="G96" si="272">M96+S96</f>
        <v>0.88018664000000002</v>
      </c>
      <c r="H96" s="89">
        <f t="shared" ref="H96" si="273">SUM(I96:J96)</f>
        <v>2399.3943808599997</v>
      </c>
      <c r="I96" s="89">
        <v>1732.4117616799999</v>
      </c>
      <c r="J96" s="89">
        <f t="shared" ref="J96" si="274">SUM(K96:M96)</f>
        <v>666.98261918000003</v>
      </c>
      <c r="K96" s="89">
        <v>562.93596453999999</v>
      </c>
      <c r="L96" s="89">
        <v>103.16646800000001</v>
      </c>
      <c r="M96" s="89">
        <v>0.88018664000000002</v>
      </c>
      <c r="N96" s="89">
        <f t="shared" ref="N96" si="275">SUM(O96:P96)</f>
        <v>688.27489031999994</v>
      </c>
      <c r="O96" s="89">
        <v>531.68541525000001</v>
      </c>
      <c r="P96" s="89">
        <f t="shared" ref="P96" si="276">SUM(Q96:S96)</f>
        <v>156.58947506999999</v>
      </c>
      <c r="Q96" s="89">
        <v>95.986445309999993</v>
      </c>
      <c r="R96" s="89">
        <v>60.603029759999998</v>
      </c>
      <c r="S96" s="89">
        <v>0</v>
      </c>
      <c r="T96" s="89"/>
      <c r="U96" s="89"/>
      <c r="V96" s="89"/>
      <c r="W96" s="89"/>
      <c r="X96" s="89"/>
    </row>
    <row r="97" spans="1:24" hidden="1" outlineLevel="1" collapsed="1">
      <c r="A97" s="62">
        <v>43160</v>
      </c>
      <c r="B97" s="89">
        <v>3342.5534732099995</v>
      </c>
      <c r="C97" s="89">
        <f t="shared" ref="C97" si="277">I97+O97</f>
        <v>2374.9882831599998</v>
      </c>
      <c r="D97" s="89">
        <f t="shared" ref="D97" si="278">J97+P97</f>
        <v>967.56519004999996</v>
      </c>
      <c r="E97" s="89">
        <f t="shared" ref="E97" si="279">K97+Q97</f>
        <v>813.84588027999996</v>
      </c>
      <c r="F97" s="89">
        <f t="shared" ref="F97" si="280">L97+R97</f>
        <v>152.83912212999999</v>
      </c>
      <c r="G97" s="89">
        <f t="shared" ref="G97" si="281">M97+S97</f>
        <v>0.88018764000000005</v>
      </c>
      <c r="H97" s="89">
        <f t="shared" ref="H97" si="282">SUM(I97:J97)</f>
        <v>2751.8704108499996</v>
      </c>
      <c r="I97" s="89">
        <v>1951.3198406899999</v>
      </c>
      <c r="J97" s="89">
        <f t="shared" ref="J97" si="283">SUM(K97:M97)</f>
        <v>800.55057016000001</v>
      </c>
      <c r="K97" s="89">
        <v>717.47221136999997</v>
      </c>
      <c r="L97" s="89">
        <v>82.198171149999993</v>
      </c>
      <c r="M97" s="89">
        <v>0.88018764000000005</v>
      </c>
      <c r="N97" s="89">
        <f t="shared" ref="N97" si="284">SUM(O97:P97)</f>
        <v>590.68306236000001</v>
      </c>
      <c r="O97" s="89">
        <v>423.66844247</v>
      </c>
      <c r="P97" s="89">
        <f t="shared" ref="P97" si="285">SUM(Q97:S97)</f>
        <v>167.01461989000001</v>
      </c>
      <c r="Q97" s="89">
        <v>96.373668910000006</v>
      </c>
      <c r="R97" s="89">
        <v>70.64095098</v>
      </c>
      <c r="S97" s="89">
        <v>0</v>
      </c>
      <c r="T97" s="89"/>
      <c r="U97" s="89"/>
      <c r="V97" s="89"/>
      <c r="W97" s="89"/>
      <c r="X97" s="89"/>
    </row>
    <row r="98" spans="1:24" hidden="1" outlineLevel="1" collapsed="1">
      <c r="A98" s="62">
        <v>43191</v>
      </c>
      <c r="B98" s="89">
        <v>3767.9965711899999</v>
      </c>
      <c r="C98" s="89">
        <f t="shared" ref="C98" si="286">I98+O98</f>
        <v>2586.9260026000002</v>
      </c>
      <c r="D98" s="89">
        <f t="shared" ref="D98" si="287">J98+P98</f>
        <v>1181.0705685899998</v>
      </c>
      <c r="E98" s="89">
        <f t="shared" ref="E98" si="288">K98+Q98</f>
        <v>1042.8048561599999</v>
      </c>
      <c r="F98" s="89">
        <f t="shared" ref="F98" si="289">L98+R98</f>
        <v>137.38552389</v>
      </c>
      <c r="G98" s="89">
        <f t="shared" ref="G98" si="290">M98+S98</f>
        <v>0.88018854000000002</v>
      </c>
      <c r="H98" s="89">
        <f t="shared" ref="H98" si="291">SUM(I98:J98)</f>
        <v>3065.8287369199998</v>
      </c>
      <c r="I98" s="89">
        <v>2046.45711005</v>
      </c>
      <c r="J98" s="89">
        <f t="shared" ref="J98" si="292">SUM(K98:M98)</f>
        <v>1019.3716268699999</v>
      </c>
      <c r="K98" s="89">
        <v>951.26173219999998</v>
      </c>
      <c r="L98" s="89">
        <v>67.229706129999997</v>
      </c>
      <c r="M98" s="89">
        <v>0.88018854000000002</v>
      </c>
      <c r="N98" s="89">
        <f t="shared" ref="N98" si="293">SUM(O98:P98)</f>
        <v>702.16783427000007</v>
      </c>
      <c r="O98" s="89">
        <v>540.46889255000008</v>
      </c>
      <c r="P98" s="89">
        <f t="shared" ref="P98" si="294">SUM(Q98:S98)</f>
        <v>161.69894171999999</v>
      </c>
      <c r="Q98" s="89">
        <v>91.543123960000003</v>
      </c>
      <c r="R98" s="89">
        <v>70.155817760000005</v>
      </c>
      <c r="S98" s="89">
        <v>0</v>
      </c>
      <c r="T98" s="89"/>
      <c r="U98" s="89"/>
      <c r="V98" s="89"/>
      <c r="W98" s="89"/>
      <c r="X98" s="89"/>
    </row>
    <row r="99" spans="1:24" hidden="1" outlineLevel="1" collapsed="1">
      <c r="A99" s="62">
        <v>43221</v>
      </c>
      <c r="B99" s="89">
        <v>3764.9614185600003</v>
      </c>
      <c r="C99" s="89">
        <f t="shared" ref="C99" si="295">I99+O99</f>
        <v>2462.7004477200003</v>
      </c>
      <c r="D99" s="89">
        <f t="shared" ref="D99" si="296">J99+P99</f>
        <v>1302.26097084</v>
      </c>
      <c r="E99" s="89">
        <f t="shared" ref="E99" si="297">K99+Q99</f>
        <v>1166.8609871399999</v>
      </c>
      <c r="F99" s="89">
        <f t="shared" ref="F99" si="298">L99+R99</f>
        <v>134.51979403999999</v>
      </c>
      <c r="G99" s="89">
        <f t="shared" ref="G99" si="299">M99+S99</f>
        <v>0.88018965999999998</v>
      </c>
      <c r="H99" s="89">
        <f t="shared" ref="H99" si="300">SUM(I99:J99)</f>
        <v>3154.3188510200002</v>
      </c>
      <c r="I99" s="89">
        <v>2016.3750666400001</v>
      </c>
      <c r="J99" s="89">
        <f t="shared" ref="J99" si="301">SUM(K99:M99)</f>
        <v>1137.9437843800001</v>
      </c>
      <c r="K99" s="89">
        <v>1072.56802451</v>
      </c>
      <c r="L99" s="89">
        <v>64.495570209999997</v>
      </c>
      <c r="M99" s="89">
        <v>0.88018965999999998</v>
      </c>
      <c r="N99" s="89">
        <f t="shared" ref="N99" si="302">SUM(O99:P99)</f>
        <v>610.64256754000007</v>
      </c>
      <c r="O99" s="89">
        <v>446.32538108</v>
      </c>
      <c r="P99" s="89">
        <f t="shared" ref="P99" si="303">SUM(Q99:S99)</f>
        <v>164.31718646000002</v>
      </c>
      <c r="Q99" s="89">
        <v>94.292962630000005</v>
      </c>
      <c r="R99" s="89">
        <v>70.024223829999997</v>
      </c>
      <c r="S99" s="89">
        <v>0</v>
      </c>
      <c r="T99" s="89"/>
      <c r="U99" s="89"/>
      <c r="V99" s="89"/>
      <c r="W99" s="89"/>
      <c r="X99" s="89"/>
    </row>
    <row r="100" spans="1:24" hidden="1" outlineLevel="1" collapsed="1">
      <c r="A100" s="62">
        <v>43252</v>
      </c>
      <c r="B100" s="89">
        <v>3762.0808677600003</v>
      </c>
      <c r="C100" s="89">
        <f t="shared" ref="C100" si="304">I100+O100</f>
        <v>2243.7022203000001</v>
      </c>
      <c r="D100" s="89">
        <f t="shared" ref="D100" si="305">J100+P100</f>
        <v>1518.3786474600004</v>
      </c>
      <c r="E100" s="89">
        <f t="shared" ref="E100" si="306">K100+Q100</f>
        <v>1378.9808836700001</v>
      </c>
      <c r="F100" s="89">
        <f t="shared" ref="F100" si="307">L100+R100</f>
        <v>138.51757325</v>
      </c>
      <c r="G100" s="89">
        <f t="shared" ref="G100" si="308">M100+S100</f>
        <v>0.88019053999999997</v>
      </c>
      <c r="H100" s="89">
        <f t="shared" ref="H100" si="309">SUM(I100:J100)</f>
        <v>3167.5920359700003</v>
      </c>
      <c r="I100" s="89">
        <v>1825.38697043</v>
      </c>
      <c r="J100" s="89">
        <f t="shared" ref="J100" si="310">SUM(K100:M100)</f>
        <v>1342.2050655400003</v>
      </c>
      <c r="K100" s="89">
        <v>1270.5198640600001</v>
      </c>
      <c r="L100" s="89">
        <v>70.805010940000003</v>
      </c>
      <c r="M100" s="89">
        <v>0.88019053999999997</v>
      </c>
      <c r="N100" s="89">
        <f t="shared" ref="N100" si="311">SUM(O100:P100)</f>
        <v>594.48883178999995</v>
      </c>
      <c r="O100" s="89">
        <v>418.31524987</v>
      </c>
      <c r="P100" s="89">
        <f t="shared" ref="P100" si="312">SUM(Q100:S100)</f>
        <v>176.17358192</v>
      </c>
      <c r="Q100" s="89">
        <v>108.46101960999999</v>
      </c>
      <c r="R100" s="89">
        <v>67.712562309999996</v>
      </c>
      <c r="S100" s="89">
        <v>0</v>
      </c>
      <c r="T100" s="89"/>
      <c r="U100" s="89"/>
      <c r="V100" s="89"/>
      <c r="W100" s="89"/>
      <c r="X100" s="89"/>
    </row>
    <row r="101" spans="1:24" hidden="1" outlineLevel="1" collapsed="1">
      <c r="A101" s="62">
        <v>43282</v>
      </c>
      <c r="B101" s="89">
        <v>3860.7610055300001</v>
      </c>
      <c r="C101" s="89">
        <f t="shared" ref="C101" si="313">I101+O101</f>
        <v>2721.5865969400002</v>
      </c>
      <c r="D101" s="89">
        <f t="shared" ref="D101" si="314">J101+P101</f>
        <v>1139.17440859</v>
      </c>
      <c r="E101" s="89">
        <f t="shared" ref="E101" si="315">K101+Q101</f>
        <v>1000.68851727</v>
      </c>
      <c r="F101" s="89">
        <f t="shared" ref="F101" si="316">L101+R101</f>
        <v>137.60569966</v>
      </c>
      <c r="G101" s="89">
        <f t="shared" ref="G101" si="317">M101+S101</f>
        <v>0.88019166000000004</v>
      </c>
      <c r="H101" s="89">
        <f t="shared" ref="H101" si="318">SUM(I101:J101)</f>
        <v>3122.8915654800003</v>
      </c>
      <c r="I101" s="89">
        <v>2180.27037281</v>
      </c>
      <c r="J101" s="89">
        <f t="shared" ref="J101" si="319">SUM(K101:M101)</f>
        <v>942.62119267000003</v>
      </c>
      <c r="K101" s="89">
        <v>872.55798867999999</v>
      </c>
      <c r="L101" s="89">
        <v>69.183012329999997</v>
      </c>
      <c r="M101" s="89">
        <v>0.88019166000000004</v>
      </c>
      <c r="N101" s="89">
        <f t="shared" ref="N101" si="320">SUM(O101:P101)</f>
        <v>737.86944004999987</v>
      </c>
      <c r="O101" s="89">
        <v>541.31622412999991</v>
      </c>
      <c r="P101" s="89">
        <f t="shared" ref="P101" si="321">SUM(Q101:S101)</f>
        <v>196.55321592000001</v>
      </c>
      <c r="Q101" s="89">
        <v>128.13052859000001</v>
      </c>
      <c r="R101" s="89">
        <v>68.422687330000002</v>
      </c>
      <c r="S101" s="89">
        <v>0</v>
      </c>
      <c r="T101" s="89"/>
      <c r="U101" s="89"/>
      <c r="V101" s="89"/>
      <c r="W101" s="89"/>
      <c r="X101" s="89"/>
    </row>
    <row r="102" spans="1:24" hidden="1" outlineLevel="1" collapsed="1">
      <c r="A102" s="62">
        <v>43313</v>
      </c>
      <c r="B102" s="89">
        <v>3432.2584350500006</v>
      </c>
      <c r="C102" s="89">
        <f t="shared" ref="C102" si="322">I102+O102</f>
        <v>2331.9551995800002</v>
      </c>
      <c r="D102" s="89">
        <f t="shared" ref="D102" si="323">J102+P102</f>
        <v>1100.3032354700001</v>
      </c>
      <c r="E102" s="89">
        <f t="shared" ref="E102" si="324">K102+Q102</f>
        <v>972.98975629000006</v>
      </c>
      <c r="F102" s="89">
        <f t="shared" ref="F102" si="325">L102+R102</f>
        <v>126.43328650000001</v>
      </c>
      <c r="G102" s="89">
        <f t="shared" ref="G102" si="326">M102+S102</f>
        <v>0.88019267999999995</v>
      </c>
      <c r="H102" s="89">
        <f t="shared" ref="H102" si="327">SUM(I102:J102)</f>
        <v>2685.38413967</v>
      </c>
      <c r="I102" s="89">
        <v>1806.90588652</v>
      </c>
      <c r="J102" s="89">
        <f t="shared" ref="J102" si="328">SUM(K102:M102)</f>
        <v>878.47825315000011</v>
      </c>
      <c r="K102" s="89">
        <v>825.88422448000006</v>
      </c>
      <c r="L102" s="89">
        <v>51.71383599</v>
      </c>
      <c r="M102" s="89">
        <v>0.88019267999999995</v>
      </c>
      <c r="N102" s="89">
        <f t="shared" ref="N102" si="329">SUM(O102:P102)</f>
        <v>746.87429538000004</v>
      </c>
      <c r="O102" s="89">
        <v>525.04931306000003</v>
      </c>
      <c r="P102" s="89">
        <f t="shared" ref="P102" si="330">SUM(Q102:S102)</f>
        <v>221.82498232</v>
      </c>
      <c r="Q102" s="89">
        <v>147.10553181</v>
      </c>
      <c r="R102" s="89">
        <v>74.719450510000001</v>
      </c>
      <c r="S102" s="89">
        <v>0</v>
      </c>
      <c r="T102" s="89"/>
      <c r="U102" s="89"/>
      <c r="V102" s="89"/>
      <c r="W102" s="89"/>
      <c r="X102" s="89"/>
    </row>
    <row r="103" spans="1:24" hidden="1" outlineLevel="1" collapsed="1">
      <c r="A103" s="62">
        <v>43344</v>
      </c>
      <c r="B103" s="89">
        <v>3502.6752465300001</v>
      </c>
      <c r="C103" s="89">
        <f t="shared" ref="C103" si="331">I103+O103</f>
        <v>2464.0535502399998</v>
      </c>
      <c r="D103" s="89">
        <f t="shared" ref="D103" si="332">J103+P103</f>
        <v>1038.62169629</v>
      </c>
      <c r="E103" s="89">
        <f t="shared" ref="E103" si="333">K103+Q103</f>
        <v>911.62522804000002</v>
      </c>
      <c r="F103" s="89">
        <f t="shared" ref="F103" si="334">L103+R103</f>
        <v>126.11627465000001</v>
      </c>
      <c r="G103" s="89">
        <f t="shared" ref="G103" si="335">M103+S103</f>
        <v>0.88019360000000002</v>
      </c>
      <c r="H103" s="89">
        <f t="shared" ref="H103" si="336">SUM(I103:J103)</f>
        <v>2720.9861373100002</v>
      </c>
      <c r="I103" s="89">
        <v>1895.7017678700001</v>
      </c>
      <c r="J103" s="89">
        <f t="shared" ref="J103" si="337">SUM(K103:M103)</f>
        <v>825.28436943999998</v>
      </c>
      <c r="K103" s="89">
        <v>773.13947722</v>
      </c>
      <c r="L103" s="89">
        <v>51.264698620000004</v>
      </c>
      <c r="M103" s="89">
        <v>0.88019360000000002</v>
      </c>
      <c r="N103" s="89">
        <f t="shared" ref="N103" si="338">SUM(O103:P103)</f>
        <v>781.68910921999986</v>
      </c>
      <c r="O103" s="89">
        <v>568.35178236999991</v>
      </c>
      <c r="P103" s="89">
        <f t="shared" ref="P103" si="339">SUM(Q103:S103)</f>
        <v>213.33732685000001</v>
      </c>
      <c r="Q103" s="89">
        <v>138.48575081999999</v>
      </c>
      <c r="R103" s="89">
        <v>74.851576030000004</v>
      </c>
      <c r="S103" s="89">
        <v>0</v>
      </c>
      <c r="T103" s="89"/>
      <c r="U103" s="89"/>
      <c r="V103" s="89"/>
      <c r="W103" s="89"/>
      <c r="X103" s="89"/>
    </row>
    <row r="104" spans="1:24" hidden="1" outlineLevel="1" collapsed="1">
      <c r="A104" s="62">
        <v>43374</v>
      </c>
      <c r="B104" s="89">
        <v>3806.8998681200001</v>
      </c>
      <c r="C104" s="89">
        <f t="shared" ref="C104" si="340">I104+O104</f>
        <v>2748.7245411700001</v>
      </c>
      <c r="D104" s="89">
        <f t="shared" ref="D104" si="341">J104+P104</f>
        <v>1058.17532695</v>
      </c>
      <c r="E104" s="89">
        <f t="shared" ref="E104" si="342">K104+Q104</f>
        <v>928.23395030999995</v>
      </c>
      <c r="F104" s="89">
        <f t="shared" ref="F104" si="343">L104+R104</f>
        <v>129.06118196</v>
      </c>
      <c r="G104" s="89">
        <f t="shared" ref="G104" si="344">M104+S104</f>
        <v>0.88019468000000001</v>
      </c>
      <c r="H104" s="89">
        <f t="shared" ref="H104" si="345">SUM(I104:J104)</f>
        <v>2900.58694363</v>
      </c>
      <c r="I104" s="89">
        <v>2057.5742579500002</v>
      </c>
      <c r="J104" s="89">
        <f t="shared" ref="J104" si="346">SUM(K104:M104)</f>
        <v>843.01268568</v>
      </c>
      <c r="K104" s="89">
        <v>784.00954967999996</v>
      </c>
      <c r="L104" s="89">
        <v>58.122941320000002</v>
      </c>
      <c r="M104" s="89">
        <v>0.88019468000000001</v>
      </c>
      <c r="N104" s="89">
        <f t="shared" ref="N104" si="347">SUM(O104:P104)</f>
        <v>906.31292449</v>
      </c>
      <c r="O104" s="89">
        <v>691.15028322000001</v>
      </c>
      <c r="P104" s="89">
        <f t="shared" ref="P104" si="348">SUM(Q104:S104)</f>
        <v>215.16264126999999</v>
      </c>
      <c r="Q104" s="89">
        <v>144.22440062999999</v>
      </c>
      <c r="R104" s="89">
        <v>70.938240640000004</v>
      </c>
      <c r="S104" s="89">
        <v>0</v>
      </c>
      <c r="T104" s="89"/>
      <c r="U104" s="89"/>
      <c r="V104" s="89"/>
      <c r="W104" s="89"/>
      <c r="X104" s="89"/>
    </row>
    <row r="105" spans="1:24" hidden="1" outlineLevel="1" collapsed="1">
      <c r="A105" s="62">
        <v>43405</v>
      </c>
      <c r="B105" s="89">
        <v>3458.1796368</v>
      </c>
      <c r="C105" s="89">
        <f t="shared" ref="C105" si="349">I105+O105</f>
        <v>2269.6383054500002</v>
      </c>
      <c r="D105" s="89">
        <f t="shared" ref="D105" si="350">J105+P105</f>
        <v>1188.5413313500001</v>
      </c>
      <c r="E105" s="89">
        <f t="shared" ref="E105" si="351">K105+Q105</f>
        <v>978.4636696</v>
      </c>
      <c r="F105" s="89">
        <f t="shared" ref="F105" si="352">L105+R105</f>
        <v>209.20966173000002</v>
      </c>
      <c r="G105" s="89">
        <f t="shared" ref="G105" si="353">M105+S105</f>
        <v>0.86800001999999998</v>
      </c>
      <c r="H105" s="89">
        <f t="shared" ref="H105" si="354">SUM(I105:J105)</f>
        <v>2597.8918961200002</v>
      </c>
      <c r="I105" s="89">
        <v>1697.2134901200002</v>
      </c>
      <c r="J105" s="89">
        <f t="shared" ref="J105" si="355">SUM(K105:M105)</f>
        <v>900.678406</v>
      </c>
      <c r="K105" s="89">
        <v>765.95046316000003</v>
      </c>
      <c r="L105" s="89">
        <v>133.85994282000001</v>
      </c>
      <c r="M105" s="89">
        <v>0.86800001999999998</v>
      </c>
      <c r="N105" s="89">
        <f t="shared" ref="N105" si="356">SUM(O105:P105)</f>
        <v>860.28774068000007</v>
      </c>
      <c r="O105" s="89">
        <v>572.42481533</v>
      </c>
      <c r="P105" s="89">
        <f t="shared" ref="P105" si="357">SUM(Q105:S105)</f>
        <v>287.86292535000001</v>
      </c>
      <c r="Q105" s="89">
        <v>212.51320644</v>
      </c>
      <c r="R105" s="89">
        <v>75.349718910000007</v>
      </c>
      <c r="S105" s="89">
        <v>0</v>
      </c>
      <c r="T105" s="89"/>
      <c r="U105" s="89"/>
      <c r="V105" s="89"/>
      <c r="W105" s="89"/>
      <c r="X105" s="89"/>
    </row>
    <row r="106" spans="1:24" hidden="1" outlineLevel="1" collapsed="1">
      <c r="A106" s="62">
        <v>43435</v>
      </c>
      <c r="B106" s="89">
        <v>3817.6332745600002</v>
      </c>
      <c r="C106" s="89">
        <f t="shared" ref="C106" si="358">I106+O106</f>
        <v>2494.7875961299997</v>
      </c>
      <c r="D106" s="89">
        <f t="shared" ref="D106" si="359">J106+P106</f>
        <v>1322.8456784300001</v>
      </c>
      <c r="E106" s="89">
        <f t="shared" ref="E106" si="360">K106+Q106</f>
        <v>1129.87338172</v>
      </c>
      <c r="F106" s="89">
        <f t="shared" ref="F106" si="361">L106+R106</f>
        <v>192.10429669000001</v>
      </c>
      <c r="G106" s="89">
        <f t="shared" ref="G106" si="362">M106+S106</f>
        <v>0.86800001999999998</v>
      </c>
      <c r="H106" s="89">
        <f t="shared" ref="H106" si="363">SUM(I106:J106)</f>
        <v>2893.0923545599999</v>
      </c>
      <c r="I106" s="89">
        <v>1856.8768289099999</v>
      </c>
      <c r="J106" s="89">
        <f t="shared" ref="J106" si="364">SUM(K106:M106)</f>
        <v>1036.21552565</v>
      </c>
      <c r="K106" s="89">
        <v>908.14207406000003</v>
      </c>
      <c r="L106" s="89">
        <v>127.20545157000001</v>
      </c>
      <c r="M106" s="89">
        <v>0.86800001999999998</v>
      </c>
      <c r="N106" s="89">
        <f t="shared" ref="N106" si="365">SUM(O106:P106)</f>
        <v>924.54091999999991</v>
      </c>
      <c r="O106" s="89">
        <v>637.91076721999991</v>
      </c>
      <c r="P106" s="89">
        <f t="shared" ref="P106" si="366">SUM(Q106:S106)</f>
        <v>286.63015278</v>
      </c>
      <c r="Q106" s="89">
        <v>221.73130766</v>
      </c>
      <c r="R106" s="89">
        <v>64.898845120000004</v>
      </c>
      <c r="S106" s="89">
        <v>0</v>
      </c>
      <c r="T106" s="89"/>
      <c r="U106" s="89"/>
      <c r="V106" s="89"/>
      <c r="W106" s="89"/>
      <c r="X106" s="89"/>
    </row>
    <row r="107" spans="1:24" hidden="1" outlineLevel="1" collapsed="1">
      <c r="A107" s="62">
        <v>43466</v>
      </c>
      <c r="B107" s="89">
        <v>3915.5151134100006</v>
      </c>
      <c r="C107" s="89">
        <f t="shared" ref="C107" si="367">I107+O107</f>
        <v>2742.7442457300003</v>
      </c>
      <c r="D107" s="89">
        <f t="shared" ref="D107" si="368">J107+P107</f>
        <v>1172.7708676799998</v>
      </c>
      <c r="E107" s="89">
        <f t="shared" ref="E107" si="369">K107+Q107</f>
        <v>1093.9631261100001</v>
      </c>
      <c r="F107" s="89">
        <f t="shared" ref="F107" si="370">L107+R107</f>
        <v>77.939741549999994</v>
      </c>
      <c r="G107" s="89">
        <f t="shared" ref="G107" si="371">M107+S107</f>
        <v>0.86800001999999998</v>
      </c>
      <c r="H107" s="89">
        <f t="shared" ref="H107" si="372">SUM(I107:J107)</f>
        <v>3077.8501230700003</v>
      </c>
      <c r="I107" s="89">
        <v>2184.8311881200002</v>
      </c>
      <c r="J107" s="89">
        <f t="shared" ref="J107" si="373">SUM(K107:M107)</f>
        <v>893.0189349499999</v>
      </c>
      <c r="K107" s="89">
        <v>861.66134172</v>
      </c>
      <c r="L107" s="89">
        <v>30.489593209999999</v>
      </c>
      <c r="M107" s="89">
        <v>0.86800001999999998</v>
      </c>
      <c r="N107" s="89">
        <f t="shared" ref="N107" si="374">SUM(O107:P107)</f>
        <v>837.66499034000003</v>
      </c>
      <c r="O107" s="89">
        <v>557.91305761000001</v>
      </c>
      <c r="P107" s="89">
        <f t="shared" ref="P107" si="375">SUM(Q107:S107)</f>
        <v>279.75193273000002</v>
      </c>
      <c r="Q107" s="89">
        <v>232.30178438999999</v>
      </c>
      <c r="R107" s="89">
        <v>47.450148339999998</v>
      </c>
      <c r="S107" s="89">
        <v>0</v>
      </c>
      <c r="T107" s="89"/>
      <c r="U107" s="89"/>
      <c r="V107" s="89"/>
      <c r="W107" s="89"/>
      <c r="X107" s="89"/>
    </row>
    <row r="108" spans="1:24" hidden="1" outlineLevel="1" collapsed="1">
      <c r="A108" s="62">
        <v>43497</v>
      </c>
      <c r="B108" s="89">
        <v>3829.7960200799998</v>
      </c>
      <c r="C108" s="89">
        <f t="shared" ref="C108" si="376">I108+O108</f>
        <v>2648.2504102299999</v>
      </c>
      <c r="D108" s="89">
        <f t="shared" ref="D108" si="377">J108+P108</f>
        <v>1181.5456098499999</v>
      </c>
      <c r="E108" s="89">
        <f t="shared" ref="E108" si="378">K108+Q108</f>
        <v>1000.1228022299999</v>
      </c>
      <c r="F108" s="89">
        <f t="shared" ref="F108" si="379">L108+R108</f>
        <v>155.27912266999999</v>
      </c>
      <c r="G108" s="89">
        <f t="shared" ref="G108" si="380">M108+S108</f>
        <v>26.143684950000001</v>
      </c>
      <c r="H108" s="89">
        <f t="shared" ref="H108" si="381">SUM(I108:J108)</f>
        <v>2912.7305886699996</v>
      </c>
      <c r="I108" s="89">
        <v>2003.57743276</v>
      </c>
      <c r="J108" s="89">
        <f t="shared" ref="J108" si="382">SUM(K108:M108)</f>
        <v>909.1531559099999</v>
      </c>
      <c r="K108" s="89">
        <v>771.33968936999997</v>
      </c>
      <c r="L108" s="89">
        <v>111.66978159</v>
      </c>
      <c r="M108" s="89">
        <v>26.143684950000001</v>
      </c>
      <c r="N108" s="89">
        <f t="shared" ref="N108" si="383">SUM(O108:P108)</f>
        <v>917.06543140999997</v>
      </c>
      <c r="O108" s="89">
        <v>644.67297746999998</v>
      </c>
      <c r="P108" s="89">
        <f t="shared" ref="P108" si="384">SUM(Q108:S108)</f>
        <v>272.39245394</v>
      </c>
      <c r="Q108" s="89">
        <v>228.78311285999999</v>
      </c>
      <c r="R108" s="89">
        <v>43.60934108</v>
      </c>
      <c r="S108" s="89">
        <v>0</v>
      </c>
      <c r="T108" s="89"/>
      <c r="U108" s="89"/>
      <c r="V108" s="89"/>
      <c r="W108" s="89"/>
      <c r="X108" s="89"/>
    </row>
    <row r="109" spans="1:24" hidden="1" outlineLevel="1" collapsed="1">
      <c r="A109" s="62">
        <v>43525</v>
      </c>
      <c r="B109" s="89">
        <v>3773.6583615</v>
      </c>
      <c r="C109" s="89">
        <f t="shared" ref="C109" si="385">I109+O109</f>
        <v>2481.63455251</v>
      </c>
      <c r="D109" s="89">
        <f t="shared" ref="D109" si="386">J109+P109</f>
        <v>1292.0238089900001</v>
      </c>
      <c r="E109" s="89">
        <f t="shared" ref="E109" si="387">K109+Q109</f>
        <v>1127.2574554800001</v>
      </c>
      <c r="F109" s="89">
        <f t="shared" ref="F109" si="388">L109+R109</f>
        <v>138.58670965000002</v>
      </c>
      <c r="G109" s="89">
        <f t="shared" ref="G109" si="389">M109+S109</f>
        <v>26.179643859999999</v>
      </c>
      <c r="H109" s="89">
        <f t="shared" ref="H109" si="390">SUM(I109:J109)</f>
        <v>2908.0153079000002</v>
      </c>
      <c r="I109" s="89">
        <v>1899.45842941</v>
      </c>
      <c r="J109" s="89">
        <f t="shared" ref="J109" si="391">SUM(K109:M109)</f>
        <v>1008.5568784900001</v>
      </c>
      <c r="K109" s="89">
        <v>890.67081287000008</v>
      </c>
      <c r="L109" s="89">
        <v>91.706421760000012</v>
      </c>
      <c r="M109" s="89">
        <v>26.179643859999999</v>
      </c>
      <c r="N109" s="89">
        <f t="shared" ref="N109" si="392">SUM(O109:P109)</f>
        <v>865.64305360000003</v>
      </c>
      <c r="O109" s="89">
        <v>582.17612310000004</v>
      </c>
      <c r="P109" s="89">
        <f t="shared" ref="P109" si="393">SUM(Q109:S109)</f>
        <v>283.46693049999999</v>
      </c>
      <c r="Q109" s="89">
        <v>236.58664261000001</v>
      </c>
      <c r="R109" s="89">
        <v>46.880287889999998</v>
      </c>
      <c r="S109" s="89">
        <v>0</v>
      </c>
      <c r="T109" s="89"/>
      <c r="U109" s="89"/>
      <c r="V109" s="89"/>
      <c r="W109" s="89"/>
      <c r="X109" s="89"/>
    </row>
    <row r="110" spans="1:24" hidden="1" outlineLevel="1" collapsed="1">
      <c r="A110" s="62">
        <v>43556</v>
      </c>
      <c r="B110" s="89">
        <v>3841.4515180799999</v>
      </c>
      <c r="C110" s="89">
        <f t="shared" ref="C110" si="394">I110+O110</f>
        <v>2336.01165257</v>
      </c>
      <c r="D110" s="89">
        <f t="shared" ref="D110" si="395">J110+P110</f>
        <v>1505.4398655099999</v>
      </c>
      <c r="E110" s="89">
        <f t="shared" ref="E110" si="396">K110+Q110</f>
        <v>1287.02812776</v>
      </c>
      <c r="F110" s="89">
        <f t="shared" ref="F110" si="397">L110+R110</f>
        <v>192.24408019000003</v>
      </c>
      <c r="G110" s="89">
        <f t="shared" ref="G110" si="398">M110+S110</f>
        <v>26.167657559999999</v>
      </c>
      <c r="H110" s="89">
        <f t="shared" ref="H110" si="399">SUM(I110:J110)</f>
        <v>2883.1155900899998</v>
      </c>
      <c r="I110" s="89">
        <v>1709.0725215099999</v>
      </c>
      <c r="J110" s="89">
        <f t="shared" ref="J110" si="400">SUM(K110:M110)</f>
        <v>1174.04306858</v>
      </c>
      <c r="K110" s="89">
        <v>1001.21089248</v>
      </c>
      <c r="L110" s="89">
        <v>146.66451854000002</v>
      </c>
      <c r="M110" s="89">
        <v>26.167657559999999</v>
      </c>
      <c r="N110" s="89">
        <f t="shared" ref="N110" si="401">SUM(O110:P110)</f>
        <v>958.33592799000007</v>
      </c>
      <c r="O110" s="89">
        <v>626.93913106000002</v>
      </c>
      <c r="P110" s="89">
        <f t="shared" ref="P110" si="402">SUM(Q110:S110)</f>
        <v>331.39679692999999</v>
      </c>
      <c r="Q110" s="89">
        <v>285.81723527999998</v>
      </c>
      <c r="R110" s="89">
        <v>45.579561650000002</v>
      </c>
      <c r="S110" s="89">
        <v>0</v>
      </c>
      <c r="T110" s="89"/>
      <c r="U110" s="89"/>
      <c r="V110" s="89"/>
      <c r="W110" s="89"/>
      <c r="X110" s="89"/>
    </row>
    <row r="111" spans="1:24" hidden="1" outlineLevel="1" collapsed="1">
      <c r="A111" s="62">
        <v>43586</v>
      </c>
      <c r="B111" s="89">
        <v>4089.4560223100002</v>
      </c>
      <c r="C111" s="89">
        <f t="shared" ref="C111" si="403">I111+O111</f>
        <v>2421.3023130299998</v>
      </c>
      <c r="D111" s="89">
        <f t="shared" ref="D111" si="404">J111+P111</f>
        <v>1668.1537092799999</v>
      </c>
      <c r="E111" s="89">
        <f t="shared" ref="E111" si="405">K111+Q111</f>
        <v>1463.2780349999998</v>
      </c>
      <c r="F111" s="89">
        <f t="shared" ref="F111" si="406">L111+R111</f>
        <v>178.69603042</v>
      </c>
      <c r="G111" s="89">
        <f t="shared" ref="G111" si="407">M111+S111</f>
        <v>26.179643859999999</v>
      </c>
      <c r="H111" s="89">
        <f t="shared" ref="H111" si="408">SUM(I111:J111)</f>
        <v>2960.4872217100001</v>
      </c>
      <c r="I111" s="89">
        <v>1709.0203055700001</v>
      </c>
      <c r="J111" s="89">
        <f t="shared" ref="J111" si="409">SUM(K111:M111)</f>
        <v>1251.46691614</v>
      </c>
      <c r="K111" s="89">
        <v>1092.65530896</v>
      </c>
      <c r="L111" s="89">
        <v>132.63196332000001</v>
      </c>
      <c r="M111" s="89">
        <v>26.179643859999999</v>
      </c>
      <c r="N111" s="89">
        <f t="shared" ref="N111" si="410">SUM(O111:P111)</f>
        <v>1128.9688005999999</v>
      </c>
      <c r="O111" s="89">
        <v>712.28200745999993</v>
      </c>
      <c r="P111" s="89">
        <f t="shared" ref="P111" si="411">SUM(Q111:S111)</f>
        <v>416.68679313999996</v>
      </c>
      <c r="Q111" s="89">
        <v>370.62272603999998</v>
      </c>
      <c r="R111" s="89">
        <v>46.064067100000003</v>
      </c>
      <c r="S111" s="89">
        <v>0</v>
      </c>
      <c r="T111" s="89"/>
      <c r="U111" s="89"/>
      <c r="V111" s="89"/>
      <c r="W111" s="89"/>
      <c r="X111" s="89"/>
    </row>
    <row r="112" spans="1:24" hidden="1" outlineLevel="1" collapsed="1">
      <c r="A112" s="62">
        <v>43617</v>
      </c>
      <c r="B112" s="89">
        <v>4304.5500821499991</v>
      </c>
      <c r="C112" s="89">
        <f t="shared" ref="C112" si="412">I112+O112</f>
        <v>2653.6723481899999</v>
      </c>
      <c r="D112" s="89">
        <f t="shared" ref="D112" si="413">J112+P112</f>
        <v>1650.8777339599999</v>
      </c>
      <c r="E112" s="89">
        <f t="shared" ref="E112" si="414">K112+Q112</f>
        <v>1432.4025418599999</v>
      </c>
      <c r="F112" s="89">
        <f t="shared" ref="F112" si="415">L112+R112</f>
        <v>192.30753448999999</v>
      </c>
      <c r="G112" s="89">
        <f t="shared" ref="G112" si="416">M112+S112</f>
        <v>26.167657609999999</v>
      </c>
      <c r="H112" s="89">
        <f t="shared" ref="H112" si="417">SUM(I112:J112)</f>
        <v>3300.12313335</v>
      </c>
      <c r="I112" s="89">
        <v>2043.9826308699999</v>
      </c>
      <c r="J112" s="89">
        <f t="shared" ref="J112" si="418">SUM(K112:M112)</f>
        <v>1256.1405024799999</v>
      </c>
      <c r="K112" s="89">
        <v>1090.3463360999999</v>
      </c>
      <c r="L112" s="89">
        <v>139.62650876999999</v>
      </c>
      <c r="M112" s="89">
        <v>26.167657609999999</v>
      </c>
      <c r="N112" s="89">
        <f t="shared" ref="N112" si="419">SUM(O112:P112)</f>
        <v>1004.4269488</v>
      </c>
      <c r="O112" s="89">
        <v>609.68971732</v>
      </c>
      <c r="P112" s="89">
        <f t="shared" ref="P112" si="420">SUM(Q112:S112)</f>
        <v>394.73723147999999</v>
      </c>
      <c r="Q112" s="89">
        <v>342.05620576000001</v>
      </c>
      <c r="R112" s="89">
        <v>52.681025720000001</v>
      </c>
      <c r="S112" s="89">
        <v>0</v>
      </c>
      <c r="T112" s="89"/>
      <c r="U112" s="89"/>
      <c r="V112" s="89"/>
      <c r="W112" s="89"/>
      <c r="X112" s="89"/>
    </row>
    <row r="113" spans="1:24" hidden="1" outlineLevel="1" collapsed="1">
      <c r="A113" s="62">
        <v>43647</v>
      </c>
      <c r="B113" s="89">
        <v>4297.44623254</v>
      </c>
      <c r="C113" s="89">
        <f t="shared" ref="C113" si="421">I113+O113</f>
        <v>2684.4392758899999</v>
      </c>
      <c r="D113" s="89">
        <f t="shared" ref="D113" si="422">J113+P113</f>
        <v>1613.0069566499999</v>
      </c>
      <c r="E113" s="89">
        <f t="shared" ref="E113" si="423">K113+Q113</f>
        <v>1358.7845249699999</v>
      </c>
      <c r="F113" s="89">
        <f t="shared" ref="F113" si="424">L113+R113</f>
        <v>228.04278776000001</v>
      </c>
      <c r="G113" s="89">
        <f t="shared" ref="G113" si="425">M113+S113</f>
        <v>26.17964392</v>
      </c>
      <c r="H113" s="89">
        <f t="shared" ref="H113" si="426">SUM(I113:J113)</f>
        <v>3330.0253608399998</v>
      </c>
      <c r="I113" s="89">
        <v>2082.21842965</v>
      </c>
      <c r="J113" s="89">
        <f t="shared" ref="J113" si="427">SUM(K113:M113)</f>
        <v>1247.8069311899999</v>
      </c>
      <c r="K113" s="89">
        <v>1041.0231872499999</v>
      </c>
      <c r="L113" s="89">
        <v>180.60410002</v>
      </c>
      <c r="M113" s="89">
        <v>26.17964392</v>
      </c>
      <c r="N113" s="89">
        <f t="shared" ref="N113" si="428">SUM(O113:P113)</f>
        <v>967.42087169999991</v>
      </c>
      <c r="O113" s="89">
        <v>602.22084624000001</v>
      </c>
      <c r="P113" s="89">
        <f t="shared" ref="P113" si="429">SUM(Q113:S113)</f>
        <v>365.20002545999995</v>
      </c>
      <c r="Q113" s="89">
        <v>317.76133771999997</v>
      </c>
      <c r="R113" s="89">
        <v>47.438687739999999</v>
      </c>
      <c r="S113" s="89">
        <v>0</v>
      </c>
      <c r="T113" s="89"/>
      <c r="U113" s="89"/>
      <c r="V113" s="89"/>
      <c r="W113" s="89"/>
      <c r="X113" s="89"/>
    </row>
    <row r="114" spans="1:24" hidden="1" outlineLevel="1" collapsed="1">
      <c r="A114" s="62">
        <v>43678</v>
      </c>
      <c r="B114" s="89">
        <v>4156.7130782900003</v>
      </c>
      <c r="C114" s="89">
        <f t="shared" ref="C114" si="430">I114+O114</f>
        <v>2622.9992663899998</v>
      </c>
      <c r="D114" s="89">
        <f t="shared" ref="D114" si="431">J114+P114</f>
        <v>1533.7138119000001</v>
      </c>
      <c r="E114" s="89">
        <f t="shared" ref="E114" si="432">K114+Q114</f>
        <v>1355.01696012</v>
      </c>
      <c r="F114" s="89">
        <f t="shared" ref="F114" si="433">L114+R114</f>
        <v>152.51720785000001</v>
      </c>
      <c r="G114" s="89">
        <f t="shared" ref="G114" si="434">M114+S114</f>
        <v>26.179643930000001</v>
      </c>
      <c r="H114" s="89">
        <f t="shared" ref="H114" si="435">SUM(I114:J114)</f>
        <v>3087.4868181299998</v>
      </c>
      <c r="I114" s="89">
        <v>1936.9982358299999</v>
      </c>
      <c r="J114" s="89">
        <f t="shared" ref="J114" si="436">SUM(K114:M114)</f>
        <v>1150.4885823</v>
      </c>
      <c r="K114" s="89">
        <v>1063.1460012699999</v>
      </c>
      <c r="L114" s="89">
        <v>61.162937100000001</v>
      </c>
      <c r="M114" s="89">
        <v>26.179643930000001</v>
      </c>
      <c r="N114" s="89">
        <f t="shared" ref="N114" si="437">SUM(O114:P114)</f>
        <v>1069.22626016</v>
      </c>
      <c r="O114" s="89">
        <v>686.00103056</v>
      </c>
      <c r="P114" s="89">
        <f t="shared" ref="P114" si="438">SUM(Q114:S114)</f>
        <v>383.22522960000003</v>
      </c>
      <c r="Q114" s="89">
        <v>291.87095885000002</v>
      </c>
      <c r="R114" s="89">
        <v>91.354270749999998</v>
      </c>
      <c r="S114" s="89">
        <v>0</v>
      </c>
      <c r="T114" s="89"/>
      <c r="U114" s="89"/>
      <c r="V114" s="89"/>
      <c r="W114" s="89"/>
      <c r="X114" s="89"/>
    </row>
    <row r="115" spans="1:24" hidden="1" outlineLevel="1" collapsed="1">
      <c r="A115" s="62">
        <v>43709</v>
      </c>
      <c r="B115" s="89">
        <v>4618.2149814000004</v>
      </c>
      <c r="C115" s="89">
        <f t="shared" ref="C115" si="439">I115+O115</f>
        <v>2929.8284306699998</v>
      </c>
      <c r="D115" s="89">
        <f t="shared" ref="D115" si="440">J115+P115</f>
        <v>1688.3865507300002</v>
      </c>
      <c r="E115" s="89">
        <f t="shared" ref="E115" si="441">K115+Q115</f>
        <v>1395.7200006800001</v>
      </c>
      <c r="F115" s="89">
        <f t="shared" ref="F115" si="442">L115+R115</f>
        <v>266.49889241000005</v>
      </c>
      <c r="G115" s="89">
        <f t="shared" ref="G115" si="443">M115+S115</f>
        <v>26.167657640000002</v>
      </c>
      <c r="H115" s="89">
        <f t="shared" ref="H115" si="444">SUM(I115:J115)</f>
        <v>3488.4683391799999</v>
      </c>
      <c r="I115" s="89">
        <v>2219.7321660299999</v>
      </c>
      <c r="J115" s="89">
        <f t="shared" ref="J115" si="445">SUM(K115:M115)</f>
        <v>1268.73617315</v>
      </c>
      <c r="K115" s="89">
        <v>1063.20571124</v>
      </c>
      <c r="L115" s="89">
        <v>179.36280427000003</v>
      </c>
      <c r="M115" s="89">
        <v>26.167657640000002</v>
      </c>
      <c r="N115" s="89">
        <f t="shared" ref="N115" si="446">SUM(O115:P115)</f>
        <v>1129.74664222</v>
      </c>
      <c r="O115" s="89">
        <v>710.09626463999996</v>
      </c>
      <c r="P115" s="89">
        <f t="shared" ref="P115" si="447">SUM(Q115:S115)</f>
        <v>419.65037758000005</v>
      </c>
      <c r="Q115" s="89">
        <v>332.51428944000003</v>
      </c>
      <c r="R115" s="89">
        <v>87.136088139999998</v>
      </c>
      <c r="S115" s="89">
        <v>0</v>
      </c>
      <c r="T115" s="89"/>
      <c r="U115" s="89"/>
      <c r="V115" s="89"/>
      <c r="W115" s="89"/>
      <c r="X115" s="89"/>
    </row>
    <row r="116" spans="1:24" hidden="1" outlineLevel="1" collapsed="1">
      <c r="A116" s="62">
        <v>43739</v>
      </c>
      <c r="B116" s="89">
        <v>4422.8573619199997</v>
      </c>
      <c r="C116" s="89">
        <f t="shared" ref="C116" si="448">I116+O116</f>
        <v>2809.4023301400002</v>
      </c>
      <c r="D116" s="89">
        <f t="shared" ref="D116" si="449">J116+P116</f>
        <v>1613.4550317799999</v>
      </c>
      <c r="E116" s="89">
        <f t="shared" ref="E116" si="450">K116+Q116</f>
        <v>1332.94980762</v>
      </c>
      <c r="F116" s="89">
        <f t="shared" ref="F116" si="451">L116+R116</f>
        <v>248.24808029000002</v>
      </c>
      <c r="G116" s="89">
        <f t="shared" ref="G116" si="452">M116+S116</f>
        <v>32.25714387</v>
      </c>
      <c r="H116" s="89">
        <f t="shared" ref="H116" si="453">SUM(I116:J116)</f>
        <v>3230.26671386</v>
      </c>
      <c r="I116" s="89">
        <v>2004.5998106</v>
      </c>
      <c r="J116" s="89">
        <f t="shared" ref="J116" si="454">SUM(K116:M116)</f>
        <v>1225.66690326</v>
      </c>
      <c r="K116" s="89">
        <v>1033.36040966</v>
      </c>
      <c r="L116" s="89">
        <v>160.04934973000002</v>
      </c>
      <c r="M116" s="89">
        <v>32.25714387</v>
      </c>
      <c r="N116" s="89">
        <f t="shared" ref="N116" si="455">SUM(O116:P116)</f>
        <v>1192.5906480600001</v>
      </c>
      <c r="O116" s="89">
        <v>804.80251954000005</v>
      </c>
      <c r="P116" s="89">
        <f t="shared" ref="P116" si="456">SUM(Q116:S116)</f>
        <v>387.78812851999999</v>
      </c>
      <c r="Q116" s="89">
        <v>299.58939795999999</v>
      </c>
      <c r="R116" s="89">
        <v>88.198730560000001</v>
      </c>
      <c r="S116" s="89">
        <v>0</v>
      </c>
      <c r="T116" s="89"/>
      <c r="U116" s="89"/>
      <c r="V116" s="89"/>
      <c r="W116" s="89"/>
      <c r="X116" s="89"/>
    </row>
    <row r="117" spans="1:24" hidden="1" outlineLevel="1" collapsed="1">
      <c r="A117" s="62">
        <v>43770</v>
      </c>
      <c r="B117" s="89">
        <v>4425.1916252800002</v>
      </c>
      <c r="C117" s="89">
        <f t="shared" ref="C117" si="457">I117+O117</f>
        <v>2842.4821490200002</v>
      </c>
      <c r="D117" s="89">
        <f t="shared" ref="D117" si="458">J117+P117</f>
        <v>1582.70947626</v>
      </c>
      <c r="E117" s="89">
        <f t="shared" ref="E117" si="459">K117+Q117</f>
        <v>1418.9052203200001</v>
      </c>
      <c r="F117" s="89">
        <f t="shared" ref="F117" si="460">L117+R117</f>
        <v>132.34967269000001</v>
      </c>
      <c r="G117" s="89">
        <f t="shared" ref="G117" si="461">M117+S117</f>
        <v>31.454583249999999</v>
      </c>
      <c r="H117" s="89">
        <f t="shared" ref="H117" si="462">SUM(I117:J117)</f>
        <v>3265.8276040200003</v>
      </c>
      <c r="I117" s="89">
        <v>2059.7848845500002</v>
      </c>
      <c r="J117" s="89">
        <f t="shared" ref="J117" si="463">SUM(K117:M117)</f>
        <v>1206.0427194700001</v>
      </c>
      <c r="K117" s="89">
        <v>1127.0391854500001</v>
      </c>
      <c r="L117" s="89">
        <v>47.548950770000005</v>
      </c>
      <c r="M117" s="89">
        <v>31.454583249999999</v>
      </c>
      <c r="N117" s="89">
        <f t="shared" ref="N117" si="464">SUM(O117:P117)</f>
        <v>1159.3640212600001</v>
      </c>
      <c r="O117" s="89">
        <v>782.69726447000005</v>
      </c>
      <c r="P117" s="89">
        <f t="shared" ref="P117" si="465">SUM(Q117:S117)</f>
        <v>376.66675679000002</v>
      </c>
      <c r="Q117" s="89">
        <v>291.86603487000002</v>
      </c>
      <c r="R117" s="89">
        <v>84.800721920000001</v>
      </c>
      <c r="S117" s="89">
        <v>0</v>
      </c>
      <c r="T117" s="89"/>
      <c r="U117" s="89"/>
      <c r="V117" s="89"/>
      <c r="W117" s="89"/>
      <c r="X117" s="89"/>
    </row>
    <row r="118" spans="1:24" hidden="1" outlineLevel="1" collapsed="1">
      <c r="A118" s="62">
        <v>43800</v>
      </c>
      <c r="B118" s="89">
        <v>4999.3314016300001</v>
      </c>
      <c r="C118" s="89">
        <f t="shared" ref="C118" si="466">I118+O118</f>
        <v>3238.8917912699999</v>
      </c>
      <c r="D118" s="89">
        <f t="shared" ref="D118" si="467">J118+P118</f>
        <v>1760.4396103600002</v>
      </c>
      <c r="E118" s="89">
        <f t="shared" ref="E118" si="468">K118+Q118</f>
        <v>1516.1973435300001</v>
      </c>
      <c r="F118" s="89">
        <f t="shared" ref="F118" si="469">L118+R118</f>
        <v>212.77317785000002</v>
      </c>
      <c r="G118" s="89">
        <f t="shared" ref="G118" si="470">M118+S118</f>
        <v>31.469088979999999</v>
      </c>
      <c r="H118" s="89">
        <f t="shared" ref="H118" si="471">SUM(I118:J118)</f>
        <v>3963.0664561099998</v>
      </c>
      <c r="I118" s="89">
        <v>2563.1721764599997</v>
      </c>
      <c r="J118" s="89">
        <f t="shared" ref="J118" si="472">SUM(K118:M118)</f>
        <v>1399.89427965</v>
      </c>
      <c r="K118" s="89">
        <v>1252.0084282600001</v>
      </c>
      <c r="L118" s="89">
        <v>116.41676241</v>
      </c>
      <c r="M118" s="89">
        <v>31.469088979999999</v>
      </c>
      <c r="N118" s="89">
        <f t="shared" ref="N118" si="473">SUM(O118:P118)</f>
        <v>1036.2649455200001</v>
      </c>
      <c r="O118" s="89">
        <v>675.71961481000005</v>
      </c>
      <c r="P118" s="89">
        <f t="shared" ref="P118" si="474">SUM(Q118:S118)</f>
        <v>360.54533071000003</v>
      </c>
      <c r="Q118" s="89">
        <v>264.18891527</v>
      </c>
      <c r="R118" s="89">
        <v>96.356415440000006</v>
      </c>
      <c r="S118" s="89">
        <v>0</v>
      </c>
      <c r="T118" s="89"/>
      <c r="U118" s="89"/>
      <c r="V118" s="89"/>
      <c r="W118" s="89"/>
      <c r="X118" s="89"/>
    </row>
    <row r="119" spans="1:24" hidden="1" outlineLevel="1" collapsed="1">
      <c r="A119" s="62">
        <v>43831</v>
      </c>
      <c r="B119" s="89">
        <v>5287.7161508700001</v>
      </c>
      <c r="C119" s="89">
        <f t="shared" ref="C119" si="475">I119+O119</f>
        <v>3654.0964233599998</v>
      </c>
      <c r="D119" s="89">
        <f t="shared" ref="D119" si="476">J119+P119</f>
        <v>1633.6197275099998</v>
      </c>
      <c r="E119" s="89">
        <f t="shared" ref="E119" si="477">K119+Q119</f>
        <v>1427.0204076699997</v>
      </c>
      <c r="F119" s="89">
        <f t="shared" ref="F119" si="478">L119+R119</f>
        <v>175.21359842999999</v>
      </c>
      <c r="G119" s="89">
        <f t="shared" ref="G119" si="479">M119+S119</f>
        <v>31.385721409999999</v>
      </c>
      <c r="H119" s="89">
        <f t="shared" ref="H119" si="480">SUM(I119:J119)</f>
        <v>4008.9609315899997</v>
      </c>
      <c r="I119" s="89">
        <v>2707.56524747</v>
      </c>
      <c r="J119" s="89">
        <f t="shared" ref="J119" si="481">SUM(K119:M119)</f>
        <v>1301.3956841199999</v>
      </c>
      <c r="K119" s="89">
        <v>1196.2775462999998</v>
      </c>
      <c r="L119" s="89">
        <v>73.732416409999999</v>
      </c>
      <c r="M119" s="89">
        <v>31.385721409999999</v>
      </c>
      <c r="N119" s="89">
        <f t="shared" ref="N119" si="482">SUM(O119:P119)</f>
        <v>1278.7552192799999</v>
      </c>
      <c r="O119" s="89">
        <v>946.53117588999999</v>
      </c>
      <c r="P119" s="89">
        <f t="shared" ref="P119" si="483">SUM(Q119:S119)</f>
        <v>332.22404339000002</v>
      </c>
      <c r="Q119" s="89">
        <v>230.74286137000001</v>
      </c>
      <c r="R119" s="89">
        <v>101.48118202000001</v>
      </c>
      <c r="S119" s="89">
        <v>0</v>
      </c>
      <c r="T119" s="89"/>
      <c r="U119" s="89"/>
      <c r="V119" s="89"/>
      <c r="W119" s="89"/>
      <c r="X119" s="89"/>
    </row>
    <row r="120" spans="1:24" hidden="1" outlineLevel="1" collapsed="1">
      <c r="A120" s="62">
        <v>43862</v>
      </c>
      <c r="B120" s="89">
        <v>5301.1347470700002</v>
      </c>
      <c r="C120" s="89">
        <f t="shared" ref="C120" si="484">I120+O120</f>
        <v>3580.9932254400001</v>
      </c>
      <c r="D120" s="89">
        <f t="shared" ref="D120" si="485">J120+P120</f>
        <v>1720.1415216300002</v>
      </c>
      <c r="E120" s="89">
        <f t="shared" ref="E120" si="486">K120+Q120</f>
        <v>1485.64766016</v>
      </c>
      <c r="F120" s="89">
        <f t="shared" ref="F120" si="487">L120+R120</f>
        <v>203.03546044000001</v>
      </c>
      <c r="G120" s="89">
        <f t="shared" ref="G120" si="488">M120+S120</f>
        <v>31.458401030000001</v>
      </c>
      <c r="H120" s="89">
        <f t="shared" ref="H120" si="489">SUM(I120:J120)</f>
        <v>4089.59650435</v>
      </c>
      <c r="I120" s="89">
        <v>2703.6270035000002</v>
      </c>
      <c r="J120" s="89">
        <f t="shared" ref="J120" si="490">SUM(K120:M120)</f>
        <v>1385.96950085</v>
      </c>
      <c r="K120" s="89">
        <v>1251.53344836</v>
      </c>
      <c r="L120" s="89">
        <v>102.97765145999999</v>
      </c>
      <c r="M120" s="89">
        <v>31.458401030000001</v>
      </c>
      <c r="N120" s="89">
        <f t="shared" ref="N120" si="491">SUM(O120:P120)</f>
        <v>1211.5382427200002</v>
      </c>
      <c r="O120" s="89">
        <v>877.36622194000006</v>
      </c>
      <c r="P120" s="89">
        <f t="shared" ref="P120" si="492">SUM(Q120:S120)</f>
        <v>334.17202078000003</v>
      </c>
      <c r="Q120" s="89">
        <v>234.11421179999999</v>
      </c>
      <c r="R120" s="89">
        <v>100.05780898</v>
      </c>
      <c r="S120" s="89">
        <v>0</v>
      </c>
      <c r="T120" s="89"/>
      <c r="U120" s="89"/>
      <c r="V120" s="89"/>
      <c r="W120" s="89"/>
      <c r="X120" s="89"/>
    </row>
    <row r="121" spans="1:24" hidden="1" outlineLevel="1" collapsed="1">
      <c r="A121" s="62">
        <v>43891</v>
      </c>
      <c r="B121" s="89">
        <v>5833.0785178799997</v>
      </c>
      <c r="C121" s="89">
        <f t="shared" ref="C121" si="493">I121+O121</f>
        <v>4064.3729979</v>
      </c>
      <c r="D121" s="89">
        <f t="shared" ref="D121" si="494">J121+P121</f>
        <v>1768.70551998</v>
      </c>
      <c r="E121" s="89">
        <f t="shared" ref="E121" si="495">K121+Q121</f>
        <v>1474.0250079500001</v>
      </c>
      <c r="F121" s="89">
        <f t="shared" ref="F121" si="496">L121+R121</f>
        <v>269.33939714000002</v>
      </c>
      <c r="G121" s="89">
        <f t="shared" ref="G121" si="497">M121+S121</f>
        <v>25.34111489</v>
      </c>
      <c r="H121" s="89">
        <f t="shared" ref="H121" si="498">SUM(I121:J121)</f>
        <v>4101.87968817</v>
      </c>
      <c r="I121" s="89">
        <v>2724.34197928</v>
      </c>
      <c r="J121" s="89">
        <f t="shared" ref="J121" si="499">SUM(K121:M121)</f>
        <v>1377.53770889</v>
      </c>
      <c r="K121" s="89">
        <v>1197.27143432</v>
      </c>
      <c r="L121" s="89">
        <v>154.92515968000001</v>
      </c>
      <c r="M121" s="89">
        <v>25.34111489</v>
      </c>
      <c r="N121" s="89">
        <f t="shared" ref="N121" si="500">SUM(O121:P121)</f>
        <v>1731.1988297099999</v>
      </c>
      <c r="O121" s="89">
        <v>1340.0310186199999</v>
      </c>
      <c r="P121" s="89">
        <f t="shared" ref="P121" si="501">SUM(Q121:S121)</f>
        <v>391.16781108999999</v>
      </c>
      <c r="Q121" s="89">
        <v>276.75357363000001</v>
      </c>
      <c r="R121" s="89">
        <v>114.41423746</v>
      </c>
      <c r="S121" s="89">
        <v>0</v>
      </c>
      <c r="T121" s="89"/>
      <c r="U121" s="89"/>
      <c r="V121" s="89"/>
      <c r="W121" s="89"/>
      <c r="X121" s="89"/>
    </row>
    <row r="122" spans="1:24" hidden="1" outlineLevel="1" collapsed="1">
      <c r="A122" s="62">
        <v>43922</v>
      </c>
      <c r="B122" s="89">
        <v>6053.3841578700012</v>
      </c>
      <c r="C122" s="89">
        <f t="shared" ref="C122" si="502">I122+O122</f>
        <v>4096.7029905700001</v>
      </c>
      <c r="D122" s="89">
        <f t="shared" ref="D122" si="503">J122+P122</f>
        <v>1956.6811673000002</v>
      </c>
      <c r="E122" s="89">
        <f t="shared" ref="E122" si="504">K122+Q122</f>
        <v>1680.9256364200003</v>
      </c>
      <c r="F122" s="89">
        <f t="shared" ref="F122" si="505">L122+R122</f>
        <v>250.36445981000003</v>
      </c>
      <c r="G122" s="89">
        <f t="shared" ref="G122" si="506">M122+S122</f>
        <v>25.391071069999999</v>
      </c>
      <c r="H122" s="89">
        <f t="shared" ref="H122" si="507">SUM(I122:J122)</f>
        <v>4347.1625734200006</v>
      </c>
      <c r="I122" s="89">
        <v>2787.6861996299999</v>
      </c>
      <c r="J122" s="89">
        <f t="shared" ref="J122" si="508">SUM(K122:M122)</f>
        <v>1559.4763737900003</v>
      </c>
      <c r="K122" s="89">
        <v>1393.7084444000002</v>
      </c>
      <c r="L122" s="89">
        <v>140.37685832000003</v>
      </c>
      <c r="M122" s="89">
        <v>25.391071069999999</v>
      </c>
      <c r="N122" s="89">
        <f t="shared" ref="N122" si="509">SUM(O122:P122)</f>
        <v>1706.2215844500001</v>
      </c>
      <c r="O122" s="89">
        <v>1309.0167909400002</v>
      </c>
      <c r="P122" s="89">
        <f t="shared" ref="P122" si="510">SUM(Q122:S122)</f>
        <v>397.20479351000006</v>
      </c>
      <c r="Q122" s="89">
        <v>287.21719202000003</v>
      </c>
      <c r="R122" s="89">
        <v>109.98760149</v>
      </c>
      <c r="S122" s="89">
        <v>0</v>
      </c>
      <c r="T122" s="89"/>
      <c r="U122" s="89"/>
      <c r="V122" s="89"/>
      <c r="W122" s="89"/>
      <c r="X122" s="89"/>
    </row>
    <row r="123" spans="1:24" hidden="1" outlineLevel="1" collapsed="1">
      <c r="A123" s="62">
        <v>43952</v>
      </c>
      <c r="B123" s="89">
        <v>6145.7257447200009</v>
      </c>
      <c r="C123" s="89">
        <f t="shared" ref="C123" si="511">I123+O123</f>
        <v>3905.1012551200001</v>
      </c>
      <c r="D123" s="89">
        <f t="shared" ref="D123" si="512">J123+P123</f>
        <v>2240.6244895999998</v>
      </c>
      <c r="E123" s="89">
        <f t="shared" ref="E123" si="513">K123+Q123</f>
        <v>1627.7952115999999</v>
      </c>
      <c r="F123" s="89">
        <f t="shared" ref="F123" si="514">L123+R123</f>
        <v>587.24758391</v>
      </c>
      <c r="G123" s="89">
        <f t="shared" ref="G123" si="515">M123+S123</f>
        <v>25.581694089999999</v>
      </c>
      <c r="H123" s="89">
        <f t="shared" ref="H123" si="516">SUM(I123:J123)</f>
        <v>4197.2395184199995</v>
      </c>
      <c r="I123" s="89">
        <v>2689.6794359300002</v>
      </c>
      <c r="J123" s="89">
        <f t="shared" ref="J123" si="517">SUM(K123:M123)</f>
        <v>1507.5600824899998</v>
      </c>
      <c r="K123" s="89">
        <v>1266.43335596</v>
      </c>
      <c r="L123" s="89">
        <v>215.54503244</v>
      </c>
      <c r="M123" s="89">
        <v>25.581694089999999</v>
      </c>
      <c r="N123" s="89">
        <f t="shared" ref="N123" si="518">SUM(O123:P123)</f>
        <v>1948.4862263000002</v>
      </c>
      <c r="O123" s="89">
        <v>1215.4218191900002</v>
      </c>
      <c r="P123" s="89">
        <f t="shared" ref="P123" si="519">SUM(Q123:S123)</f>
        <v>733.06440711000005</v>
      </c>
      <c r="Q123" s="89">
        <v>361.36185563999999</v>
      </c>
      <c r="R123" s="89">
        <v>371.70255147</v>
      </c>
      <c r="S123" s="89">
        <v>0</v>
      </c>
      <c r="T123" s="89"/>
      <c r="U123" s="89"/>
      <c r="V123" s="89"/>
      <c r="W123" s="89"/>
      <c r="X123" s="89"/>
    </row>
    <row r="124" spans="1:24" hidden="1" outlineLevel="1" collapsed="1">
      <c r="A124" s="62">
        <v>43983</v>
      </c>
      <c r="B124" s="89">
        <v>6045.1498911600011</v>
      </c>
      <c r="C124" s="89">
        <f t="shared" ref="C124" si="520">I124+O124</f>
        <v>3741.5586861100001</v>
      </c>
      <c r="D124" s="89">
        <f t="shared" ref="D124" si="521">J124+P124</f>
        <v>2303.5912050500001</v>
      </c>
      <c r="E124" s="89">
        <f t="shared" ref="E124" si="522">K124+Q124</f>
        <v>1695.02959336</v>
      </c>
      <c r="F124" s="89">
        <f t="shared" ref="F124" si="523">L124+R124</f>
        <v>583.06942180999999</v>
      </c>
      <c r="G124" s="89">
        <f t="shared" ref="G124" si="524">M124+S124</f>
        <v>25.492189880000002</v>
      </c>
      <c r="H124" s="89">
        <f t="shared" ref="H124" si="525">SUM(I124:J124)</f>
        <v>4153.9804016800008</v>
      </c>
      <c r="I124" s="89">
        <v>2571.6554872300003</v>
      </c>
      <c r="J124" s="89">
        <f t="shared" ref="J124" si="526">SUM(K124:M124)</f>
        <v>1582.3249144500001</v>
      </c>
      <c r="K124" s="89">
        <v>1332.33099195</v>
      </c>
      <c r="L124" s="89">
        <v>224.50173262000001</v>
      </c>
      <c r="M124" s="89">
        <v>25.492189880000002</v>
      </c>
      <c r="N124" s="89">
        <f t="shared" ref="N124" si="527">SUM(O124:P124)</f>
        <v>1891.16948948</v>
      </c>
      <c r="O124" s="89">
        <v>1169.90319888</v>
      </c>
      <c r="P124" s="89">
        <f t="shared" ref="P124" si="528">SUM(Q124:S124)</f>
        <v>721.26629060000005</v>
      </c>
      <c r="Q124" s="89">
        <v>362.69860140999998</v>
      </c>
      <c r="R124" s="89">
        <v>358.56768919000001</v>
      </c>
      <c r="S124" s="89">
        <v>0</v>
      </c>
      <c r="T124" s="89"/>
      <c r="U124" s="89"/>
      <c r="V124" s="89"/>
      <c r="W124" s="89"/>
      <c r="X124" s="89"/>
    </row>
    <row r="125" spans="1:24" hidden="1" outlineLevel="1" collapsed="1">
      <c r="A125" s="62">
        <v>44013</v>
      </c>
      <c r="B125" s="89">
        <v>6161.05377434</v>
      </c>
      <c r="C125" s="89">
        <f t="shared" ref="C125" si="529">I125+O125</f>
        <v>3886.90175563</v>
      </c>
      <c r="D125" s="89">
        <f t="shared" ref="D125" si="530">J125+P125</f>
        <v>2274.15201871</v>
      </c>
      <c r="E125" s="89">
        <f t="shared" ref="E125" si="531">K125+Q125</f>
        <v>1689.4352971199999</v>
      </c>
      <c r="F125" s="89">
        <f t="shared" ref="F125" si="532">L125+R125</f>
        <v>559.29674150999995</v>
      </c>
      <c r="G125" s="89">
        <f t="shared" ref="G125" si="533">M125+S125</f>
        <v>25.419980079999998</v>
      </c>
      <c r="H125" s="89">
        <f t="shared" ref="H125" si="534">SUM(I125:J125)</f>
        <v>4137.3391288799994</v>
      </c>
      <c r="I125" s="89">
        <v>2614.9227697599999</v>
      </c>
      <c r="J125" s="89">
        <f t="shared" ref="J125" si="535">SUM(K125:M125)</f>
        <v>1522.4163591199999</v>
      </c>
      <c r="K125" s="89">
        <v>1309.7737058099999</v>
      </c>
      <c r="L125" s="89">
        <v>187.22267323</v>
      </c>
      <c r="M125" s="89">
        <v>25.419980079999998</v>
      </c>
      <c r="N125" s="89">
        <f t="shared" ref="N125" si="536">SUM(O125:P125)</f>
        <v>2023.7146454600002</v>
      </c>
      <c r="O125" s="89">
        <v>1271.9789858700001</v>
      </c>
      <c r="P125" s="89">
        <f t="shared" ref="P125" si="537">SUM(Q125:S125)</f>
        <v>751.73565959000007</v>
      </c>
      <c r="Q125" s="89">
        <v>379.66159131000001</v>
      </c>
      <c r="R125" s="89">
        <v>372.07406828000001</v>
      </c>
      <c r="S125" s="89">
        <v>0</v>
      </c>
      <c r="T125" s="89"/>
      <c r="U125" s="89"/>
      <c r="V125" s="89"/>
      <c r="W125" s="89"/>
      <c r="X125" s="89"/>
    </row>
    <row r="126" spans="1:24" hidden="1" outlineLevel="1" collapsed="1">
      <c r="A126" s="62">
        <v>44044</v>
      </c>
      <c r="B126" s="89">
        <v>6338.7536568899995</v>
      </c>
      <c r="C126" s="89">
        <f t="shared" ref="C126" si="538">I126+O126</f>
        <v>4096.7181200900004</v>
      </c>
      <c r="D126" s="89">
        <f t="shared" ref="D126" si="539">J126+P126</f>
        <v>2242.0355368</v>
      </c>
      <c r="E126" s="89">
        <f t="shared" ref="E126" si="540">K126+Q126</f>
        <v>1638.7049048599999</v>
      </c>
      <c r="F126" s="89">
        <f t="shared" ref="F126" si="541">L126+R126</f>
        <v>577.91678277999995</v>
      </c>
      <c r="G126" s="89">
        <f t="shared" ref="G126" si="542">M126+S126</f>
        <v>25.413849160000002</v>
      </c>
      <c r="H126" s="89">
        <f t="shared" ref="H126" si="543">SUM(I126:J126)</f>
        <v>4440.2806287399999</v>
      </c>
      <c r="I126" s="89">
        <v>2948.2880410800003</v>
      </c>
      <c r="J126" s="89">
        <f t="shared" ref="J126" si="544">SUM(K126:M126)</f>
        <v>1491.9925876599998</v>
      </c>
      <c r="K126" s="89">
        <v>1259.2949663499999</v>
      </c>
      <c r="L126" s="89">
        <v>207.28377215</v>
      </c>
      <c r="M126" s="89">
        <v>25.413849160000002</v>
      </c>
      <c r="N126" s="89">
        <f t="shared" ref="N126" si="545">SUM(O126:P126)</f>
        <v>1898.4730281499999</v>
      </c>
      <c r="O126" s="89">
        <v>1148.4300790099999</v>
      </c>
      <c r="P126" s="89">
        <f t="shared" ref="P126" si="546">SUM(Q126:S126)</f>
        <v>750.04294914000002</v>
      </c>
      <c r="Q126" s="89">
        <v>379.40993851000002</v>
      </c>
      <c r="R126" s="89">
        <v>370.63301063</v>
      </c>
      <c r="S126" s="89">
        <v>0</v>
      </c>
      <c r="T126" s="89"/>
      <c r="U126" s="89"/>
      <c r="V126" s="89"/>
      <c r="W126" s="89"/>
      <c r="X126" s="89"/>
    </row>
    <row r="127" spans="1:24" hidden="1" outlineLevel="1" collapsed="1">
      <c r="A127" s="62">
        <v>44075</v>
      </c>
      <c r="B127" s="89">
        <v>6477.7905743499987</v>
      </c>
      <c r="C127" s="89">
        <f t="shared" ref="C127" si="547">I127+O127</f>
        <v>4170.6097161600001</v>
      </c>
      <c r="D127" s="89">
        <f t="shared" ref="D127" si="548">J127+P127</f>
        <v>2307.18085819</v>
      </c>
      <c r="E127" s="89">
        <f t="shared" ref="E127" si="549">K127+Q127</f>
        <v>1614.3909115500001</v>
      </c>
      <c r="F127" s="89">
        <f t="shared" ref="F127" si="550">L127+R127</f>
        <v>667.55087559999993</v>
      </c>
      <c r="G127" s="89">
        <f t="shared" ref="G127" si="551">M127+S127</f>
        <v>25.239071039999999</v>
      </c>
      <c r="H127" s="89">
        <f t="shared" ref="H127" si="552">SUM(I127:J127)</f>
        <v>4478.2710620999997</v>
      </c>
      <c r="I127" s="89">
        <v>2963.45282606</v>
      </c>
      <c r="J127" s="89">
        <f t="shared" ref="J127" si="553">SUM(K127:M127)</f>
        <v>1514.8182360399999</v>
      </c>
      <c r="K127" s="89">
        <v>1205.3664930899999</v>
      </c>
      <c r="L127" s="89">
        <v>284.21267190999998</v>
      </c>
      <c r="M127" s="89">
        <v>25.239071039999999</v>
      </c>
      <c r="N127" s="89">
        <f t="shared" ref="N127" si="554">SUM(O127:P127)</f>
        <v>1999.5195122499999</v>
      </c>
      <c r="O127" s="89">
        <v>1207.1568900999998</v>
      </c>
      <c r="P127" s="89">
        <f t="shared" ref="P127" si="555">SUM(Q127:S127)</f>
        <v>792.36262214999999</v>
      </c>
      <c r="Q127" s="89">
        <v>409.02441845999999</v>
      </c>
      <c r="R127" s="89">
        <v>383.33820369</v>
      </c>
      <c r="S127" s="89">
        <v>0</v>
      </c>
      <c r="T127" s="89"/>
      <c r="U127" s="89"/>
      <c r="V127" s="89"/>
      <c r="W127" s="89"/>
      <c r="X127" s="89"/>
    </row>
    <row r="128" spans="1:24" hidden="1" outlineLevel="1" collapsed="1">
      <c r="A128" s="62">
        <v>44105</v>
      </c>
      <c r="B128" s="89">
        <v>6582.4474231599997</v>
      </c>
      <c r="C128" s="89">
        <f t="shared" ref="C128" si="556">I128+O128</f>
        <v>4471.6169065499998</v>
      </c>
      <c r="D128" s="89">
        <f t="shared" ref="D128" si="557">J128+P128</f>
        <v>2110.8305166099999</v>
      </c>
      <c r="E128" s="89">
        <f t="shared" ref="E128" si="558">K128+Q128</f>
        <v>1408.72671511</v>
      </c>
      <c r="F128" s="89">
        <f t="shared" ref="F128" si="559">L128+R128</f>
        <v>676.85533482000005</v>
      </c>
      <c r="G128" s="89">
        <f t="shared" ref="G128" si="560">M128+S128</f>
        <v>25.24846668</v>
      </c>
      <c r="H128" s="89">
        <f t="shared" ref="H128" si="561">SUM(I128:J128)</f>
        <v>4493.6488803299999</v>
      </c>
      <c r="I128" s="89">
        <v>3094.8768916400004</v>
      </c>
      <c r="J128" s="89">
        <f t="shared" ref="J128" si="562">SUM(K128:M128)</f>
        <v>1398.7719886899999</v>
      </c>
      <c r="K128" s="89">
        <v>1083.4574583599999</v>
      </c>
      <c r="L128" s="89">
        <v>290.06606364999999</v>
      </c>
      <c r="M128" s="89">
        <v>25.24846668</v>
      </c>
      <c r="N128" s="89">
        <f t="shared" ref="N128" si="563">SUM(O128:P128)</f>
        <v>2088.7985428299999</v>
      </c>
      <c r="O128" s="89">
        <v>1376.7400149099999</v>
      </c>
      <c r="P128" s="89">
        <f t="shared" ref="P128" si="564">SUM(Q128:S128)</f>
        <v>712.05852791999996</v>
      </c>
      <c r="Q128" s="89">
        <v>325.26925675000001</v>
      </c>
      <c r="R128" s="89">
        <v>386.78927117000001</v>
      </c>
      <c r="S128" s="89">
        <v>0</v>
      </c>
      <c r="T128" s="89"/>
      <c r="U128" s="89"/>
      <c r="V128" s="89"/>
      <c r="W128" s="89"/>
      <c r="X128" s="89"/>
    </row>
    <row r="129" spans="1:24" hidden="1" outlineLevel="1" collapsed="1">
      <c r="A129" s="62">
        <v>44136</v>
      </c>
      <c r="B129" s="89">
        <v>6329.4825255800006</v>
      </c>
      <c r="C129" s="89">
        <f t="shared" ref="C129" si="565">I129+O129</f>
        <v>4425.35407872</v>
      </c>
      <c r="D129" s="89">
        <f t="shared" ref="D129" si="566">J129+P129</f>
        <v>1904.1284468600002</v>
      </c>
      <c r="E129" s="89">
        <f t="shared" ref="E129" si="567">K129+Q129</f>
        <v>1243.1521939300001</v>
      </c>
      <c r="F129" s="89">
        <f t="shared" ref="F129" si="568">L129+R129</f>
        <v>635.7374114700001</v>
      </c>
      <c r="G129" s="89">
        <f t="shared" ref="G129" si="569">M129+S129</f>
        <v>25.23884146</v>
      </c>
      <c r="H129" s="89">
        <f t="shared" ref="H129" si="570">SUM(I129:J129)</f>
        <v>4212.8374983800004</v>
      </c>
      <c r="I129" s="89">
        <v>3011.2786204499998</v>
      </c>
      <c r="J129" s="89">
        <f t="shared" ref="J129" si="571">SUM(K129:M129)</f>
        <v>1201.5588779300001</v>
      </c>
      <c r="K129" s="89">
        <v>906.32351899000003</v>
      </c>
      <c r="L129" s="89">
        <v>269.99651748000002</v>
      </c>
      <c r="M129" s="89">
        <v>25.23884146</v>
      </c>
      <c r="N129" s="89">
        <f t="shared" ref="N129" si="572">SUM(O129:P129)</f>
        <v>2116.6450272000002</v>
      </c>
      <c r="O129" s="89">
        <v>1414.0754582700001</v>
      </c>
      <c r="P129" s="89">
        <f t="shared" ref="P129" si="573">SUM(Q129:S129)</f>
        <v>702.56956893000006</v>
      </c>
      <c r="Q129" s="89">
        <v>336.82867493999998</v>
      </c>
      <c r="R129" s="89">
        <v>365.74089399000002</v>
      </c>
      <c r="S129" s="89">
        <v>0</v>
      </c>
      <c r="T129" s="89"/>
      <c r="U129" s="89"/>
      <c r="V129" s="89"/>
      <c r="W129" s="89"/>
      <c r="X129" s="89"/>
    </row>
    <row r="130" spans="1:24" hidden="1" outlineLevel="1" collapsed="1">
      <c r="A130" s="62">
        <v>44166</v>
      </c>
      <c r="B130" s="89">
        <v>6589.4846208599993</v>
      </c>
      <c r="C130" s="89">
        <f t="shared" ref="C130" si="574">I130+O130</f>
        <v>4420.4706367399995</v>
      </c>
      <c r="D130" s="89">
        <f t="shared" ref="D130" si="575">J130+P130</f>
        <v>2169.0139841200003</v>
      </c>
      <c r="E130" s="89">
        <f t="shared" ref="E130" si="576">K130+Q130</f>
        <v>1523.4380533000001</v>
      </c>
      <c r="F130" s="89">
        <f t="shared" ref="F130" si="577">L130+R130</f>
        <v>620.32746236999992</v>
      </c>
      <c r="G130" s="89">
        <f t="shared" ref="G130" si="578">M130+S130</f>
        <v>25.248468450000001</v>
      </c>
      <c r="H130" s="89">
        <f t="shared" ref="H130" si="579">SUM(I130:J130)</f>
        <v>4790.9357382400003</v>
      </c>
      <c r="I130" s="89">
        <v>3326.3136172499999</v>
      </c>
      <c r="J130" s="89">
        <f t="shared" ref="J130" si="580">SUM(K130:M130)</f>
        <v>1464.6221209900002</v>
      </c>
      <c r="K130" s="89">
        <v>1188.9499238400001</v>
      </c>
      <c r="L130" s="89">
        <v>250.4237287</v>
      </c>
      <c r="M130" s="89">
        <v>25.248468450000001</v>
      </c>
      <c r="N130" s="89">
        <f t="shared" ref="N130" si="581">SUM(O130:P130)</f>
        <v>1798.5488826199999</v>
      </c>
      <c r="O130" s="89">
        <v>1094.15701949</v>
      </c>
      <c r="P130" s="89">
        <f t="shared" ref="P130" si="582">SUM(Q130:S130)</f>
        <v>704.39186312999993</v>
      </c>
      <c r="Q130" s="89">
        <v>334.48812945999998</v>
      </c>
      <c r="R130" s="89">
        <v>369.90373366999995</v>
      </c>
      <c r="S130" s="89">
        <v>0</v>
      </c>
      <c r="T130" s="89"/>
      <c r="U130" s="89"/>
      <c r="V130" s="89"/>
      <c r="W130" s="89"/>
      <c r="X130" s="89"/>
    </row>
    <row r="131" spans="1:24" hidden="1" outlineLevel="1" collapsed="1">
      <c r="A131" s="62">
        <v>44197</v>
      </c>
      <c r="B131" s="89">
        <v>5979.8778105900001</v>
      </c>
      <c r="C131" s="89">
        <f t="shared" ref="C131" si="583">I131+O131</f>
        <v>3882.49071491</v>
      </c>
      <c r="D131" s="89">
        <f t="shared" ref="D131" si="584">J131+P131</f>
        <v>2097.3870956800001</v>
      </c>
      <c r="E131" s="89">
        <f t="shared" ref="E131" si="585">K131+Q131</f>
        <v>1463.6905407300001</v>
      </c>
      <c r="F131" s="89">
        <f t="shared" ref="F131" si="586">L131+R131</f>
        <v>608.44823541000005</v>
      </c>
      <c r="G131" s="89">
        <f t="shared" ref="G131" si="587">M131+S131</f>
        <v>25.248319540000001</v>
      </c>
      <c r="H131" s="89">
        <f t="shared" ref="H131" si="588">SUM(I131:J131)</f>
        <v>4324.8935563599998</v>
      </c>
      <c r="I131" s="89">
        <v>2915.1004704799998</v>
      </c>
      <c r="J131" s="89">
        <f t="shared" ref="J131" si="589">SUM(K131:M131)</f>
        <v>1409.79308588</v>
      </c>
      <c r="K131" s="89">
        <v>1127.9938839900001</v>
      </c>
      <c r="L131" s="89">
        <v>256.55088234999999</v>
      </c>
      <c r="M131" s="89">
        <v>25.248319540000001</v>
      </c>
      <c r="N131" s="89">
        <f t="shared" ref="N131" si="590">SUM(O131:P131)</f>
        <v>1654.98425423</v>
      </c>
      <c r="O131" s="89">
        <v>967.39024443000005</v>
      </c>
      <c r="P131" s="89">
        <f t="shared" ref="P131" si="591">SUM(Q131:S131)</f>
        <v>687.59400979999998</v>
      </c>
      <c r="Q131" s="89">
        <v>335.69665673999998</v>
      </c>
      <c r="R131" s="89">
        <v>351.89735306</v>
      </c>
      <c r="S131" s="89">
        <v>0</v>
      </c>
      <c r="T131" s="89"/>
      <c r="U131" s="89"/>
      <c r="V131" s="89"/>
      <c r="W131" s="89"/>
      <c r="X131" s="89"/>
    </row>
    <row r="132" spans="1:24" hidden="1" outlineLevel="1" collapsed="1">
      <c r="A132" s="62">
        <v>44228</v>
      </c>
      <c r="B132" s="89">
        <v>6490.7842542199996</v>
      </c>
      <c r="C132" s="89">
        <f t="shared" ref="C132" si="592">I132+O132</f>
        <v>4440.65070431</v>
      </c>
      <c r="D132" s="89">
        <f t="shared" ref="D132" si="593">J132+P132</f>
        <v>2050.1335499100001</v>
      </c>
      <c r="E132" s="89">
        <f t="shared" ref="E132" si="594">K132+Q132</f>
        <v>1528.41484266</v>
      </c>
      <c r="F132" s="89">
        <f t="shared" ref="F132" si="595">L132+R132</f>
        <v>496.49211951000001</v>
      </c>
      <c r="G132" s="89">
        <f t="shared" ref="G132" si="596">M132+S132</f>
        <v>25.226587739999999</v>
      </c>
      <c r="H132" s="89">
        <f t="shared" ref="H132" si="597">SUM(I132:J132)</f>
        <v>4878.6473018199995</v>
      </c>
      <c r="I132" s="89">
        <v>3366.8077174</v>
      </c>
      <c r="J132" s="89">
        <f t="shared" ref="J132" si="598">SUM(K132:M132)</f>
        <v>1511.8395844199999</v>
      </c>
      <c r="K132" s="89">
        <v>1200.83029831</v>
      </c>
      <c r="L132" s="89">
        <v>285.78269836999999</v>
      </c>
      <c r="M132" s="89">
        <v>25.226587739999999</v>
      </c>
      <c r="N132" s="89">
        <f t="shared" ref="N132" si="599">SUM(O132:P132)</f>
        <v>1612.1369524000002</v>
      </c>
      <c r="O132" s="89">
        <v>1073.84298691</v>
      </c>
      <c r="P132" s="89">
        <f t="shared" ref="P132" si="600">SUM(Q132:S132)</f>
        <v>538.29396549000001</v>
      </c>
      <c r="Q132" s="89">
        <v>327.58454434999999</v>
      </c>
      <c r="R132" s="89">
        <v>210.70942114000002</v>
      </c>
      <c r="S132" s="89">
        <v>0</v>
      </c>
      <c r="T132" s="89"/>
      <c r="U132" s="89"/>
      <c r="V132" s="89"/>
      <c r="W132" s="89"/>
      <c r="X132" s="89"/>
    </row>
    <row r="133" spans="1:24" hidden="1" outlineLevel="1" collapsed="1">
      <c r="A133" s="62">
        <v>44256</v>
      </c>
      <c r="B133" s="89">
        <v>6953.8972045199998</v>
      </c>
      <c r="C133" s="89">
        <f t="shared" ref="C133" si="601">I133+O133</f>
        <v>4537.0779498900001</v>
      </c>
      <c r="D133" s="89">
        <f t="shared" ref="D133" si="602">J133+P133</f>
        <v>2416.8192546299997</v>
      </c>
      <c r="E133" s="89">
        <f t="shared" ref="E133" si="603">K133+Q133</f>
        <v>1798.03236326</v>
      </c>
      <c r="F133" s="89">
        <f t="shared" ref="F133" si="604">L133+R133</f>
        <v>593.48156949999998</v>
      </c>
      <c r="G133" s="89">
        <f t="shared" ref="G133" si="605">M133+S133</f>
        <v>25.30532187</v>
      </c>
      <c r="H133" s="89">
        <f t="shared" ref="H133" si="606">SUM(I133:J133)</f>
        <v>5245.2870056299998</v>
      </c>
      <c r="I133" s="89">
        <v>3390.4165514000001</v>
      </c>
      <c r="J133" s="89">
        <f t="shared" ref="J133" si="607">SUM(K133:M133)</f>
        <v>1854.87045423</v>
      </c>
      <c r="K133" s="89">
        <v>1448.86105679</v>
      </c>
      <c r="L133" s="89">
        <v>380.70407556999999</v>
      </c>
      <c r="M133" s="89">
        <v>25.30532187</v>
      </c>
      <c r="N133" s="89">
        <f t="shared" ref="N133" si="608">SUM(O133:P133)</f>
        <v>1708.61019889</v>
      </c>
      <c r="O133" s="89">
        <v>1146.66139849</v>
      </c>
      <c r="P133" s="89">
        <f t="shared" ref="P133" si="609">SUM(Q133:S133)</f>
        <v>561.94880039999998</v>
      </c>
      <c r="Q133" s="89">
        <v>349.17130646999999</v>
      </c>
      <c r="R133" s="89">
        <v>212.77749392999999</v>
      </c>
      <c r="S133" s="89">
        <v>0</v>
      </c>
      <c r="T133" s="89"/>
      <c r="U133" s="89"/>
      <c r="V133" s="89"/>
      <c r="W133" s="89"/>
      <c r="X133" s="89"/>
    </row>
    <row r="134" spans="1:24" hidden="1" outlineLevel="1" collapsed="1">
      <c r="A134" s="62">
        <v>44287</v>
      </c>
      <c r="B134" s="89">
        <v>7299.4330097499987</v>
      </c>
      <c r="C134" s="89">
        <f t="shared" ref="C134" si="610">I134+O134</f>
        <v>4484.1803759300001</v>
      </c>
      <c r="D134" s="89">
        <f t="shared" ref="D134" si="611">J134+P134</f>
        <v>2815.25263382</v>
      </c>
      <c r="E134" s="89">
        <f t="shared" ref="E134" si="612">K134+Q134</f>
        <v>2160.7153115999999</v>
      </c>
      <c r="F134" s="89">
        <f t="shared" ref="F134" si="613">L134+R134</f>
        <v>629.18480079000005</v>
      </c>
      <c r="G134" s="89">
        <f t="shared" ref="G134" si="614">M134+S134</f>
        <v>25.352521429999999</v>
      </c>
      <c r="H134" s="89">
        <f t="shared" ref="H134" si="615">SUM(I134:J134)</f>
        <v>5261.9292072500002</v>
      </c>
      <c r="I134" s="89">
        <v>3219.6533448099999</v>
      </c>
      <c r="J134" s="89">
        <f t="shared" ref="J134" si="616">SUM(K134:M134)</f>
        <v>2042.2758624400001</v>
      </c>
      <c r="K134" s="89">
        <v>1584.4415110300001</v>
      </c>
      <c r="L134" s="89">
        <v>432.48182997999999</v>
      </c>
      <c r="M134" s="89">
        <v>25.352521429999999</v>
      </c>
      <c r="N134" s="89">
        <f t="shared" ref="N134" si="617">SUM(O134:P134)</f>
        <v>2037.5038024999999</v>
      </c>
      <c r="O134" s="89">
        <v>1264.5270311199999</v>
      </c>
      <c r="P134" s="89">
        <f t="shared" ref="P134" si="618">SUM(Q134:S134)</f>
        <v>772.97677138000006</v>
      </c>
      <c r="Q134" s="89">
        <v>576.27380057000005</v>
      </c>
      <c r="R134" s="89">
        <v>196.70297081000001</v>
      </c>
      <c r="S134" s="89">
        <v>0</v>
      </c>
      <c r="T134" s="89"/>
      <c r="U134" s="89"/>
      <c r="V134" s="89"/>
      <c r="W134" s="89"/>
      <c r="X134" s="89"/>
    </row>
    <row r="135" spans="1:24" hidden="1" outlineLevel="1" collapsed="1">
      <c r="A135" s="62">
        <v>44317</v>
      </c>
      <c r="B135" s="89">
        <v>7776.0638216400002</v>
      </c>
      <c r="C135" s="89">
        <f t="shared" ref="C135" si="619">I135+O135</f>
        <v>4812.8540423800005</v>
      </c>
      <c r="D135" s="89">
        <f t="shared" ref="D135" si="620">J135+P135</f>
        <v>2963.2097792599998</v>
      </c>
      <c r="E135" s="89">
        <f t="shared" ref="E135" si="621">K135+Q135</f>
        <v>2253.9935002599996</v>
      </c>
      <c r="F135" s="89">
        <f t="shared" ref="F135" si="622">L135+R135</f>
        <v>683.79898832000003</v>
      </c>
      <c r="G135" s="89">
        <f t="shared" ref="G135" si="623">M135+S135</f>
        <v>25.417290680000001</v>
      </c>
      <c r="H135" s="89">
        <f t="shared" ref="H135" si="624">SUM(I135:J135)</f>
        <v>5619.06741496</v>
      </c>
      <c r="I135" s="89">
        <v>3433.70881697</v>
      </c>
      <c r="J135" s="89">
        <f t="shared" ref="J135" si="625">SUM(K135:M135)</f>
        <v>2185.3585979899999</v>
      </c>
      <c r="K135" s="89">
        <v>1726.1398025899998</v>
      </c>
      <c r="L135" s="89">
        <v>433.80150471999997</v>
      </c>
      <c r="M135" s="89">
        <v>25.417290680000001</v>
      </c>
      <c r="N135" s="89">
        <f t="shared" ref="N135" si="626">SUM(O135:P135)</f>
        <v>2156.9964066799998</v>
      </c>
      <c r="O135" s="89">
        <v>1379.14522541</v>
      </c>
      <c r="P135" s="89">
        <f t="shared" ref="P135" si="627">SUM(Q135:S135)</f>
        <v>777.85118126999998</v>
      </c>
      <c r="Q135" s="89">
        <v>527.85369766999997</v>
      </c>
      <c r="R135" s="89">
        <v>249.99748360000001</v>
      </c>
      <c r="S135" s="89">
        <v>0</v>
      </c>
      <c r="T135" s="89"/>
      <c r="U135" s="89"/>
      <c r="V135" s="89"/>
      <c r="W135" s="89"/>
      <c r="X135" s="89"/>
    </row>
    <row r="136" spans="1:24" hidden="1" outlineLevel="1" collapsed="1">
      <c r="A136" s="62">
        <v>44348</v>
      </c>
      <c r="B136" s="89">
        <v>7640.5940480999998</v>
      </c>
      <c r="C136" s="89">
        <f t="shared" ref="C136" si="628">I136+O136</f>
        <v>4878.3937543600005</v>
      </c>
      <c r="D136" s="89">
        <f t="shared" ref="D136" si="629">J136+P136</f>
        <v>2762.2002937400002</v>
      </c>
      <c r="E136" s="89">
        <f t="shared" ref="E136" si="630">K136+Q136</f>
        <v>2091.0385168900002</v>
      </c>
      <c r="F136" s="89">
        <f t="shared" ref="F136" si="631">L136+R136</f>
        <v>645.69590865999999</v>
      </c>
      <c r="G136" s="89">
        <f t="shared" ref="G136" si="632">M136+S136</f>
        <v>25.465868189999998</v>
      </c>
      <c r="H136" s="89">
        <f t="shared" ref="H136" si="633">SUM(I136:J136)</f>
        <v>5809.1188658000001</v>
      </c>
      <c r="I136" s="89">
        <v>3621.2971520400001</v>
      </c>
      <c r="J136" s="89">
        <f t="shared" ref="J136" si="634">SUM(K136:M136)</f>
        <v>2187.82171376</v>
      </c>
      <c r="K136" s="89">
        <v>1763.73271899</v>
      </c>
      <c r="L136" s="89">
        <v>398.62312658000002</v>
      </c>
      <c r="M136" s="89">
        <v>25.465868189999998</v>
      </c>
      <c r="N136" s="89">
        <f t="shared" ref="N136" si="635">SUM(O136:P136)</f>
        <v>1831.4751822999999</v>
      </c>
      <c r="O136" s="89">
        <v>1257.0966023199999</v>
      </c>
      <c r="P136" s="89">
        <f t="shared" ref="P136" si="636">SUM(Q136:S136)</f>
        <v>574.37857998000004</v>
      </c>
      <c r="Q136" s="89">
        <v>327.30579790000002</v>
      </c>
      <c r="R136" s="89">
        <v>247.07278208</v>
      </c>
      <c r="S136" s="89">
        <v>0</v>
      </c>
      <c r="T136" s="89"/>
      <c r="U136" s="89"/>
      <c r="V136" s="89"/>
      <c r="W136" s="89"/>
      <c r="X136" s="89"/>
    </row>
    <row r="137" spans="1:24" hidden="1" outlineLevel="1" collapsed="1">
      <c r="A137" s="62">
        <v>44378</v>
      </c>
      <c r="B137" s="89">
        <v>7282.3405839899997</v>
      </c>
      <c r="C137" s="89">
        <f t="shared" ref="C137" si="637">I137+O137</f>
        <v>4402.0379109999994</v>
      </c>
      <c r="D137" s="89">
        <f t="shared" ref="D137" si="638">J137+P137</f>
        <v>2880.3026729899998</v>
      </c>
      <c r="E137" s="89">
        <f t="shared" ref="E137" si="639">K137+Q137</f>
        <v>2213.1089124700002</v>
      </c>
      <c r="F137" s="89">
        <f t="shared" ref="F137" si="640">L137+R137</f>
        <v>641.66177545000005</v>
      </c>
      <c r="G137" s="89">
        <f t="shared" ref="G137" si="641">M137+S137</f>
        <v>25.531985070000001</v>
      </c>
      <c r="H137" s="89">
        <f t="shared" ref="H137" si="642">SUM(I137:J137)</f>
        <v>5606.9474269599996</v>
      </c>
      <c r="I137" s="89">
        <v>3347.3793768199998</v>
      </c>
      <c r="J137" s="89">
        <f t="shared" ref="J137" si="643">SUM(K137:M137)</f>
        <v>2259.5680501399997</v>
      </c>
      <c r="K137" s="89">
        <v>1870.9342037700001</v>
      </c>
      <c r="L137" s="89">
        <v>363.1018613</v>
      </c>
      <c r="M137" s="89">
        <v>25.531985070000001</v>
      </c>
      <c r="N137" s="89">
        <f t="shared" ref="N137" si="644">SUM(O137:P137)</f>
        <v>1675.3931570300001</v>
      </c>
      <c r="O137" s="89">
        <v>1054.6585341800001</v>
      </c>
      <c r="P137" s="89">
        <f t="shared" ref="P137" si="645">SUM(Q137:S137)</f>
        <v>620.73462285000005</v>
      </c>
      <c r="Q137" s="89">
        <v>342.1747087</v>
      </c>
      <c r="R137" s="89">
        <v>278.55991415</v>
      </c>
      <c r="S137" s="89">
        <v>0</v>
      </c>
      <c r="T137" s="89"/>
      <c r="U137" s="89"/>
      <c r="V137" s="89"/>
      <c r="W137" s="89"/>
      <c r="X137" s="89"/>
    </row>
    <row r="138" spans="1:24" hidden="1" outlineLevel="1" collapsed="1">
      <c r="A138" s="62">
        <v>44409</v>
      </c>
      <c r="B138" s="89">
        <v>7149.73933382</v>
      </c>
      <c r="C138" s="89">
        <f t="shared" ref="C138" si="646">I138+O138</f>
        <v>4468.4944834299995</v>
      </c>
      <c r="D138" s="89">
        <f t="shared" ref="D138" si="647">J138+P138</f>
        <v>2681.2448503900005</v>
      </c>
      <c r="E138" s="89">
        <f t="shared" ref="E138" si="648">K138+Q138</f>
        <v>1987.83990227</v>
      </c>
      <c r="F138" s="89">
        <f t="shared" ref="F138" si="649">L138+R138</f>
        <v>666.78029135999998</v>
      </c>
      <c r="G138" s="89">
        <f t="shared" ref="G138" si="650">M138+S138</f>
        <v>26.624656760000001</v>
      </c>
      <c r="H138" s="89">
        <f t="shared" ref="H138" si="651">SUM(I138:J138)</f>
        <v>5346.3743771700001</v>
      </c>
      <c r="I138" s="89">
        <v>3291.4969690799999</v>
      </c>
      <c r="J138" s="89">
        <f t="shared" ref="J138" si="652">SUM(K138:M138)</f>
        <v>2054.8774080900002</v>
      </c>
      <c r="K138" s="89">
        <v>1646.0154677600001</v>
      </c>
      <c r="L138" s="89">
        <v>382.23728356999999</v>
      </c>
      <c r="M138" s="89">
        <v>26.624656760000001</v>
      </c>
      <c r="N138" s="89">
        <f t="shared" ref="N138" si="653">SUM(O138:P138)</f>
        <v>1803.3649566499998</v>
      </c>
      <c r="O138" s="89">
        <v>1176.9975143499998</v>
      </c>
      <c r="P138" s="89">
        <f t="shared" ref="P138" si="654">SUM(Q138:S138)</f>
        <v>626.36744229999999</v>
      </c>
      <c r="Q138" s="89">
        <v>341.82443451</v>
      </c>
      <c r="R138" s="89">
        <v>284.54300778999999</v>
      </c>
      <c r="S138" s="89">
        <v>0</v>
      </c>
      <c r="T138" s="89"/>
      <c r="U138" s="89"/>
      <c r="V138" s="89"/>
      <c r="W138" s="89"/>
      <c r="X138" s="89"/>
    </row>
    <row r="139" spans="1:24" hidden="1" outlineLevel="1" collapsed="1">
      <c r="A139" s="62">
        <v>44440</v>
      </c>
      <c r="B139" s="89">
        <v>7102.6893117899999</v>
      </c>
      <c r="C139" s="89">
        <f t="shared" ref="C139" si="655">I139+O139</f>
        <v>4501.6298119399999</v>
      </c>
      <c r="D139" s="89">
        <f t="shared" ref="D139" si="656">J139+P139</f>
        <v>2601.0594998500001</v>
      </c>
      <c r="E139" s="89">
        <f t="shared" ref="E139" si="657">K139+Q139</f>
        <v>1878.2180295999999</v>
      </c>
      <c r="F139" s="89">
        <f t="shared" ref="F139" si="658">L139+R139</f>
        <v>566.81369673999995</v>
      </c>
      <c r="G139" s="89">
        <f t="shared" ref="G139" si="659">M139+S139</f>
        <v>156.02777350999997</v>
      </c>
      <c r="H139" s="89">
        <f t="shared" ref="H139" si="660">SUM(I139:J139)</f>
        <v>5102.1160823099999</v>
      </c>
      <c r="I139" s="89">
        <v>3138.2939589100001</v>
      </c>
      <c r="J139" s="89">
        <f t="shared" ref="J139" si="661">SUM(K139:M139)</f>
        <v>1963.8221233999998</v>
      </c>
      <c r="K139" s="89">
        <v>1589.0926822699998</v>
      </c>
      <c r="L139" s="89">
        <v>348.05112574999998</v>
      </c>
      <c r="M139" s="89">
        <v>26.678315380000001</v>
      </c>
      <c r="N139" s="89">
        <f t="shared" ref="N139" si="662">SUM(O139:P139)</f>
        <v>2000.5732294800002</v>
      </c>
      <c r="O139" s="89">
        <v>1363.3358530300002</v>
      </c>
      <c r="P139" s="89">
        <f t="shared" ref="P139" si="663">SUM(Q139:S139)</f>
        <v>637.23737645000006</v>
      </c>
      <c r="Q139" s="89">
        <v>289.12534733000001</v>
      </c>
      <c r="R139" s="89">
        <v>218.76257099</v>
      </c>
      <c r="S139" s="89">
        <v>129.34945812999999</v>
      </c>
      <c r="T139" s="89"/>
      <c r="U139" s="89"/>
      <c r="V139" s="89"/>
      <c r="W139" s="89"/>
      <c r="X139" s="89"/>
    </row>
    <row r="140" spans="1:24" hidden="1" outlineLevel="1" collapsed="1">
      <c r="A140" s="62">
        <v>44470</v>
      </c>
      <c r="B140" s="89">
        <v>7311.3299300599992</v>
      </c>
      <c r="C140" s="89">
        <f t="shared" ref="C140" si="664">I140+O140</f>
        <v>4799.5621124099998</v>
      </c>
      <c r="D140" s="89">
        <f t="shared" ref="D140" si="665">J140+P140</f>
        <v>2511.7678176500003</v>
      </c>
      <c r="E140" s="89">
        <f t="shared" ref="E140" si="666">K140+Q140</f>
        <v>1744.0366790400001</v>
      </c>
      <c r="F140" s="89">
        <f t="shared" ref="F140" si="667">L140+R140</f>
        <v>612.33212828000001</v>
      </c>
      <c r="G140" s="89">
        <f t="shared" ref="G140" si="668">M140+S140</f>
        <v>155.39901033000001</v>
      </c>
      <c r="H140" s="89">
        <f t="shared" ref="H140" si="669">SUM(I140:J140)</f>
        <v>5282.5198064000006</v>
      </c>
      <c r="I140" s="89">
        <v>3348.5506196300003</v>
      </c>
      <c r="J140" s="89">
        <f t="shared" ref="J140" si="670">SUM(K140:M140)</f>
        <v>1933.9691867700001</v>
      </c>
      <c r="K140" s="89">
        <v>1511.1499095300001</v>
      </c>
      <c r="L140" s="89">
        <v>395.55712503000001</v>
      </c>
      <c r="M140" s="89">
        <v>27.26215221</v>
      </c>
      <c r="N140" s="89">
        <f t="shared" ref="N140" si="671">SUM(O140:P140)</f>
        <v>2028.81012366</v>
      </c>
      <c r="O140" s="89">
        <v>1451.01149278</v>
      </c>
      <c r="P140" s="89">
        <f t="shared" ref="P140" si="672">SUM(Q140:S140)</f>
        <v>577.79863088000002</v>
      </c>
      <c r="Q140" s="89">
        <v>232.88676950999999</v>
      </c>
      <c r="R140" s="89">
        <v>216.77500325</v>
      </c>
      <c r="S140" s="89">
        <v>128.13685812</v>
      </c>
      <c r="T140" s="89"/>
      <c r="U140" s="89"/>
      <c r="V140" s="89"/>
      <c r="W140" s="89"/>
      <c r="X140" s="89"/>
    </row>
    <row r="141" spans="1:24" hidden="1" outlineLevel="1" collapsed="1">
      <c r="A141" s="62">
        <v>44501</v>
      </c>
      <c r="B141" s="89">
        <v>7318.5220398500005</v>
      </c>
      <c r="C141" s="89">
        <f t="shared" ref="C141" si="673">I141+O141</f>
        <v>4938.5976437400004</v>
      </c>
      <c r="D141" s="89">
        <f t="shared" ref="D141" si="674">J141+P141</f>
        <v>2379.9243961100001</v>
      </c>
      <c r="E141" s="89">
        <f t="shared" ref="E141" si="675">K141+Q141</f>
        <v>1716.45679971</v>
      </c>
      <c r="F141" s="89">
        <f t="shared" ref="F141" si="676">L141+R141</f>
        <v>503.89124369000001</v>
      </c>
      <c r="G141" s="89">
        <f t="shared" ref="G141" si="677">M141+S141</f>
        <v>159.57635270999998</v>
      </c>
      <c r="H141" s="89">
        <f t="shared" ref="H141" si="678">SUM(I141:J141)</f>
        <v>5343.64166785</v>
      </c>
      <c r="I141" s="89">
        <v>3547.0444988700001</v>
      </c>
      <c r="J141" s="89">
        <f t="shared" ref="J141" si="679">SUM(K141:M141)</f>
        <v>1796.5971689800001</v>
      </c>
      <c r="K141" s="89">
        <v>1489.06458881</v>
      </c>
      <c r="L141" s="89">
        <v>280.21575636</v>
      </c>
      <c r="M141" s="89">
        <v>27.316823809999999</v>
      </c>
      <c r="N141" s="89">
        <f t="shared" ref="N141" si="680">SUM(O141:P141)</f>
        <v>1974.8803720000001</v>
      </c>
      <c r="O141" s="89">
        <v>1391.5531448700001</v>
      </c>
      <c r="P141" s="89">
        <f t="shared" ref="P141" si="681">SUM(Q141:S141)</f>
        <v>583.32722712999998</v>
      </c>
      <c r="Q141" s="89">
        <v>227.39221090000001</v>
      </c>
      <c r="R141" s="89">
        <v>223.67548733000001</v>
      </c>
      <c r="S141" s="89">
        <v>132.25952889999999</v>
      </c>
      <c r="T141" s="89"/>
      <c r="U141" s="89"/>
      <c r="V141" s="89"/>
      <c r="W141" s="89"/>
      <c r="X141" s="89"/>
    </row>
    <row r="142" spans="1:24" hidden="1" outlineLevel="1" collapsed="1">
      <c r="A142" s="62">
        <v>44531</v>
      </c>
      <c r="B142" s="89">
        <v>8263.5789811100003</v>
      </c>
      <c r="C142" s="89">
        <f t="shared" ref="C142" si="682">I142+O142</f>
        <v>5845.66545391</v>
      </c>
      <c r="D142" s="89">
        <f t="shared" ref="D142" si="683">J142+P142</f>
        <v>2417.9135272000003</v>
      </c>
      <c r="E142" s="89">
        <f t="shared" ref="E142" si="684">K142+Q142</f>
        <v>1660.7180294700001</v>
      </c>
      <c r="F142" s="89">
        <f t="shared" ref="F142" si="685">L142+R142</f>
        <v>597.03973513999995</v>
      </c>
      <c r="G142" s="89">
        <f t="shared" ref="G142" si="686">M142+S142</f>
        <v>160.15576259000002</v>
      </c>
      <c r="H142" s="89">
        <f t="shared" ref="H142" si="687">SUM(I142:J142)</f>
        <v>6316.4002957999992</v>
      </c>
      <c r="I142" s="89">
        <v>4529.9750596899994</v>
      </c>
      <c r="J142" s="89">
        <f t="shared" ref="J142" si="688">SUM(K142:M142)</f>
        <v>1786.42523611</v>
      </c>
      <c r="K142" s="89">
        <v>1404.3498277900001</v>
      </c>
      <c r="L142" s="89">
        <v>354.68863677999997</v>
      </c>
      <c r="M142" s="89">
        <v>27.386771540000002</v>
      </c>
      <c r="N142" s="89">
        <f t="shared" ref="N142" si="689">SUM(O142:P142)</f>
        <v>1947.1786853100002</v>
      </c>
      <c r="O142" s="89">
        <v>1315.6903942200001</v>
      </c>
      <c r="P142" s="89">
        <f t="shared" ref="P142" si="690">SUM(Q142:S142)</f>
        <v>631.48829109000008</v>
      </c>
      <c r="Q142" s="89">
        <v>256.36820168000003</v>
      </c>
      <c r="R142" s="89">
        <v>242.35109836000001</v>
      </c>
      <c r="S142" s="89">
        <v>132.76899105000001</v>
      </c>
      <c r="T142" s="89"/>
      <c r="U142" s="89"/>
      <c r="V142" s="89"/>
      <c r="W142" s="89"/>
      <c r="X142" s="89"/>
    </row>
    <row r="143" spans="1:24" hidden="1" outlineLevel="1" collapsed="1">
      <c r="A143" s="62">
        <v>44562</v>
      </c>
      <c r="B143" s="89">
        <v>7134.5186995099994</v>
      </c>
      <c r="C143" s="89">
        <f t="shared" ref="C143" si="691">I143+O143</f>
        <v>4849.6026925000006</v>
      </c>
      <c r="D143" s="89">
        <f t="shared" ref="D143" si="692">J143+P143</f>
        <v>2284.9160070099997</v>
      </c>
      <c r="E143" s="89">
        <f t="shared" ref="E143" si="693">K143+Q143</f>
        <v>1570.1346742399999</v>
      </c>
      <c r="F143" s="89">
        <f t="shared" ref="F143" si="694">L143+R143</f>
        <v>547.24559346000001</v>
      </c>
      <c r="G143" s="89">
        <f t="shared" ref="G143" si="695">M143+S143</f>
        <v>167.53573931</v>
      </c>
      <c r="H143" s="89">
        <f t="shared" ref="H143" si="696">SUM(I143:J143)</f>
        <v>5108.1590170199997</v>
      </c>
      <c r="I143" s="89">
        <v>3456.9948400600001</v>
      </c>
      <c r="J143" s="89">
        <f t="shared" ref="J143" si="697">SUM(K143:M143)</f>
        <v>1651.1641769599996</v>
      </c>
      <c r="K143" s="89">
        <v>1315.1203577899998</v>
      </c>
      <c r="L143" s="89">
        <v>308.60564353999996</v>
      </c>
      <c r="M143" s="89">
        <v>27.43817563</v>
      </c>
      <c r="N143" s="89">
        <f t="shared" ref="N143" si="698">SUM(O143:P143)</f>
        <v>2026.3596824900001</v>
      </c>
      <c r="O143" s="89">
        <v>1392.60785244</v>
      </c>
      <c r="P143" s="89">
        <f t="shared" ref="P143" si="699">SUM(Q143:S143)</f>
        <v>633.75183004999997</v>
      </c>
      <c r="Q143" s="89">
        <v>255.01431645</v>
      </c>
      <c r="R143" s="89">
        <v>238.63994991999999</v>
      </c>
      <c r="S143" s="89">
        <v>140.09756368000001</v>
      </c>
      <c r="T143" s="89"/>
      <c r="U143" s="89"/>
      <c r="V143" s="89"/>
      <c r="W143" s="89"/>
      <c r="X143" s="89"/>
    </row>
    <row r="144" spans="1:24" hidden="1" outlineLevel="1" collapsed="1">
      <c r="A144" s="62">
        <v>44593</v>
      </c>
      <c r="B144" s="89">
        <v>7976.2795953599998</v>
      </c>
      <c r="C144" s="89">
        <f t="shared" ref="C144" si="700">I144+O144</f>
        <v>5790.0895082199995</v>
      </c>
      <c r="D144" s="89">
        <f t="shared" ref="D144" si="701">J144+P144</f>
        <v>2186.1900871399998</v>
      </c>
      <c r="E144" s="89">
        <f t="shared" ref="E144" si="702">K144+Q144</f>
        <v>1453.5876434699999</v>
      </c>
      <c r="F144" s="89">
        <f t="shared" ref="F144" si="703">L144+R144</f>
        <v>562.81886852999992</v>
      </c>
      <c r="G144" s="89">
        <f t="shared" ref="G144" si="704">M144+S144</f>
        <v>169.78357514000001</v>
      </c>
      <c r="H144" s="89">
        <f t="shared" ref="H144" si="705">SUM(I144:J144)</f>
        <v>5619.9475028299994</v>
      </c>
      <c r="I144" s="89">
        <v>4215.6257895999997</v>
      </c>
      <c r="J144" s="89">
        <f t="shared" ref="J144" si="706">SUM(K144:M144)</f>
        <v>1404.3217132299999</v>
      </c>
      <c r="K144" s="89">
        <v>1057.4889793</v>
      </c>
      <c r="L144" s="89">
        <v>319.43333340999999</v>
      </c>
      <c r="M144" s="89">
        <v>27.39940052</v>
      </c>
      <c r="N144" s="89">
        <f t="shared" ref="N144" si="707">SUM(O144:P144)</f>
        <v>2356.33209253</v>
      </c>
      <c r="O144" s="89">
        <v>1574.46371862</v>
      </c>
      <c r="P144" s="89">
        <f t="shared" ref="P144" si="708">SUM(Q144:S144)</f>
        <v>781.86837390999995</v>
      </c>
      <c r="Q144" s="89">
        <v>396.09866417000001</v>
      </c>
      <c r="R144" s="89">
        <v>243.38553511999999</v>
      </c>
      <c r="S144" s="89">
        <v>142.38417462000001</v>
      </c>
      <c r="T144" s="89"/>
      <c r="U144" s="89"/>
      <c r="V144" s="89"/>
      <c r="W144" s="89"/>
      <c r="X144" s="89"/>
    </row>
    <row r="145" spans="1:24" hidden="1" outlineLevel="1" collapsed="1">
      <c r="A145" s="62">
        <v>44621</v>
      </c>
      <c r="B145" s="89">
        <v>7671.8168171500001</v>
      </c>
      <c r="C145" s="89">
        <f t="shared" ref="C145" si="709">I145+O145</f>
        <v>5449.3102794900005</v>
      </c>
      <c r="D145" s="89">
        <f t="shared" ref="D145" si="710">J145+P145</f>
        <v>2222.50653766</v>
      </c>
      <c r="E145" s="89">
        <f t="shared" ref="E145" si="711">K145+Q145</f>
        <v>1514.12037607</v>
      </c>
      <c r="F145" s="89">
        <f t="shared" ref="F145" si="712">L145+R145</f>
        <v>538.57449663</v>
      </c>
      <c r="G145" s="89">
        <f t="shared" ref="G145" si="713">M145+S145</f>
        <v>169.81166496</v>
      </c>
      <c r="H145" s="89">
        <f t="shared" ref="H145" si="714">SUM(I145:J145)</f>
        <v>5527.5873604400003</v>
      </c>
      <c r="I145" s="89">
        <v>4062.94973097</v>
      </c>
      <c r="J145" s="89">
        <f t="shared" ref="J145" si="715">SUM(K145:M145)</f>
        <v>1464.6376294699999</v>
      </c>
      <c r="K145" s="89">
        <v>1130.23449461</v>
      </c>
      <c r="L145" s="89">
        <v>306.98149404000003</v>
      </c>
      <c r="M145" s="89">
        <v>27.42164082</v>
      </c>
      <c r="N145" s="89">
        <f t="shared" ref="N145" si="716">SUM(O145:P145)</f>
        <v>2144.2294567100002</v>
      </c>
      <c r="O145" s="89">
        <v>1386.3605485200001</v>
      </c>
      <c r="P145" s="89">
        <f t="shared" ref="P145" si="717">SUM(Q145:S145)</f>
        <v>757.86890819000007</v>
      </c>
      <c r="Q145" s="89">
        <v>383.88588146000001</v>
      </c>
      <c r="R145" s="89">
        <v>231.59300259</v>
      </c>
      <c r="S145" s="89">
        <v>142.39002414000001</v>
      </c>
      <c r="T145" s="89"/>
      <c r="U145" s="89"/>
      <c r="V145" s="89"/>
      <c r="W145" s="89"/>
      <c r="X145" s="89"/>
    </row>
    <row r="146" spans="1:24" hidden="1" outlineLevel="1" collapsed="1">
      <c r="A146" s="62">
        <v>44652</v>
      </c>
      <c r="B146" s="89">
        <v>8046.0901388700004</v>
      </c>
      <c r="C146" s="89">
        <f t="shared" ref="C146" si="718">I146+O146</f>
        <v>5616.8539335000005</v>
      </c>
      <c r="D146" s="89">
        <f t="shared" ref="D146" si="719">J146+P146</f>
        <v>2429.2362053699999</v>
      </c>
      <c r="E146" s="89">
        <f t="shared" ref="E146" si="720">K146+Q146</f>
        <v>1574.0715993399999</v>
      </c>
      <c r="F146" s="89">
        <f t="shared" ref="F146" si="721">L146+R146</f>
        <v>685.36080221999998</v>
      </c>
      <c r="G146" s="89">
        <f t="shared" ref="G146" si="722">M146+S146</f>
        <v>169.80380381000001</v>
      </c>
      <c r="H146" s="89">
        <f t="shared" ref="H146" si="723">SUM(I146:J146)</f>
        <v>5740.3697505999999</v>
      </c>
      <c r="I146" s="89">
        <v>4060.213499</v>
      </c>
      <c r="J146" s="89">
        <f t="shared" ref="J146" si="724">SUM(K146:M146)</f>
        <v>1680.1562515999999</v>
      </c>
      <c r="K146" s="89">
        <v>1199.34774505</v>
      </c>
      <c r="L146" s="89">
        <v>453.39277704</v>
      </c>
      <c r="M146" s="89">
        <v>27.415729509999998</v>
      </c>
      <c r="N146" s="89">
        <f t="shared" ref="N146" si="725">SUM(O146:P146)</f>
        <v>2305.7203882700001</v>
      </c>
      <c r="O146" s="89">
        <v>1556.6404345000001</v>
      </c>
      <c r="P146" s="89">
        <f t="shared" ref="P146" si="726">SUM(Q146:S146)</f>
        <v>749.07995376999997</v>
      </c>
      <c r="Q146" s="89">
        <v>374.72385429000002</v>
      </c>
      <c r="R146" s="89">
        <v>231.96802518000001</v>
      </c>
      <c r="S146" s="89">
        <v>142.3880743</v>
      </c>
      <c r="T146" s="89"/>
      <c r="U146" s="89"/>
      <c r="V146" s="89"/>
      <c r="W146" s="89"/>
      <c r="X146" s="89"/>
    </row>
    <row r="147" spans="1:24" hidden="1" outlineLevel="1" collapsed="1">
      <c r="A147" s="62">
        <v>44682</v>
      </c>
      <c r="B147" s="89">
        <v>8322.6569627999997</v>
      </c>
      <c r="C147" s="89">
        <f t="shared" ref="C147" si="727">I147+O147</f>
        <v>5923.0669941800006</v>
      </c>
      <c r="D147" s="89">
        <f t="shared" ref="D147" si="728">J147+P147</f>
        <v>2399.58996862</v>
      </c>
      <c r="E147" s="89">
        <f t="shared" ref="E147" si="729">K147+Q147</f>
        <v>1571.3817213500001</v>
      </c>
      <c r="F147" s="89">
        <f t="shared" ref="F147" si="730">L147+R147</f>
        <v>658.44505185999992</v>
      </c>
      <c r="G147" s="89">
        <f t="shared" ref="G147" si="731">M147+S147</f>
        <v>169.76319541000001</v>
      </c>
      <c r="H147" s="89">
        <f t="shared" ref="H147" si="732">SUM(I147:J147)</f>
        <v>5852.3167095600002</v>
      </c>
      <c r="I147" s="89">
        <v>4249.1618542300002</v>
      </c>
      <c r="J147" s="89">
        <f t="shared" ref="J147" si="733">SUM(K147:M147)</f>
        <v>1603.1548553300001</v>
      </c>
      <c r="K147" s="89">
        <v>1157.8172346000001</v>
      </c>
      <c r="L147" s="89">
        <v>417.91375364999999</v>
      </c>
      <c r="M147" s="89">
        <v>27.423867080000001</v>
      </c>
      <c r="N147" s="89">
        <f t="shared" ref="N147" si="734">SUM(O147:P147)</f>
        <v>2470.34025324</v>
      </c>
      <c r="O147" s="89">
        <v>1673.9051399500001</v>
      </c>
      <c r="P147" s="89">
        <f t="shared" ref="P147" si="735">SUM(Q147:S147)</f>
        <v>796.43511328999989</v>
      </c>
      <c r="Q147" s="89">
        <v>413.56448675000001</v>
      </c>
      <c r="R147" s="89">
        <v>240.53129820999999</v>
      </c>
      <c r="S147" s="89">
        <v>142.33932833</v>
      </c>
      <c r="T147" s="89"/>
      <c r="U147" s="89"/>
      <c r="V147" s="89"/>
      <c r="W147" s="89"/>
      <c r="X147" s="89"/>
    </row>
    <row r="148" spans="1:24" hidden="1" outlineLevel="1" collapsed="1">
      <c r="A148" s="62">
        <v>44713</v>
      </c>
      <c r="B148" s="89">
        <v>7957.0123739399987</v>
      </c>
      <c r="C148" s="89">
        <f t="shared" ref="C148" si="736">I148+O148</f>
        <v>5627.6154600099999</v>
      </c>
      <c r="D148" s="89">
        <f t="shared" ref="D148" si="737">J148+P148</f>
        <v>2329.3969139299998</v>
      </c>
      <c r="E148" s="89">
        <f t="shared" ref="E148" si="738">K148+Q148</f>
        <v>1564.0946260799999</v>
      </c>
      <c r="F148" s="89">
        <f t="shared" ref="F148" si="739">L148+R148</f>
        <v>595.42447250999999</v>
      </c>
      <c r="G148" s="89">
        <f t="shared" ref="G148" si="740">M148+S148</f>
        <v>169.87781533999998</v>
      </c>
      <c r="H148" s="89">
        <f t="shared" ref="H148" si="741">SUM(I148:J148)</f>
        <v>5555.8673318000001</v>
      </c>
      <c r="I148" s="89">
        <v>4047.6443981499997</v>
      </c>
      <c r="J148" s="89">
        <f t="shared" ref="J148" si="742">SUM(K148:M148)</f>
        <v>1508.22293365</v>
      </c>
      <c r="K148" s="89">
        <v>1125.85019023</v>
      </c>
      <c r="L148" s="89">
        <v>354.88300237999999</v>
      </c>
      <c r="M148" s="89">
        <v>27.489741039999998</v>
      </c>
      <c r="N148" s="89">
        <f t="shared" ref="N148" si="743">SUM(O148:P148)</f>
        <v>2401.14504214</v>
      </c>
      <c r="O148" s="89">
        <v>1579.97106186</v>
      </c>
      <c r="P148" s="89">
        <f t="shared" ref="P148" si="744">SUM(Q148:S148)</f>
        <v>821.17398028000002</v>
      </c>
      <c r="Q148" s="89">
        <v>438.24443585</v>
      </c>
      <c r="R148" s="89">
        <v>240.54147012999999</v>
      </c>
      <c r="S148" s="89">
        <v>142.3880743</v>
      </c>
      <c r="T148" s="89"/>
      <c r="U148" s="89"/>
      <c r="V148" s="89"/>
      <c r="W148" s="89"/>
      <c r="X148" s="89"/>
    </row>
    <row r="149" spans="1:24" hidden="1" outlineLevel="1" collapsed="1">
      <c r="A149" s="62">
        <v>44743</v>
      </c>
      <c r="B149" s="89">
        <v>7960.3178383900004</v>
      </c>
      <c r="C149" s="89">
        <f t="shared" ref="C149" si="745">I149+O149</f>
        <v>5139.6342245600008</v>
      </c>
      <c r="D149" s="89">
        <f t="shared" ref="D149" si="746">J149+P149</f>
        <v>2820.68361383</v>
      </c>
      <c r="E149" s="89">
        <f t="shared" ref="E149" si="747">K149+Q149</f>
        <v>2062.6150621299998</v>
      </c>
      <c r="F149" s="89">
        <f t="shared" ref="F149" si="748">L149+R149</f>
        <v>552.62317645000007</v>
      </c>
      <c r="G149" s="89">
        <f t="shared" ref="G149" si="749">M149+S149</f>
        <v>205.44537525000001</v>
      </c>
      <c r="H149" s="89">
        <f t="shared" ref="H149" si="750">SUM(I149:J149)</f>
        <v>4917.3935285200005</v>
      </c>
      <c r="I149" s="89">
        <v>3279.4121900500004</v>
      </c>
      <c r="J149" s="89">
        <f t="shared" ref="J149" si="751">SUM(K149:M149)</f>
        <v>1637.9813384700001</v>
      </c>
      <c r="K149" s="89">
        <v>1333.6992270999999</v>
      </c>
      <c r="L149" s="89">
        <v>276.82414461000002</v>
      </c>
      <c r="M149" s="89">
        <v>27.457966760000001</v>
      </c>
      <c r="N149" s="89">
        <f t="shared" ref="N149" si="752">SUM(O149:P149)</f>
        <v>3042.9243098699999</v>
      </c>
      <c r="O149" s="89">
        <v>1860.22203451</v>
      </c>
      <c r="P149" s="89">
        <f t="shared" ref="P149" si="753">SUM(Q149:S149)</f>
        <v>1182.7022753599999</v>
      </c>
      <c r="Q149" s="89">
        <v>728.91583503000004</v>
      </c>
      <c r="R149" s="89">
        <v>275.79903184</v>
      </c>
      <c r="S149" s="89">
        <v>177.98740849000001</v>
      </c>
      <c r="T149" s="89"/>
      <c r="U149" s="89"/>
      <c r="V149" s="89"/>
      <c r="W149" s="89"/>
      <c r="X149" s="89"/>
    </row>
    <row r="150" spans="1:24" hidden="1" outlineLevel="1" collapsed="1">
      <c r="A150" s="62">
        <v>44774</v>
      </c>
      <c r="B150" s="89">
        <v>8383.69103731</v>
      </c>
      <c r="C150" s="89">
        <f t="shared" ref="C150" si="754">I150+O150</f>
        <v>5502.3629350299998</v>
      </c>
      <c r="D150" s="89">
        <f t="shared" ref="D150" si="755">J150+P150</f>
        <v>2881.3281022800002</v>
      </c>
      <c r="E150" s="89">
        <f t="shared" ref="E150" si="756">K150+Q150</f>
        <v>2149.2711176599996</v>
      </c>
      <c r="F150" s="89">
        <f t="shared" ref="F150" si="757">L150+R150</f>
        <v>609.65514430000007</v>
      </c>
      <c r="G150" s="89">
        <f t="shared" ref="G150" si="758">M150+S150</f>
        <v>122.40184032000001</v>
      </c>
      <c r="H150" s="89">
        <f t="shared" ref="H150" si="759">SUM(I150:J150)</f>
        <v>5070.3330821599993</v>
      </c>
      <c r="I150" s="89">
        <v>3326.2105375399997</v>
      </c>
      <c r="J150" s="89">
        <f t="shared" ref="J150" si="760">SUM(K150:M150)</f>
        <v>1744.1225446199999</v>
      </c>
      <c r="K150" s="89">
        <v>1394.1922572999999</v>
      </c>
      <c r="L150" s="89">
        <v>322.47593895</v>
      </c>
      <c r="M150" s="89">
        <v>27.454348370000002</v>
      </c>
      <c r="N150" s="89">
        <f t="shared" ref="N150" si="761">SUM(O150:P150)</f>
        <v>3313.3579551500002</v>
      </c>
      <c r="O150" s="89">
        <v>2176.1523974900001</v>
      </c>
      <c r="P150" s="89">
        <f t="shared" ref="P150" si="762">SUM(Q150:S150)</f>
        <v>1137.2055576600001</v>
      </c>
      <c r="Q150" s="89">
        <v>755.07886035999991</v>
      </c>
      <c r="R150" s="89">
        <v>287.17920535000002</v>
      </c>
      <c r="S150" s="89">
        <v>94.94749195</v>
      </c>
      <c r="T150" s="89"/>
      <c r="U150" s="89"/>
      <c r="V150" s="89"/>
      <c r="W150" s="89"/>
      <c r="X150" s="89"/>
    </row>
    <row r="151" spans="1:24" hidden="1" outlineLevel="1" collapsed="1">
      <c r="A151" s="62">
        <v>44805</v>
      </c>
      <c r="B151" s="89">
        <v>9093.6503718500007</v>
      </c>
      <c r="C151" s="89">
        <f t="shared" ref="C151" si="763">I151+O151</f>
        <v>6210.9848091100002</v>
      </c>
      <c r="D151" s="89">
        <f t="shared" ref="D151" si="764">J151+P151</f>
        <v>2882.6655627400005</v>
      </c>
      <c r="E151" s="89">
        <f t="shared" ref="E151" si="765">K151+Q151</f>
        <v>2125.7522861300004</v>
      </c>
      <c r="F151" s="89">
        <f t="shared" ref="F151" si="766">L151+R151</f>
        <v>634.53592940999999</v>
      </c>
      <c r="G151" s="89">
        <f t="shared" ref="G151" si="767">M151+S151</f>
        <v>122.3773472</v>
      </c>
      <c r="H151" s="89">
        <f t="shared" ref="H151" si="768">SUM(I151:J151)</f>
        <v>5479.94319576</v>
      </c>
      <c r="I151" s="89">
        <v>3699.26633137</v>
      </c>
      <c r="J151" s="89">
        <f t="shared" ref="J151" si="769">SUM(K151:M151)</f>
        <v>1780.67686439</v>
      </c>
      <c r="K151" s="89">
        <v>1405.94240087</v>
      </c>
      <c r="L151" s="89">
        <v>347.28511171999997</v>
      </c>
      <c r="M151" s="89">
        <v>27.449351799999999</v>
      </c>
      <c r="N151" s="89">
        <f t="shared" ref="N151" si="770">SUM(O151:P151)</f>
        <v>3613.7071760900008</v>
      </c>
      <c r="O151" s="89">
        <v>2511.7184777400003</v>
      </c>
      <c r="P151" s="89">
        <f t="shared" ref="P151" si="771">SUM(Q151:S151)</f>
        <v>1101.9886983500003</v>
      </c>
      <c r="Q151" s="89">
        <v>719.8098852600001</v>
      </c>
      <c r="R151" s="89">
        <v>287.25081769000002</v>
      </c>
      <c r="S151" s="89">
        <v>94.9279954</v>
      </c>
      <c r="T151" s="89"/>
      <c r="U151" s="89"/>
      <c r="V151" s="89"/>
      <c r="W151" s="89"/>
      <c r="X151" s="89"/>
    </row>
    <row r="152" spans="1:24" hidden="1" outlineLevel="1" collapsed="1">
      <c r="A152" s="62">
        <v>44835</v>
      </c>
      <c r="B152" s="89">
        <v>9330.0575033000005</v>
      </c>
      <c r="C152" s="89">
        <f t="shared" ref="C152" si="772">I152+O152</f>
        <v>6556.5619367500003</v>
      </c>
      <c r="D152" s="89">
        <f t="shared" ref="D152" si="773">J152+P152</f>
        <v>2773.4955665499997</v>
      </c>
      <c r="E152" s="89">
        <f t="shared" ref="E152" si="774">K152+Q152</f>
        <v>2046.0101397599997</v>
      </c>
      <c r="F152" s="89">
        <f t="shared" ref="F152" si="775">L152+R152</f>
        <v>605.10459773000002</v>
      </c>
      <c r="G152" s="89">
        <f t="shared" ref="G152" si="776">M152+S152</f>
        <v>122.38082906</v>
      </c>
      <c r="H152" s="89">
        <f t="shared" ref="H152" si="777">SUM(I152:J152)</f>
        <v>5668.3624324699995</v>
      </c>
      <c r="I152" s="89">
        <v>4079.9591981100002</v>
      </c>
      <c r="J152" s="89">
        <f t="shared" ref="J152" si="778">SUM(K152:M152)</f>
        <v>1588.4032343599997</v>
      </c>
      <c r="K152" s="89">
        <v>1239.3402256699999</v>
      </c>
      <c r="L152" s="89">
        <v>321.61147504999997</v>
      </c>
      <c r="M152" s="89">
        <v>27.451533640000001</v>
      </c>
      <c r="N152" s="89">
        <f t="shared" ref="N152" si="779">SUM(O152:P152)</f>
        <v>3661.6950708300001</v>
      </c>
      <c r="O152" s="89">
        <v>2476.6027386400001</v>
      </c>
      <c r="P152" s="89">
        <f t="shared" ref="P152" si="780">SUM(Q152:S152)</f>
        <v>1185.09233219</v>
      </c>
      <c r="Q152" s="89">
        <v>806.66991408999991</v>
      </c>
      <c r="R152" s="89">
        <v>283.49312268</v>
      </c>
      <c r="S152" s="89">
        <v>94.929295420000003</v>
      </c>
      <c r="T152" s="89"/>
      <c r="U152" s="89"/>
      <c r="V152" s="89"/>
      <c r="W152" s="89"/>
      <c r="X152" s="89"/>
    </row>
    <row r="153" spans="1:24" hidden="1" outlineLevel="1" collapsed="1">
      <c r="A153" s="62">
        <v>44866</v>
      </c>
      <c r="B153" s="89">
        <v>10490.40853762</v>
      </c>
      <c r="C153" s="89">
        <f t="shared" ref="C153" si="781">I153+O153</f>
        <v>7552.2180753200009</v>
      </c>
      <c r="D153" s="89">
        <f t="shared" ref="D153" si="782">J153+P153</f>
        <v>2938.1904623000005</v>
      </c>
      <c r="E153" s="89">
        <f t="shared" ref="E153" si="783">K153+Q153</f>
        <v>2316.8467992400001</v>
      </c>
      <c r="F153" s="89">
        <f t="shared" ref="F153" si="784">L153+R153</f>
        <v>498.96588843000001</v>
      </c>
      <c r="G153" s="89">
        <f t="shared" ref="G153" si="785">M153+S153</f>
        <v>122.37777463</v>
      </c>
      <c r="H153" s="89">
        <f t="shared" ref="H153" si="786">SUM(I153:J153)</f>
        <v>7041.2095095000004</v>
      </c>
      <c r="I153" s="89">
        <v>5458.8297081600003</v>
      </c>
      <c r="J153" s="89">
        <f t="shared" ref="J153" si="787">SUM(K153:M153)</f>
        <v>1582.3798013400003</v>
      </c>
      <c r="K153" s="89">
        <v>1311.6356325600002</v>
      </c>
      <c r="L153" s="89">
        <v>243.29438955000001</v>
      </c>
      <c r="M153" s="89">
        <v>27.449779230000001</v>
      </c>
      <c r="N153" s="89">
        <f t="shared" ref="N153" si="788">SUM(O153:P153)</f>
        <v>3449.1990281200005</v>
      </c>
      <c r="O153" s="89">
        <v>2093.3883671600001</v>
      </c>
      <c r="P153" s="89">
        <f t="shared" ref="P153" si="789">SUM(Q153:S153)</f>
        <v>1355.8106609600002</v>
      </c>
      <c r="Q153" s="89">
        <v>1005.21116668</v>
      </c>
      <c r="R153" s="89">
        <v>255.67149888</v>
      </c>
      <c r="S153" s="89">
        <v>94.9279954</v>
      </c>
      <c r="T153" s="89"/>
      <c r="U153" s="89"/>
      <c r="V153" s="89"/>
      <c r="W153" s="89"/>
      <c r="X153" s="89"/>
    </row>
    <row r="154" spans="1:24" hidden="1" outlineLevel="1" collapsed="1">
      <c r="A154" s="62">
        <v>44896</v>
      </c>
      <c r="B154" s="89">
        <v>10044.801399519998</v>
      </c>
      <c r="C154" s="89">
        <f t="shared" ref="C154" si="790">I154+O154</f>
        <v>7177.3052386999998</v>
      </c>
      <c r="D154" s="89">
        <f t="shared" ref="D154" si="791">J154+P154</f>
        <v>2867.4961608199997</v>
      </c>
      <c r="E154" s="89">
        <f t="shared" ref="E154" si="792">K154+Q154</f>
        <v>2288.4890393699998</v>
      </c>
      <c r="F154" s="89">
        <f t="shared" ref="F154" si="793">L154+R154</f>
        <v>456.11246729000004</v>
      </c>
      <c r="G154" s="89">
        <f t="shared" ref="G154" si="794">M154+S154</f>
        <v>122.89465416</v>
      </c>
      <c r="H154" s="89">
        <f t="shared" ref="H154" si="795">SUM(I154:J154)</f>
        <v>6830.6264950099994</v>
      </c>
      <c r="I154" s="89">
        <v>5368.7360441800001</v>
      </c>
      <c r="J154" s="89">
        <f t="shared" ref="J154" si="796">SUM(K154:M154)</f>
        <v>1461.8904508299997</v>
      </c>
      <c r="K154" s="89">
        <v>1258.2085086099999</v>
      </c>
      <c r="L154" s="89">
        <v>176.22381058000002</v>
      </c>
      <c r="M154" s="89">
        <v>27.458131640000001</v>
      </c>
      <c r="N154" s="89">
        <f t="shared" ref="N154" si="797">SUM(O154:P154)</f>
        <v>3214.1749045099996</v>
      </c>
      <c r="O154" s="89">
        <v>1808.5691945199999</v>
      </c>
      <c r="P154" s="89">
        <f t="shared" ref="P154" si="798">SUM(Q154:S154)</f>
        <v>1405.6057099899999</v>
      </c>
      <c r="Q154" s="89">
        <v>1030.2805307599999</v>
      </c>
      <c r="R154" s="89">
        <v>279.88865671000002</v>
      </c>
      <c r="S154" s="89">
        <v>95.436522519999997</v>
      </c>
      <c r="T154" s="89"/>
      <c r="U154" s="89"/>
      <c r="V154" s="89"/>
      <c r="W154" s="89"/>
      <c r="X154" s="89"/>
    </row>
    <row r="155" spans="1:24" hidden="1" outlineLevel="1" collapsed="1">
      <c r="A155" s="62">
        <v>44927</v>
      </c>
      <c r="B155" s="89">
        <v>9990.6379273999992</v>
      </c>
      <c r="C155" s="89">
        <f t="shared" ref="C155" si="799">I155+O155</f>
        <v>7331.7535819599998</v>
      </c>
      <c r="D155" s="89">
        <f t="shared" ref="D155" si="800">J155+P155</f>
        <v>2658.8843454399998</v>
      </c>
      <c r="E155" s="89">
        <f t="shared" ref="E155" si="801">K155+Q155</f>
        <v>2143.0697884599999</v>
      </c>
      <c r="F155" s="89">
        <f t="shared" ref="F155" si="802">L155+R155</f>
        <v>450.58491723999998</v>
      </c>
      <c r="G155" s="89">
        <f t="shared" ref="G155" si="803">M155+S155</f>
        <v>65.229639739999996</v>
      </c>
      <c r="H155" s="89">
        <f t="shared" ref="H155" si="804">SUM(I155:J155)</f>
        <v>6513.0898528500002</v>
      </c>
      <c r="I155" s="89">
        <v>4927.6250739400002</v>
      </c>
      <c r="J155" s="89">
        <f t="shared" ref="J155" si="805">SUM(K155:M155)</f>
        <v>1585.4647789099999</v>
      </c>
      <c r="K155" s="89">
        <v>1378.6589494</v>
      </c>
      <c r="L155" s="89">
        <v>179.36053389</v>
      </c>
      <c r="M155" s="89">
        <v>27.44529562</v>
      </c>
      <c r="N155" s="89">
        <f t="shared" ref="N155" si="806">SUM(O155:P155)</f>
        <v>3477.5480745499999</v>
      </c>
      <c r="O155" s="89">
        <v>2404.12850802</v>
      </c>
      <c r="P155" s="89">
        <f t="shared" ref="P155" si="807">SUM(Q155:S155)</f>
        <v>1073.4195665299999</v>
      </c>
      <c r="Q155" s="89">
        <v>764.41083905999994</v>
      </c>
      <c r="R155" s="89">
        <v>271.22438334999998</v>
      </c>
      <c r="S155" s="89">
        <v>37.784344119999993</v>
      </c>
      <c r="T155" s="89"/>
      <c r="U155" s="89"/>
      <c r="V155" s="89"/>
      <c r="W155" s="89"/>
      <c r="X155" s="89"/>
    </row>
    <row r="156" spans="1:24" hidden="1" outlineLevel="1" collapsed="1">
      <c r="A156" s="62">
        <v>44958</v>
      </c>
      <c r="B156" s="89">
        <v>10306.35783922</v>
      </c>
      <c r="C156" s="89">
        <f t="shared" ref="C156" si="808">I156+O156</f>
        <v>6702.1857183100001</v>
      </c>
      <c r="D156" s="89">
        <f t="shared" ref="D156" si="809">J156+P156</f>
        <v>3604.1721209099996</v>
      </c>
      <c r="E156" s="89">
        <f t="shared" ref="E156" si="810">K156+Q156</f>
        <v>3045.2506734499998</v>
      </c>
      <c r="F156" s="89">
        <f t="shared" ref="F156" si="811">L156+R156</f>
        <v>493.74758692</v>
      </c>
      <c r="G156" s="89">
        <f t="shared" ref="G156" si="812">M156+S156</f>
        <v>65.173860539999993</v>
      </c>
      <c r="H156" s="89">
        <f t="shared" ref="H156" si="813">SUM(I156:J156)</f>
        <v>6859.7016128899995</v>
      </c>
      <c r="I156" s="89">
        <v>4428.1354242699999</v>
      </c>
      <c r="J156" s="89">
        <f t="shared" ref="J156" si="814">SUM(K156:M156)</f>
        <v>2431.5661886199996</v>
      </c>
      <c r="K156" s="89">
        <v>2181.5638120799999</v>
      </c>
      <c r="L156" s="89">
        <v>222.59323208000001</v>
      </c>
      <c r="M156" s="89">
        <v>27.40914446</v>
      </c>
      <c r="N156" s="89">
        <f t="shared" ref="N156" si="815">SUM(O156:P156)</f>
        <v>3446.6562263299993</v>
      </c>
      <c r="O156" s="89">
        <v>2274.0502940399997</v>
      </c>
      <c r="P156" s="89">
        <f t="shared" ref="P156" si="816">SUM(Q156:S156)</f>
        <v>1172.6059322899998</v>
      </c>
      <c r="Q156" s="89">
        <v>863.68686136999997</v>
      </c>
      <c r="R156" s="89">
        <v>271.15435484</v>
      </c>
      <c r="S156" s="89">
        <v>37.764716079999999</v>
      </c>
      <c r="T156" s="89"/>
      <c r="U156" s="89"/>
      <c r="V156" s="89"/>
      <c r="W156" s="89"/>
      <c r="X156" s="89"/>
    </row>
    <row r="157" spans="1:24" hidden="1" outlineLevel="1" collapsed="1">
      <c r="A157" s="62">
        <v>44986</v>
      </c>
      <c r="B157" s="89">
        <v>10112.46617833</v>
      </c>
      <c r="C157" s="89">
        <f t="shared" ref="C157" si="817">I157+O157</f>
        <v>6381.3549106999999</v>
      </c>
      <c r="D157" s="89">
        <f t="shared" ref="D157" si="818">J157+P157</f>
        <v>3731.1112676299999</v>
      </c>
      <c r="E157" s="89">
        <f t="shared" ref="E157" si="819">K157+Q157</f>
        <v>3246.8964983300002</v>
      </c>
      <c r="F157" s="89">
        <f t="shared" ref="F157" si="820">L157+R157</f>
        <v>449.10132089000001</v>
      </c>
      <c r="G157" s="89">
        <f t="shared" ref="G157" si="821">M157+S157</f>
        <v>35.113448410000004</v>
      </c>
      <c r="H157" s="89">
        <f t="shared" ref="H157" si="822">SUM(I157:J157)</f>
        <v>6628.9623078800005</v>
      </c>
      <c r="I157" s="89">
        <v>4654.6653124900004</v>
      </c>
      <c r="J157" s="89">
        <f t="shared" ref="J157" si="823">SUM(K157:M157)</f>
        <v>1974.2969953900001</v>
      </c>
      <c r="K157" s="89">
        <v>1769.10506091</v>
      </c>
      <c r="L157" s="89">
        <v>177.8771979</v>
      </c>
      <c r="M157" s="89">
        <v>27.314736580000002</v>
      </c>
      <c r="N157" s="89">
        <f t="shared" ref="N157" si="824">SUM(O157:P157)</f>
        <v>3483.5038704500002</v>
      </c>
      <c r="O157" s="89">
        <v>1726.68959821</v>
      </c>
      <c r="P157" s="89">
        <f t="shared" ref="P157" si="825">SUM(Q157:S157)</f>
        <v>1756.81427224</v>
      </c>
      <c r="Q157" s="89">
        <v>1477.79143742</v>
      </c>
      <c r="R157" s="89">
        <v>271.22412299000001</v>
      </c>
      <c r="S157" s="89">
        <v>7.7987118300000002</v>
      </c>
      <c r="T157" s="89"/>
      <c r="U157" s="89"/>
      <c r="V157" s="89"/>
      <c r="W157" s="89"/>
      <c r="X157" s="89"/>
    </row>
    <row r="158" spans="1:24" hidden="1" outlineLevel="1" collapsed="1">
      <c r="A158" s="62">
        <v>45017</v>
      </c>
      <c r="B158" s="89">
        <v>11565.691121329999</v>
      </c>
      <c r="C158" s="89">
        <f t="shared" ref="C158" si="826">I158+O158</f>
        <v>6766.6754708999997</v>
      </c>
      <c r="D158" s="89">
        <f t="shared" ref="D158" si="827">J158+P158</f>
        <v>4799.0156504299994</v>
      </c>
      <c r="E158" s="89">
        <f t="shared" ref="E158" si="828">K158+Q158</f>
        <v>4356.0511131099993</v>
      </c>
      <c r="F158" s="89">
        <f t="shared" ref="F158" si="829">L158+R158</f>
        <v>407.43631969</v>
      </c>
      <c r="G158" s="89">
        <f t="shared" ref="G158" si="830">M158+S158</f>
        <v>35.52821763</v>
      </c>
      <c r="H158" s="89">
        <f t="shared" ref="H158" si="831">SUM(I158:J158)</f>
        <v>8246.0743419899991</v>
      </c>
      <c r="I158" s="89">
        <v>5204.3866353100002</v>
      </c>
      <c r="J158" s="89">
        <f t="shared" ref="J158" si="832">SUM(K158:M158)</f>
        <v>3041.6877066799998</v>
      </c>
      <c r="K158" s="89">
        <v>2878.2757664299997</v>
      </c>
      <c r="L158" s="89">
        <v>136.23550699</v>
      </c>
      <c r="M158" s="89">
        <v>27.17643326</v>
      </c>
      <c r="N158" s="89">
        <f t="shared" ref="N158" si="833">SUM(O158:P158)</f>
        <v>3319.61677934</v>
      </c>
      <c r="O158" s="89">
        <v>1562.28883559</v>
      </c>
      <c r="P158" s="89">
        <f t="shared" ref="P158" si="834">SUM(Q158:S158)</f>
        <v>1757.3279437499998</v>
      </c>
      <c r="Q158" s="89">
        <v>1477.77534668</v>
      </c>
      <c r="R158" s="89">
        <v>271.20081269999997</v>
      </c>
      <c r="S158" s="89">
        <v>8.3517843700000007</v>
      </c>
      <c r="T158" s="89"/>
      <c r="U158" s="89"/>
      <c r="V158" s="89"/>
      <c r="W158" s="89"/>
      <c r="X158" s="89"/>
    </row>
    <row r="159" spans="1:24" hidden="1" outlineLevel="1" collapsed="1">
      <c r="A159" s="62">
        <v>45047</v>
      </c>
      <c r="B159" s="89">
        <v>11640.75714555</v>
      </c>
      <c r="C159" s="89">
        <f t="shared" ref="C159" si="835">I159+O159</f>
        <v>7063.1048730299999</v>
      </c>
      <c r="D159" s="89">
        <f t="shared" ref="D159" si="836">J159+P159</f>
        <v>4577.6522725199993</v>
      </c>
      <c r="E159" s="89">
        <f t="shared" ref="E159" si="837">K159+Q159</f>
        <v>4168.0787991799998</v>
      </c>
      <c r="F159" s="89">
        <f t="shared" ref="F159" si="838">L159+R159</f>
        <v>373.73578958000002</v>
      </c>
      <c r="G159" s="89">
        <f t="shared" ref="G159" si="839">M159+S159</f>
        <v>35.837683760000004</v>
      </c>
      <c r="H159" s="89">
        <f t="shared" ref="H159" si="840">SUM(I159:J159)</f>
        <v>8109.2185848600002</v>
      </c>
      <c r="I159" s="89">
        <v>5505.3126596000002</v>
      </c>
      <c r="J159" s="89">
        <f t="shared" ref="J159" si="841">SUM(K159:M159)</f>
        <v>2603.9059252599995</v>
      </c>
      <c r="K159" s="89">
        <v>2456.0074776199999</v>
      </c>
      <c r="L159" s="89">
        <v>120.84187773000001</v>
      </c>
      <c r="M159" s="89">
        <v>27.05656991</v>
      </c>
      <c r="N159" s="89">
        <f t="shared" ref="N159" si="842">SUM(O159:P159)</f>
        <v>3531.5385606899999</v>
      </c>
      <c r="O159" s="89">
        <v>1557.7922134299999</v>
      </c>
      <c r="P159" s="89">
        <f t="shared" ref="P159" si="843">SUM(Q159:S159)</f>
        <v>1973.74634726</v>
      </c>
      <c r="Q159" s="89">
        <v>1712.0713215599999</v>
      </c>
      <c r="R159" s="89">
        <v>252.89391184999999</v>
      </c>
      <c r="S159" s="89">
        <v>8.7811138500000006</v>
      </c>
      <c r="T159" s="89"/>
      <c r="U159" s="89"/>
      <c r="V159" s="89"/>
      <c r="W159" s="89"/>
      <c r="X159" s="89"/>
    </row>
    <row r="160" spans="1:24" hidden="1" outlineLevel="1" collapsed="1">
      <c r="A160" s="62">
        <v>45078</v>
      </c>
      <c r="B160" s="89">
        <v>11641.01826008</v>
      </c>
      <c r="C160" s="89">
        <f t="shared" ref="C160" si="844">I160+O160</f>
        <v>6915.7775799800002</v>
      </c>
      <c r="D160" s="89">
        <f t="shared" ref="D160" si="845">J160+P160</f>
        <v>4725.2406800999997</v>
      </c>
      <c r="E160" s="89">
        <f t="shared" ref="E160" si="846">K160+Q160</f>
        <v>4314.60421219</v>
      </c>
      <c r="F160" s="89">
        <f t="shared" ref="F160" si="847">L160+R160</f>
        <v>374.35110576</v>
      </c>
      <c r="G160" s="89">
        <f t="shared" ref="G160" si="848">M160+S160</f>
        <v>36.285362149999997</v>
      </c>
      <c r="H160" s="89">
        <f t="shared" ref="H160" si="849">SUM(I160:J160)</f>
        <v>8124.8437610100009</v>
      </c>
      <c r="I160" s="89">
        <v>5329.6857921600003</v>
      </c>
      <c r="J160" s="89">
        <f t="shared" ref="J160" si="850">SUM(K160:M160)</f>
        <v>2795.1579688500001</v>
      </c>
      <c r="K160" s="89">
        <v>2646.7626625100002</v>
      </c>
      <c r="L160" s="89">
        <v>121.47912485000001</v>
      </c>
      <c r="M160" s="89">
        <v>26.91618149</v>
      </c>
      <c r="N160" s="89">
        <f t="shared" ref="N160" si="851">SUM(O160:P160)</f>
        <v>3516.1744990699999</v>
      </c>
      <c r="O160" s="89">
        <v>1586.09178782</v>
      </c>
      <c r="P160" s="89">
        <f t="shared" ref="P160" si="852">SUM(Q160:S160)</f>
        <v>1930.0827112500001</v>
      </c>
      <c r="Q160" s="89">
        <v>1667.8415496800001</v>
      </c>
      <c r="R160" s="89">
        <v>252.87198090999999</v>
      </c>
      <c r="S160" s="89">
        <v>9.3691806599999996</v>
      </c>
      <c r="T160" s="89"/>
      <c r="U160" s="89"/>
      <c r="V160" s="89"/>
      <c r="W160" s="89"/>
      <c r="X160" s="89"/>
    </row>
    <row r="161" spans="1:24" hidden="1" outlineLevel="1" collapsed="1">
      <c r="A161" s="62">
        <v>45108</v>
      </c>
      <c r="B161" s="89">
        <v>12574.373916389997</v>
      </c>
      <c r="C161" s="89">
        <f t="shared" ref="C161" si="853">I161+O161</f>
        <v>7860.7785565300001</v>
      </c>
      <c r="D161" s="89">
        <f t="shared" ref="D161" si="854">J161+P161</f>
        <v>4713.5953598599999</v>
      </c>
      <c r="E161" s="89">
        <f t="shared" ref="E161" si="855">K161+Q161</f>
        <v>4357.0979054399995</v>
      </c>
      <c r="F161" s="89">
        <f t="shared" ref="F161" si="856">L161+R161</f>
        <v>324.97311947000003</v>
      </c>
      <c r="G161" s="89">
        <f t="shared" ref="G161" si="857">M161+S161</f>
        <v>31.52433495</v>
      </c>
      <c r="H161" s="89">
        <f t="shared" ref="H161" si="858">SUM(I161:J161)</f>
        <v>9085.1516615399996</v>
      </c>
      <c r="I161" s="89">
        <v>6304.2220301799998</v>
      </c>
      <c r="J161" s="89">
        <f t="shared" ref="J161" si="859">SUM(K161:M161)</f>
        <v>2780.9296313599998</v>
      </c>
      <c r="K161" s="89">
        <v>2681.7212028099998</v>
      </c>
      <c r="L161" s="89">
        <v>72.414457209999995</v>
      </c>
      <c r="M161" s="89">
        <v>26.793971339999999</v>
      </c>
      <c r="N161" s="89">
        <f t="shared" ref="N161" si="860">SUM(O161:P161)</f>
        <v>3489.2222548500004</v>
      </c>
      <c r="O161" s="89">
        <v>1556.55652635</v>
      </c>
      <c r="P161" s="89">
        <f t="shared" ref="P161" si="861">SUM(Q161:S161)</f>
        <v>1932.6657285000001</v>
      </c>
      <c r="Q161" s="89">
        <v>1675.37670263</v>
      </c>
      <c r="R161" s="89">
        <v>252.55866226000001</v>
      </c>
      <c r="S161" s="89">
        <v>4.7303636100000004</v>
      </c>
      <c r="T161" s="89"/>
      <c r="U161" s="89"/>
      <c r="V161" s="89"/>
      <c r="W161" s="89"/>
      <c r="X161" s="89"/>
    </row>
    <row r="162" spans="1:24" hidden="1" outlineLevel="1" collapsed="1">
      <c r="A162" s="62">
        <v>45139</v>
      </c>
      <c r="B162" s="89">
        <v>12402.475038999999</v>
      </c>
      <c r="C162" s="89">
        <f t="shared" ref="C162" si="862">I162+O162</f>
        <v>7703.5935357999997</v>
      </c>
      <c r="D162" s="89">
        <f t="shared" ref="D162" si="863">J162+P162</f>
        <v>4698.8815032000002</v>
      </c>
      <c r="E162" s="89">
        <f t="shared" ref="E162" si="864">K162+Q162</f>
        <v>4385.3282360800004</v>
      </c>
      <c r="F162" s="89">
        <f t="shared" ref="F162" si="865">L162+R162</f>
        <v>281.70906998999999</v>
      </c>
      <c r="G162" s="89">
        <f t="shared" ref="G162" si="866">M162+S162</f>
        <v>31.844197130000001</v>
      </c>
      <c r="H162" s="89">
        <f t="shared" ref="H162" si="867">SUM(I162:J162)</f>
        <v>8905.0825543899991</v>
      </c>
      <c r="I162" s="89">
        <v>5883.7394122099995</v>
      </c>
      <c r="J162" s="89">
        <f t="shared" ref="J162" si="868">SUM(K162:M162)</f>
        <v>3021.3431421800005</v>
      </c>
      <c r="K162" s="89">
        <v>2919.2519752400003</v>
      </c>
      <c r="L162" s="89">
        <v>75.441816299999999</v>
      </c>
      <c r="M162" s="89">
        <v>26.649350640000002</v>
      </c>
      <c r="N162" s="89">
        <f t="shared" ref="N162" si="869">SUM(O162:P162)</f>
        <v>3497.3924846099999</v>
      </c>
      <c r="O162" s="89">
        <v>1819.8541235900002</v>
      </c>
      <c r="P162" s="89">
        <f t="shared" ref="P162" si="870">SUM(Q162:S162)</f>
        <v>1677.5383610199997</v>
      </c>
      <c r="Q162" s="89">
        <v>1466.0762608399998</v>
      </c>
      <c r="R162" s="89">
        <v>206.26725368999999</v>
      </c>
      <c r="S162" s="89">
        <v>5.1948464899999998</v>
      </c>
      <c r="T162" s="89"/>
      <c r="U162" s="89"/>
      <c r="V162" s="89"/>
      <c r="W162" s="89"/>
      <c r="X162" s="89"/>
    </row>
    <row r="163" spans="1:24" hidden="1" outlineLevel="1" collapsed="1">
      <c r="A163" s="62">
        <v>45170</v>
      </c>
      <c r="B163" s="89">
        <v>12162.810371790001</v>
      </c>
      <c r="C163" s="89">
        <f t="shared" ref="C163" si="871">I163+O163</f>
        <v>7254.7924016600009</v>
      </c>
      <c r="D163" s="89">
        <f t="shared" ref="D163" si="872">J163+P163</f>
        <v>4908.0179701299994</v>
      </c>
      <c r="E163" s="89">
        <f t="shared" ref="E163" si="873">K163+Q163</f>
        <v>4607.1900254499997</v>
      </c>
      <c r="F163" s="89">
        <f t="shared" ref="F163" si="874">L163+R163</f>
        <v>268.77387071999999</v>
      </c>
      <c r="G163" s="89">
        <f t="shared" ref="G163" si="875">M163+S163</f>
        <v>32.054073959999997</v>
      </c>
      <c r="H163" s="89">
        <f t="shared" ref="H163" si="876">SUM(I163:J163)</f>
        <v>8964.3191055200004</v>
      </c>
      <c r="I163" s="89">
        <v>5757.1046256500003</v>
      </c>
      <c r="J163" s="89">
        <f t="shared" ref="J163" si="877">SUM(K163:M163)</f>
        <v>3207.2144798699996</v>
      </c>
      <c r="K163" s="89">
        <v>3118.2934076799997</v>
      </c>
      <c r="L163" s="89">
        <v>62.403825980000001</v>
      </c>
      <c r="M163" s="89">
        <v>26.51724621</v>
      </c>
      <c r="N163" s="89">
        <f t="shared" ref="N163" si="878">SUM(O163:P163)</f>
        <v>3198.4912662699999</v>
      </c>
      <c r="O163" s="89">
        <v>1497.6877760100001</v>
      </c>
      <c r="P163" s="89">
        <f t="shared" ref="P163" si="879">SUM(Q163:S163)</f>
        <v>1700.8034902599998</v>
      </c>
      <c r="Q163" s="89">
        <v>1488.8966177699999</v>
      </c>
      <c r="R163" s="89">
        <v>206.37004474</v>
      </c>
      <c r="S163" s="89">
        <v>5.5368277499999996</v>
      </c>
      <c r="T163" s="89"/>
      <c r="U163" s="89"/>
      <c r="V163" s="89"/>
      <c r="W163" s="89"/>
      <c r="X163" s="89"/>
    </row>
    <row r="164" spans="1:24" hidden="1" outlineLevel="1" collapsed="1">
      <c r="A164" s="62">
        <v>45200</v>
      </c>
      <c r="B164" s="89">
        <v>12842.339996160001</v>
      </c>
      <c r="C164" s="89">
        <f t="shared" ref="C164" si="880">I164+O164</f>
        <v>7994.6230418799996</v>
      </c>
      <c r="D164" s="89">
        <f t="shared" ref="D164" si="881">J164+P164</f>
        <v>4847.7169542800002</v>
      </c>
      <c r="E164" s="89">
        <f t="shared" ref="E164" si="882">K164+Q164</f>
        <v>4564.23466293</v>
      </c>
      <c r="F164" s="89">
        <f t="shared" ref="F164" si="883">L164+R164</f>
        <v>256.17729095999999</v>
      </c>
      <c r="G164" s="89">
        <f t="shared" ref="G164" si="884">M164+S164</f>
        <v>27.30500039</v>
      </c>
      <c r="H164" s="89">
        <f t="shared" ref="H164" si="885">SUM(I164:J164)</f>
        <v>9382.4130290100002</v>
      </c>
      <c r="I164" s="89">
        <v>6167.0066949699994</v>
      </c>
      <c r="J164" s="89">
        <f t="shared" ref="J164" si="886">SUM(K164:M164)</f>
        <v>3215.4063340399998</v>
      </c>
      <c r="K164" s="89">
        <v>3137.6725241300001</v>
      </c>
      <c r="L164" s="89">
        <v>50.932263249999998</v>
      </c>
      <c r="M164" s="89">
        <v>26.80154666</v>
      </c>
      <c r="N164" s="89">
        <f t="shared" ref="N164" si="887">SUM(O164:P164)</f>
        <v>3459.9269671500001</v>
      </c>
      <c r="O164" s="89">
        <v>1827.6163469099999</v>
      </c>
      <c r="P164" s="89">
        <f t="shared" ref="P164" si="888">SUM(Q164:S164)</f>
        <v>1632.3106202400002</v>
      </c>
      <c r="Q164" s="89">
        <v>1426.5621388000002</v>
      </c>
      <c r="R164" s="89">
        <v>205.24502770999999</v>
      </c>
      <c r="S164" s="89">
        <v>0.50345373000000004</v>
      </c>
      <c r="T164" s="89"/>
      <c r="U164" s="89"/>
      <c r="V164" s="89"/>
      <c r="W164" s="89"/>
      <c r="X164" s="89"/>
    </row>
    <row r="165" spans="1:24" hidden="1" outlineLevel="1" collapsed="1">
      <c r="A165" s="62">
        <v>45231</v>
      </c>
      <c r="B165" s="89">
        <v>12196.9491222</v>
      </c>
      <c r="C165" s="89">
        <f t="shared" ref="C165" si="889">I165+O165</f>
        <v>7162.4136411299996</v>
      </c>
      <c r="D165" s="89">
        <f t="shared" ref="D165" si="890">J165+P165</f>
        <v>5034.5354810699992</v>
      </c>
      <c r="E165" s="89">
        <f t="shared" ref="E165" si="891">K165+Q165</f>
        <v>4740.2696775799996</v>
      </c>
      <c r="F165" s="89">
        <f t="shared" ref="F165" si="892">L165+R165</f>
        <v>266.85378384000001</v>
      </c>
      <c r="G165" s="89">
        <f t="shared" ref="G165" si="893">M165+S165</f>
        <v>27.412019649999998</v>
      </c>
      <c r="H165" s="89">
        <f t="shared" ref="H165" si="894">SUM(I165:J165)</f>
        <v>9238.544099159999</v>
      </c>
      <c r="I165" s="89">
        <v>5788.9910044099997</v>
      </c>
      <c r="J165" s="89">
        <f t="shared" ref="J165" si="895">SUM(K165:M165)</f>
        <v>3449.5530947499997</v>
      </c>
      <c r="K165" s="89">
        <v>3372.00187581</v>
      </c>
      <c r="L165" s="89">
        <v>50.660875969999999</v>
      </c>
      <c r="M165" s="89">
        <v>26.890342969999999</v>
      </c>
      <c r="N165" s="89">
        <f t="shared" ref="N165" si="896">SUM(O165:P165)</f>
        <v>2958.4050230399998</v>
      </c>
      <c r="O165" s="89">
        <v>1373.4226367199999</v>
      </c>
      <c r="P165" s="89">
        <f t="shared" ref="P165" si="897">SUM(Q165:S165)</f>
        <v>1584.9823863199999</v>
      </c>
      <c r="Q165" s="89">
        <v>1368.26780177</v>
      </c>
      <c r="R165" s="89">
        <v>216.19290787</v>
      </c>
      <c r="S165" s="89">
        <v>0.52167668</v>
      </c>
      <c r="T165" s="89"/>
      <c r="U165" s="89"/>
      <c r="V165" s="89"/>
      <c r="W165" s="89"/>
      <c r="X165" s="89"/>
    </row>
    <row r="166" spans="1:24" hidden="1" outlineLevel="1" collapsed="1">
      <c r="A166" s="62">
        <v>45261</v>
      </c>
      <c r="B166" s="89">
        <v>12252.9598874</v>
      </c>
      <c r="C166" s="89">
        <f t="shared" ref="C166" si="898">I166+O166</f>
        <v>7095.62813689</v>
      </c>
      <c r="D166" s="89">
        <f t="shared" ref="D166" si="899">J166+P166</f>
        <v>5157.3317505100003</v>
      </c>
      <c r="E166" s="89">
        <f t="shared" ref="E166" si="900">K166+Q166</f>
        <v>4899.7712119999997</v>
      </c>
      <c r="F166" s="89">
        <f t="shared" ref="F166" si="901">L166+R166</f>
        <v>230.22689197</v>
      </c>
      <c r="G166" s="89">
        <f t="shared" ref="G166" si="902">M166+S166</f>
        <v>27.33364654</v>
      </c>
      <c r="H166" s="89">
        <f t="shared" ref="H166" si="903">SUM(I166:J166)</f>
        <v>9028.6715049800005</v>
      </c>
      <c r="I166" s="89">
        <v>5646.8037489400003</v>
      </c>
      <c r="J166" s="89">
        <f t="shared" ref="J166" si="904">SUM(K166:M166)</f>
        <v>3381.8677560400001</v>
      </c>
      <c r="K166" s="89">
        <v>3319.3742358300001</v>
      </c>
      <c r="L166" s="89">
        <v>35.710921439999993</v>
      </c>
      <c r="M166" s="89">
        <v>26.78259877</v>
      </c>
      <c r="N166" s="89">
        <f t="shared" ref="N166" si="905">SUM(O166:P166)</f>
        <v>3224.2883824199998</v>
      </c>
      <c r="O166" s="89">
        <v>1448.8243879499998</v>
      </c>
      <c r="P166" s="89">
        <f t="shared" ref="P166" si="906">SUM(Q166:S166)</f>
        <v>1775.46399447</v>
      </c>
      <c r="Q166" s="89">
        <v>1580.39697617</v>
      </c>
      <c r="R166" s="89">
        <v>194.51597053</v>
      </c>
      <c r="S166" s="89">
        <v>0.55104777000000005</v>
      </c>
      <c r="T166" s="89"/>
      <c r="U166" s="89"/>
      <c r="V166" s="89"/>
      <c r="W166" s="89"/>
      <c r="X166" s="89"/>
    </row>
    <row r="167" spans="1:24" hidden="1" outlineLevel="1" collapsed="1">
      <c r="A167" s="62">
        <v>45292</v>
      </c>
      <c r="B167" s="89">
        <v>13305.563179979999</v>
      </c>
      <c r="C167" s="89">
        <f t="shared" ref="C167" si="907">I167+O167</f>
        <v>7563.2451969799995</v>
      </c>
      <c r="D167" s="89">
        <f t="shared" ref="D167" si="908">J167+P167</f>
        <v>5742.3179830000008</v>
      </c>
      <c r="E167" s="89">
        <f t="shared" ref="E167" si="909">K167+Q167</f>
        <v>4868.3878256000007</v>
      </c>
      <c r="F167" s="89">
        <f t="shared" ref="F167" si="910">L167+R167</f>
        <v>221.2583984</v>
      </c>
      <c r="G167" s="89">
        <f t="shared" ref="G167" si="911">M167+S167</f>
        <v>652.67175900000007</v>
      </c>
      <c r="H167" s="89">
        <f t="shared" ref="H167" si="912">SUM(I167:J167)</f>
        <v>9313.011314880001</v>
      </c>
      <c r="I167" s="89">
        <v>5983.6905569999999</v>
      </c>
      <c r="J167" s="89">
        <f t="shared" ref="J167" si="913">SUM(K167:M167)</f>
        <v>3329.3207578800002</v>
      </c>
      <c r="K167" s="89">
        <v>3275.3682874700003</v>
      </c>
      <c r="L167" s="89">
        <v>27.296291029999999</v>
      </c>
      <c r="M167" s="89">
        <v>26.656179380000001</v>
      </c>
      <c r="N167" s="89">
        <f t="shared" ref="N167" si="914">SUM(O167:P167)</f>
        <v>3992.5518651000002</v>
      </c>
      <c r="O167" s="89">
        <v>1579.5546399799998</v>
      </c>
      <c r="P167" s="89">
        <f t="shared" ref="P167" si="915">SUM(Q167:S167)</f>
        <v>2412.9972251200002</v>
      </c>
      <c r="Q167" s="89">
        <v>1593.01953813</v>
      </c>
      <c r="R167" s="89">
        <v>193.96210737000001</v>
      </c>
      <c r="S167" s="89">
        <v>626.01557962000004</v>
      </c>
      <c r="T167" s="89"/>
      <c r="U167" s="89"/>
      <c r="V167" s="89"/>
      <c r="W167" s="89"/>
      <c r="X167" s="89"/>
    </row>
    <row r="168" spans="1:24" hidden="1" outlineLevel="1" collapsed="1">
      <c r="A168" s="62">
        <v>45323</v>
      </c>
      <c r="B168" s="89">
        <v>14141.801570920001</v>
      </c>
      <c r="C168" s="89">
        <f t="shared" ref="C168" si="916">I168+O168</f>
        <v>8032.3276601600001</v>
      </c>
      <c r="D168" s="89">
        <f t="shared" ref="D168" si="917">J168+P168</f>
        <v>6109.4739107599999</v>
      </c>
      <c r="E168" s="89">
        <f t="shared" ref="E168" si="918">K168+Q168</f>
        <v>5228.4177668499997</v>
      </c>
      <c r="F168" s="89">
        <f t="shared" ref="F168" si="919">L168+R168</f>
        <v>222.88083218999998</v>
      </c>
      <c r="G168" s="89">
        <f t="shared" ref="G168" si="920">M168+S168</f>
        <v>658.17531172000008</v>
      </c>
      <c r="H168" s="89">
        <f t="shared" ref="H168" si="921">SUM(I168:J168)</f>
        <v>9998.7792897500003</v>
      </c>
      <c r="I168" s="89">
        <v>6425.7692608099997</v>
      </c>
      <c r="J168" s="89">
        <f t="shared" ref="J168" si="922">SUM(K168:M168)</f>
        <v>3573.0100289400002</v>
      </c>
      <c r="K168" s="89">
        <v>3519.13183789</v>
      </c>
      <c r="L168" s="89">
        <v>27.248061799999999</v>
      </c>
      <c r="M168" s="89">
        <v>26.63012925</v>
      </c>
      <c r="N168" s="89">
        <f t="shared" ref="N168" si="923">SUM(O168:P168)</f>
        <v>4143.0222811700005</v>
      </c>
      <c r="O168" s="89">
        <v>1606.5583993500002</v>
      </c>
      <c r="P168" s="89">
        <f t="shared" ref="P168" si="924">SUM(Q168:S168)</f>
        <v>2536.4638818200001</v>
      </c>
      <c r="Q168" s="89">
        <v>1709.2859289600001</v>
      </c>
      <c r="R168" s="89">
        <v>195.63277038999999</v>
      </c>
      <c r="S168" s="89">
        <v>631.5451824700001</v>
      </c>
      <c r="T168" s="89"/>
      <c r="U168" s="89"/>
      <c r="V168" s="89"/>
      <c r="W168" s="89"/>
      <c r="X168" s="89"/>
    </row>
    <row r="169" spans="1:24" hidden="1" outlineLevel="1" collapsed="1">
      <c r="A169" s="62">
        <v>45352</v>
      </c>
      <c r="B169" s="89">
        <v>14732.56157699</v>
      </c>
      <c r="C169" s="89">
        <f t="shared" ref="C169" si="925">I169+O169</f>
        <v>8413.8292566199998</v>
      </c>
      <c r="D169" s="89">
        <f t="shared" ref="D169" si="926">J169+P169</f>
        <v>6318.7323203699998</v>
      </c>
      <c r="E169" s="89">
        <f t="shared" ref="E169" si="927">K169+Q169</f>
        <v>5357.1631950199999</v>
      </c>
      <c r="F169" s="89">
        <f t="shared" ref="F169" si="928">L169+R169</f>
        <v>286.64556166</v>
      </c>
      <c r="G169" s="89">
        <f t="shared" ref="G169" si="929">M169+S169</f>
        <v>674.92356368999992</v>
      </c>
      <c r="H169" s="89">
        <f t="shared" ref="H169" si="930">SUM(I169:J169)</f>
        <v>10262.75740364</v>
      </c>
      <c r="I169" s="89">
        <v>6484.7506580499994</v>
      </c>
      <c r="J169" s="89">
        <f t="shared" ref="J169" si="931">SUM(K169:M169)</f>
        <v>3778.0067455899998</v>
      </c>
      <c r="K169" s="89">
        <v>3665.6003064299998</v>
      </c>
      <c r="L169" s="89">
        <v>85.786980419999992</v>
      </c>
      <c r="M169" s="89">
        <v>26.619458739999999</v>
      </c>
      <c r="N169" s="89">
        <f t="shared" ref="N169" si="932">SUM(O169:P169)</f>
        <v>4469.8041733500004</v>
      </c>
      <c r="O169" s="89">
        <v>1929.0785985700002</v>
      </c>
      <c r="P169" s="89">
        <f t="shared" ref="P169" si="933">SUM(Q169:S169)</f>
        <v>2540.72557478</v>
      </c>
      <c r="Q169" s="89">
        <v>1691.5628885900001</v>
      </c>
      <c r="R169" s="89">
        <v>200.85858124000001</v>
      </c>
      <c r="S169" s="89">
        <v>648.3041049499999</v>
      </c>
      <c r="T169" s="89"/>
      <c r="U169" s="89"/>
      <c r="V169" s="89"/>
      <c r="W169" s="89"/>
      <c r="X169" s="89"/>
    </row>
    <row r="170" spans="1:24" collapsed="1">
      <c r="A170" s="62">
        <v>45383</v>
      </c>
      <c r="B170" s="89">
        <v>15432.24138152</v>
      </c>
      <c r="C170" s="89">
        <f t="shared" ref="C170" si="934">I170+O170</f>
        <v>8673.2219447999996</v>
      </c>
      <c r="D170" s="89">
        <f t="shared" ref="D170" si="935">J170+P170</f>
        <v>6759.0194367200002</v>
      </c>
      <c r="E170" s="89">
        <f t="shared" ref="E170" si="936">K170+Q170</f>
        <v>5769.38159688</v>
      </c>
      <c r="F170" s="89">
        <f t="shared" ref="F170" si="937">L170+R170</f>
        <v>307.98511610999998</v>
      </c>
      <c r="G170" s="89">
        <f t="shared" ref="G170" si="938">M170+S170</f>
        <v>681.65272373000005</v>
      </c>
      <c r="H170" s="89">
        <f t="shared" ref="H170" si="939">SUM(I170:J170)</f>
        <v>10694.70803057</v>
      </c>
      <c r="I170" s="89">
        <v>6717.6524867399994</v>
      </c>
      <c r="J170" s="89">
        <f t="shared" ref="J170" si="940">SUM(K170:M170)</f>
        <v>3977.0555438300003</v>
      </c>
      <c r="K170" s="89">
        <v>3845.6871493500003</v>
      </c>
      <c r="L170" s="89">
        <v>104.85378098</v>
      </c>
      <c r="M170" s="89">
        <v>26.514613499999999</v>
      </c>
      <c r="N170" s="89">
        <f t="shared" ref="N170" si="941">SUM(O170:P170)</f>
        <v>4737.5333509499997</v>
      </c>
      <c r="O170" s="89">
        <v>1955.56945806</v>
      </c>
      <c r="P170" s="89">
        <f t="shared" ref="P170" si="942">SUM(Q170:S170)</f>
        <v>2781.9638928899999</v>
      </c>
      <c r="Q170" s="89">
        <v>1923.6944475299999</v>
      </c>
      <c r="R170" s="89">
        <v>203.13133513</v>
      </c>
      <c r="S170" s="89">
        <v>655.13811023000005</v>
      </c>
      <c r="T170" s="89"/>
      <c r="U170" s="89"/>
      <c r="V170" s="89"/>
      <c r="W170" s="89"/>
      <c r="X170" s="89"/>
    </row>
    <row r="171" spans="1:24">
      <c r="A171" s="62">
        <v>45413</v>
      </c>
      <c r="B171" s="89">
        <v>15361.09672447</v>
      </c>
      <c r="C171" s="89">
        <f t="shared" ref="C171" si="943">I171+O171</f>
        <v>8563.5005705599997</v>
      </c>
      <c r="D171" s="89">
        <f t="shared" ref="D171" si="944">J171+P171</f>
        <v>6797.5961539099999</v>
      </c>
      <c r="E171" s="89">
        <f t="shared" ref="E171" si="945">K171+Q171</f>
        <v>5759.4992516500006</v>
      </c>
      <c r="F171" s="89">
        <f t="shared" ref="F171" si="946">L171+R171</f>
        <v>342.70602114999997</v>
      </c>
      <c r="G171" s="89">
        <f t="shared" ref="G171" si="947">M171+S171</f>
        <v>695.39088111000001</v>
      </c>
      <c r="H171" s="89">
        <f t="shared" ref="H171" si="948">SUM(I171:J171)</f>
        <v>10493.534840820001</v>
      </c>
      <c r="I171" s="89">
        <v>6408.6818490699998</v>
      </c>
      <c r="J171" s="89">
        <f t="shared" ref="J171" si="949">SUM(K171:M171)</f>
        <v>4084.85299175</v>
      </c>
      <c r="K171" s="89">
        <v>3923.0313766700001</v>
      </c>
      <c r="L171" s="89">
        <v>135.29975615000001</v>
      </c>
      <c r="M171" s="89">
        <v>26.52185893</v>
      </c>
      <c r="N171" s="89">
        <f t="shared" ref="N171" si="950">SUM(O171:P171)</f>
        <v>4867.5618836499998</v>
      </c>
      <c r="O171" s="89">
        <v>2154.8187214900004</v>
      </c>
      <c r="P171" s="89">
        <f t="shared" ref="P171" si="951">SUM(Q171:S171)</f>
        <v>2712.7431621599999</v>
      </c>
      <c r="Q171" s="89">
        <v>1836.46787498</v>
      </c>
      <c r="R171" s="89">
        <v>207.40626499999999</v>
      </c>
      <c r="S171" s="89">
        <v>668.86902218</v>
      </c>
      <c r="T171" s="89"/>
      <c r="U171" s="89"/>
      <c r="V171" s="89"/>
      <c r="W171" s="89"/>
      <c r="X171" s="89"/>
    </row>
    <row r="172" spans="1:24">
      <c r="A172" s="62">
        <v>45444</v>
      </c>
      <c r="B172" s="89">
        <v>14209.587111679999</v>
      </c>
      <c r="C172" s="89">
        <f t="shared" ref="C172" si="952">I172+O172</f>
        <v>8623.5111285799994</v>
      </c>
      <c r="D172" s="89">
        <f t="shared" ref="D172" si="953">J172+P172</f>
        <v>5586.0759831000005</v>
      </c>
      <c r="E172" s="89">
        <f t="shared" ref="E172" si="954">K172+Q172</f>
        <v>5214.1857004900003</v>
      </c>
      <c r="F172" s="89">
        <f t="shared" ref="F172" si="955">L172+R172</f>
        <v>345.28525795999997</v>
      </c>
      <c r="G172" s="89">
        <f t="shared" ref="G172" si="956">M172+S172</f>
        <v>26.605024650000001</v>
      </c>
      <c r="H172" s="89">
        <f t="shared" ref="H172" si="957">SUM(I172:J172)</f>
        <v>9858.8122822699988</v>
      </c>
      <c r="I172" s="89">
        <v>6280.6978740899995</v>
      </c>
      <c r="J172" s="89">
        <f t="shared" ref="J172" si="958">SUM(K172:M172)</f>
        <v>3578.1144081800003</v>
      </c>
      <c r="K172" s="89">
        <v>3413.8975772500003</v>
      </c>
      <c r="L172" s="89">
        <v>137.70672500000001</v>
      </c>
      <c r="M172" s="89">
        <v>26.510105930000002</v>
      </c>
      <c r="N172" s="89">
        <f t="shared" ref="N172" si="959">SUM(O172:P172)</f>
        <v>4350.7748294100002</v>
      </c>
      <c r="O172" s="89">
        <v>2342.81325449</v>
      </c>
      <c r="P172" s="89">
        <f t="shared" ref="P172" si="960">SUM(Q172:S172)</f>
        <v>2007.96157492</v>
      </c>
      <c r="Q172" s="89">
        <v>1800.28812324</v>
      </c>
      <c r="R172" s="89">
        <v>207.57853295999999</v>
      </c>
      <c r="S172" s="89">
        <v>9.4918719999999998E-2</v>
      </c>
      <c r="T172" s="89"/>
      <c r="U172" s="89"/>
      <c r="V172" s="89"/>
      <c r="W172" s="89"/>
      <c r="X172" s="89"/>
    </row>
    <row r="173" spans="1:24">
      <c r="A173" s="62">
        <v>45474</v>
      </c>
      <c r="B173" s="89">
        <v>14687.091280339999</v>
      </c>
      <c r="C173" s="89">
        <f t="shared" ref="C173" si="961">I173+O173</f>
        <v>8782.7365625700004</v>
      </c>
      <c r="D173" s="89">
        <f t="shared" ref="D173" si="962">J173+P173</f>
        <v>5904.3547177700002</v>
      </c>
      <c r="E173" s="89">
        <f t="shared" ref="E173" si="963">K173+Q173</f>
        <v>5462.4216038899995</v>
      </c>
      <c r="F173" s="89">
        <f t="shared" ref="F173" si="964">L173+R173</f>
        <v>415.27325409999997</v>
      </c>
      <c r="G173" s="89">
        <f t="shared" ref="G173" si="965">M173+S173</f>
        <v>26.659859780000001</v>
      </c>
      <c r="H173" s="89">
        <f t="shared" ref="H173" si="966">SUM(I173:J173)</f>
        <v>10380.81194931</v>
      </c>
      <c r="I173" s="89">
        <v>6586.4830155199998</v>
      </c>
      <c r="J173" s="89">
        <f t="shared" ref="J173" si="967">SUM(K173:M173)</f>
        <v>3794.3289337900001</v>
      </c>
      <c r="K173" s="89">
        <v>3580.7332439299998</v>
      </c>
      <c r="L173" s="89">
        <v>187.01154148999998</v>
      </c>
      <c r="M173" s="89">
        <v>26.584148370000001</v>
      </c>
      <c r="N173" s="89">
        <f t="shared" ref="N173" si="968">SUM(O173:P173)</f>
        <v>4306.2793310300003</v>
      </c>
      <c r="O173" s="89">
        <v>2196.2535470499997</v>
      </c>
      <c r="P173" s="89">
        <f t="shared" ref="P173" si="969">SUM(Q173:S173)</f>
        <v>2110.0257839800001</v>
      </c>
      <c r="Q173" s="89">
        <v>1881.6883599600001</v>
      </c>
      <c r="R173" s="89">
        <v>228.26171260999999</v>
      </c>
      <c r="S173" s="89">
        <v>7.5711410000000007E-2</v>
      </c>
      <c r="T173" s="89"/>
      <c r="U173" s="89"/>
      <c r="V173" s="89"/>
      <c r="W173" s="89"/>
      <c r="X173" s="89"/>
    </row>
    <row r="174" spans="1:24">
      <c r="A174" s="62">
        <v>45505</v>
      </c>
      <c r="B174" s="89">
        <v>14095.84856864</v>
      </c>
      <c r="C174" s="89">
        <f t="shared" ref="C174" si="970">I174+O174</f>
        <v>8189.0199531100006</v>
      </c>
      <c r="D174" s="89">
        <f t="shared" ref="D174" si="971">J174+P174</f>
        <v>5906.8286155300002</v>
      </c>
      <c r="E174" s="89">
        <f t="shared" ref="E174" si="972">K174+Q174</f>
        <v>5523.8013593200003</v>
      </c>
      <c r="F174" s="89">
        <f t="shared" ref="F174" si="973">L174+R174</f>
        <v>357.78052048000001</v>
      </c>
      <c r="G174" s="89">
        <f t="shared" ref="G174" si="974">M174+S174</f>
        <v>25.246735730000001</v>
      </c>
      <c r="H174" s="89">
        <f t="shared" ref="H174" si="975">SUM(I174:J174)</f>
        <v>9733.8748479099995</v>
      </c>
      <c r="I174" s="89">
        <v>5996.5956574900001</v>
      </c>
      <c r="J174" s="89">
        <f t="shared" ref="J174" si="976">SUM(K174:M174)</f>
        <v>3737.2791904199998</v>
      </c>
      <c r="K174" s="89">
        <v>3486.77505152</v>
      </c>
      <c r="L174" s="89">
        <v>225.33341167</v>
      </c>
      <c r="M174" s="89">
        <v>25.170727230000001</v>
      </c>
      <c r="N174" s="89">
        <f t="shared" ref="N174" si="977">SUM(O174:P174)</f>
        <v>4361.9737207300004</v>
      </c>
      <c r="O174" s="89">
        <v>2192.4242956200001</v>
      </c>
      <c r="P174" s="89">
        <f t="shared" ref="P174" si="978">SUM(Q174:S174)</f>
        <v>2169.5494251100004</v>
      </c>
      <c r="Q174" s="89">
        <v>2037.0263078</v>
      </c>
      <c r="R174" s="89">
        <v>132.44710881</v>
      </c>
      <c r="S174" s="89">
        <v>7.6008500000000007E-2</v>
      </c>
      <c r="T174" s="89"/>
      <c r="U174" s="89"/>
      <c r="V174" s="89"/>
      <c r="W174" s="89"/>
      <c r="X174" s="89"/>
    </row>
    <row r="175" spans="1:24">
      <c r="A175" s="62">
        <v>45536</v>
      </c>
      <c r="B175" s="89">
        <v>13320.099894579998</v>
      </c>
      <c r="C175" s="89">
        <f t="shared" ref="C175" si="979">I175+O175</f>
        <v>7689.0271325699996</v>
      </c>
      <c r="D175" s="89">
        <f t="shared" ref="D175" si="980">J175+P175</f>
        <v>5631.0727620099997</v>
      </c>
      <c r="E175" s="89">
        <f t="shared" ref="E175" si="981">K175+Q175</f>
        <v>5186.7599977400005</v>
      </c>
      <c r="F175" s="89">
        <f t="shared" ref="F175" si="982">L175+R175</f>
        <v>418.96630260000001</v>
      </c>
      <c r="G175" s="89">
        <f t="shared" ref="G175" si="983">M175+S175</f>
        <v>25.34646167</v>
      </c>
      <c r="H175" s="89">
        <f t="shared" ref="H175" si="984">SUM(I175:J175)</f>
        <v>9265.1397833699993</v>
      </c>
      <c r="I175" s="89">
        <v>5813.6407193299992</v>
      </c>
      <c r="J175" s="89">
        <f t="shared" ref="J175" si="985">SUM(K175:M175)</f>
        <v>3451.4990640399997</v>
      </c>
      <c r="K175" s="89">
        <v>3209.3941614099999</v>
      </c>
      <c r="L175" s="89">
        <v>216.83440532</v>
      </c>
      <c r="M175" s="89">
        <v>25.27049731</v>
      </c>
      <c r="N175" s="89">
        <f t="shared" ref="N175" si="986">SUM(O175:P175)</f>
        <v>4054.9601112099999</v>
      </c>
      <c r="O175" s="89">
        <v>1875.3864132399999</v>
      </c>
      <c r="P175" s="89">
        <f t="shared" ref="P175" si="987">SUM(Q175:S175)</f>
        <v>2179.57369797</v>
      </c>
      <c r="Q175" s="89">
        <v>1977.3658363300001</v>
      </c>
      <c r="R175" s="89">
        <v>202.13189728</v>
      </c>
      <c r="S175" s="89">
        <v>7.5964359999999995E-2</v>
      </c>
      <c r="T175" s="89"/>
      <c r="U175" s="89"/>
      <c r="V175" s="89"/>
      <c r="W175" s="89"/>
      <c r="X175" s="89"/>
    </row>
    <row r="176" spans="1:24">
      <c r="A176" s="62">
        <v>45566</v>
      </c>
      <c r="B176" s="89">
        <v>14279.885520040001</v>
      </c>
      <c r="C176" s="89">
        <f t="shared" ref="C176" si="988">I176+O176</f>
        <v>8659.6159904899996</v>
      </c>
      <c r="D176" s="89">
        <f t="shared" ref="D176" si="989">J176+P176</f>
        <v>5620.2695295499998</v>
      </c>
      <c r="E176" s="89">
        <f t="shared" ref="E176" si="990">K176+Q176</f>
        <v>5146.6808985299995</v>
      </c>
      <c r="F176" s="89">
        <f t="shared" ref="F176" si="991">L176+R176</f>
        <v>447.69474594000002</v>
      </c>
      <c r="G176" s="89">
        <f t="shared" ref="G176" si="992">M176+S176</f>
        <v>25.89388508</v>
      </c>
      <c r="H176" s="89">
        <f t="shared" ref="H176" si="993">SUM(I176:J176)</f>
        <v>9899.5531301899991</v>
      </c>
      <c r="I176" s="89">
        <v>6486.0003537299999</v>
      </c>
      <c r="J176" s="89">
        <f t="shared" ref="J176" si="994">SUM(K176:M176)</f>
        <v>3413.5527764599997</v>
      </c>
      <c r="K176" s="89">
        <v>3142.8701708899998</v>
      </c>
      <c r="L176" s="89">
        <v>244.86489305000001</v>
      </c>
      <c r="M176" s="89">
        <v>25.817712520000001</v>
      </c>
      <c r="N176" s="89">
        <f t="shared" ref="N176" si="995">SUM(O176:P176)</f>
        <v>4380.3323898500003</v>
      </c>
      <c r="O176" s="89">
        <v>2173.6156367600001</v>
      </c>
      <c r="P176" s="89">
        <f t="shared" ref="P176" si="996">SUM(Q176:S176)</f>
        <v>2206.7167530900001</v>
      </c>
      <c r="Q176" s="89">
        <v>2003.8107276400001</v>
      </c>
      <c r="R176" s="89">
        <v>202.82985289000001</v>
      </c>
      <c r="S176" s="89">
        <v>7.617256E-2</v>
      </c>
      <c r="T176" s="89"/>
      <c r="U176" s="89"/>
      <c r="V176" s="89"/>
      <c r="W176" s="89"/>
      <c r="X176" s="89"/>
    </row>
    <row r="177" spans="1:24">
      <c r="A177" s="62">
        <v>45597</v>
      </c>
      <c r="B177" s="89">
        <v>14398.66435506</v>
      </c>
      <c r="C177" s="89">
        <f t="shared" ref="C177" si="997">I177+O177</f>
        <v>9250.9567080500001</v>
      </c>
      <c r="D177" s="89">
        <f t="shared" ref="D177" si="998">J177+P177</f>
        <v>5147.7076470100001</v>
      </c>
      <c r="E177" s="89">
        <f t="shared" ref="E177" si="999">K177+Q177</f>
        <v>4676.8328195499998</v>
      </c>
      <c r="F177" s="89">
        <f t="shared" ref="F177" si="1000">L177+R177</f>
        <v>445.10460625999997</v>
      </c>
      <c r="G177" s="89">
        <f t="shared" ref="G177" si="1001">M177+S177</f>
        <v>25.770221200000002</v>
      </c>
      <c r="H177" s="89">
        <f t="shared" ref="H177" si="1002">SUM(I177:J177)</f>
        <v>10089.03661651</v>
      </c>
      <c r="I177" s="89">
        <v>6767.4455101399999</v>
      </c>
      <c r="J177" s="89">
        <f t="shared" ref="J177" si="1003">SUM(K177:M177)</f>
        <v>3321.5911063700005</v>
      </c>
      <c r="K177" s="89">
        <v>3055.1624110800003</v>
      </c>
      <c r="L177" s="89">
        <v>240.73523044999999</v>
      </c>
      <c r="M177" s="89">
        <v>25.693464840000001</v>
      </c>
      <c r="N177" s="89">
        <f t="shared" ref="N177" si="1004">SUM(O177:P177)</f>
        <v>4309.6277385499998</v>
      </c>
      <c r="O177" s="89">
        <v>2483.5111979100002</v>
      </c>
      <c r="P177" s="89">
        <f t="shared" ref="P177" si="1005">SUM(Q177:S177)</f>
        <v>1826.11654064</v>
      </c>
      <c r="Q177" s="89">
        <v>1621.67040847</v>
      </c>
      <c r="R177" s="89">
        <v>204.36937581000001</v>
      </c>
      <c r="S177" s="89">
        <v>7.6756359999999996E-2</v>
      </c>
      <c r="T177" s="89"/>
      <c r="U177" s="89"/>
      <c r="V177" s="89"/>
      <c r="W177" s="89"/>
      <c r="X177" s="89"/>
    </row>
    <row r="178" spans="1:24">
      <c r="A178" s="62">
        <v>45627</v>
      </c>
      <c r="B178" s="89">
        <v>14728.518802190001</v>
      </c>
      <c r="C178" s="89">
        <f t="shared" ref="C178" si="1006">I178+O178</f>
        <v>9392.3232046899993</v>
      </c>
      <c r="D178" s="89">
        <f t="shared" ref="D178" si="1007">J178+P178</f>
        <v>5336.1955975000001</v>
      </c>
      <c r="E178" s="89">
        <f t="shared" ref="E178" si="1008">K178+Q178</f>
        <v>4852.4557003600003</v>
      </c>
      <c r="F178" s="89">
        <f t="shared" ref="F178" si="1009">L178+R178</f>
        <v>452.45310361999998</v>
      </c>
      <c r="G178" s="89">
        <f t="shared" ref="G178" si="1010">M178+S178</f>
        <v>31.28679352</v>
      </c>
      <c r="H178" s="89">
        <f t="shared" ref="H178" si="1011">SUM(I178:J178)</f>
        <v>10588.534988220001</v>
      </c>
      <c r="I178" s="89">
        <v>7229.39837919</v>
      </c>
      <c r="J178" s="89">
        <f t="shared" ref="J178" si="1012">SUM(K178:M178)</f>
        <v>3359.1366090300003</v>
      </c>
      <c r="K178" s="89">
        <v>3082.0254216000003</v>
      </c>
      <c r="L178" s="89">
        <v>245.90196889999999</v>
      </c>
      <c r="M178" s="89">
        <v>31.209218530000001</v>
      </c>
      <c r="N178" s="89">
        <f t="shared" ref="N178" si="1013">SUM(O178:P178)</f>
        <v>4139.9838139699996</v>
      </c>
      <c r="O178" s="89">
        <v>2162.9248254999998</v>
      </c>
      <c r="P178" s="89">
        <f t="shared" ref="P178" si="1014">SUM(Q178:S178)</f>
        <v>1977.0589884699998</v>
      </c>
      <c r="Q178" s="89">
        <v>1770.43027876</v>
      </c>
      <c r="R178" s="89">
        <v>206.55113471999999</v>
      </c>
      <c r="S178" s="89">
        <v>7.7574989999999996E-2</v>
      </c>
      <c r="T178" s="89"/>
      <c r="U178" s="89"/>
      <c r="V178" s="89"/>
      <c r="W178" s="89"/>
      <c r="X178" s="89"/>
    </row>
    <row r="179" spans="1:24">
      <c r="A179" s="62">
        <v>45658</v>
      </c>
      <c r="B179" s="89">
        <v>14542.2560495</v>
      </c>
      <c r="C179" s="89">
        <f t="shared" ref="C179" si="1015">I179+O179</f>
        <v>9264.6203741999998</v>
      </c>
      <c r="D179" s="89">
        <f t="shared" ref="D179" si="1016">J179+P179</f>
        <v>5277.6356753</v>
      </c>
      <c r="E179" s="89">
        <f t="shared" ref="E179" si="1017">K179+Q179</f>
        <v>4797.8665220900002</v>
      </c>
      <c r="F179" s="89">
        <f t="shared" ref="F179" si="1018">L179+R179</f>
        <v>448.78151832000003</v>
      </c>
      <c r="G179" s="89">
        <f t="shared" ref="G179" si="1019">M179+S179</f>
        <v>30.987634890000002</v>
      </c>
      <c r="H179" s="89">
        <f t="shared" ref="H179" si="1020">SUM(I179:J179)</f>
        <v>10298.97394364</v>
      </c>
      <c r="I179" s="89">
        <v>7034.6846351800004</v>
      </c>
      <c r="J179" s="89">
        <f t="shared" ref="J179" si="1021">SUM(K179:M179)</f>
        <v>3264.2893084599996</v>
      </c>
      <c r="K179" s="89">
        <v>2990.10375686</v>
      </c>
      <c r="L179" s="89">
        <v>243.27508947000001</v>
      </c>
      <c r="M179" s="89">
        <v>30.910462130000003</v>
      </c>
      <c r="N179" s="89">
        <f t="shared" ref="N179" si="1022">SUM(O179:P179)</f>
        <v>4243.2821058600002</v>
      </c>
      <c r="O179" s="89">
        <v>2229.9357390200003</v>
      </c>
      <c r="P179" s="89">
        <f t="shared" ref="P179" si="1023">SUM(Q179:S179)</f>
        <v>2013.34636684</v>
      </c>
      <c r="Q179" s="89">
        <v>1807.76276523</v>
      </c>
      <c r="R179" s="89">
        <v>205.50642884999999</v>
      </c>
      <c r="S179" s="89">
        <v>7.7172760000000007E-2</v>
      </c>
      <c r="T179" s="89"/>
      <c r="U179" s="89"/>
      <c r="V179" s="89"/>
      <c r="W179" s="89"/>
      <c r="X179" s="89"/>
    </row>
    <row r="180" spans="1:24">
      <c r="A180" s="62">
        <v>45689</v>
      </c>
      <c r="B180" s="89">
        <v>14758.910327310001</v>
      </c>
      <c r="C180" s="89">
        <f t="shared" ref="C180" si="1024">I180+O180</f>
        <v>9440.5741403600005</v>
      </c>
      <c r="D180" s="89">
        <f t="shared" ref="D180" si="1025">J180+P180</f>
        <v>5318.3361869500004</v>
      </c>
      <c r="E180" s="89">
        <f t="shared" ref="E180" si="1026">K180+Q180</f>
        <v>4830.5910417300001</v>
      </c>
      <c r="F180" s="89">
        <f t="shared" ref="F180" si="1027">L180+R180</f>
        <v>456.86279433999999</v>
      </c>
      <c r="G180" s="89">
        <f t="shared" ref="G180" si="1028">M180+S180</f>
        <v>30.882350880000001</v>
      </c>
      <c r="H180" s="89">
        <f t="shared" ref="H180" si="1029">SUM(I180:J180)</f>
        <v>10458.2083738</v>
      </c>
      <c r="I180" s="89">
        <v>7112.4261686099999</v>
      </c>
      <c r="J180" s="89">
        <f t="shared" ref="J180" si="1030">SUM(K180:M180)</f>
        <v>3345.7822051900002</v>
      </c>
      <c r="K180" s="89">
        <v>3062.05826183</v>
      </c>
      <c r="L180" s="89">
        <v>252.91818580999998</v>
      </c>
      <c r="M180" s="89">
        <v>30.805757549999999</v>
      </c>
      <c r="N180" s="89">
        <f t="shared" ref="N180" si="1031">SUM(O180:P180)</f>
        <v>4300.7019535099998</v>
      </c>
      <c r="O180" s="89">
        <v>2328.1479717500001</v>
      </c>
      <c r="P180" s="89">
        <f t="shared" ref="P180" si="1032">SUM(Q180:S180)</f>
        <v>1972.5539817599999</v>
      </c>
      <c r="Q180" s="89">
        <v>1768.5327798999999</v>
      </c>
      <c r="R180" s="89">
        <v>203.94460853000001</v>
      </c>
      <c r="S180" s="89">
        <v>7.6593330000000001E-2</v>
      </c>
      <c r="T180" s="89"/>
      <c r="U180" s="89"/>
      <c r="V180" s="89"/>
      <c r="W180" s="89"/>
      <c r="X180" s="89"/>
    </row>
    <row r="181" spans="1:24">
      <c r="A181" s="62">
        <v>45717</v>
      </c>
      <c r="B181" s="89">
        <v>15742.7000137</v>
      </c>
      <c r="C181" s="89">
        <f t="shared" ref="C181" si="1033">I181+O181</f>
        <v>9945.505425899999</v>
      </c>
      <c r="D181" s="89">
        <f t="shared" ref="D181" si="1034">J181+P181</f>
        <v>5797.1945878000006</v>
      </c>
      <c r="E181" s="89">
        <f t="shared" ref="E181" si="1035">K181+Q181</f>
        <v>5329.8637274499997</v>
      </c>
      <c r="F181" s="89">
        <f t="shared" ref="F181" si="1036">L181+R181</f>
        <v>460.00202315000001</v>
      </c>
      <c r="G181" s="89">
        <f t="shared" ref="G181" si="1037">M181+S181</f>
        <v>7.3288372000000006</v>
      </c>
      <c r="H181" s="89">
        <f t="shared" ref="H181" si="1038">SUM(I181:J181)</f>
        <v>11331.545449590001</v>
      </c>
      <c r="I181" s="89">
        <v>7680.4194616300001</v>
      </c>
      <c r="J181" s="89">
        <f t="shared" ref="J181" si="1039">SUM(K181:M181)</f>
        <v>3651.1259879600002</v>
      </c>
      <c r="K181" s="89">
        <v>3375.2323283800001</v>
      </c>
      <c r="L181" s="89">
        <v>268.64135057999999</v>
      </c>
      <c r="M181" s="89">
        <v>7.2523090000000003</v>
      </c>
      <c r="N181" s="89">
        <f t="shared" ref="N181" si="1040">SUM(O181:P181)</f>
        <v>4411.1545641100001</v>
      </c>
      <c r="O181" s="89">
        <v>2265.0859642699997</v>
      </c>
      <c r="P181" s="89">
        <f t="shared" ref="P181" si="1041">SUM(Q181:S181)</f>
        <v>2146.0685998400004</v>
      </c>
      <c r="Q181" s="89">
        <v>1954.63139907</v>
      </c>
      <c r="R181" s="89">
        <v>191.36067256999999</v>
      </c>
      <c r="S181" s="89">
        <v>7.6528200000000005E-2</v>
      </c>
      <c r="T181" s="89"/>
      <c r="U181" s="89"/>
      <c r="V181" s="89"/>
      <c r="W181" s="89"/>
      <c r="X181" s="89"/>
    </row>
    <row r="182" spans="1:24">
      <c r="A182" s="62">
        <v>45748</v>
      </c>
      <c r="B182" s="89">
        <v>15636.481402399999</v>
      </c>
      <c r="C182" s="89">
        <f t="shared" ref="C182" si="1042">I182+O182</f>
        <v>10011.20067332</v>
      </c>
      <c r="D182" s="89">
        <f t="shared" ref="D182" si="1043">J182+P182</f>
        <v>5625.2807290800001</v>
      </c>
      <c r="E182" s="89">
        <f t="shared" ref="E182" si="1044">K182+Q182</f>
        <v>5150.2427487100003</v>
      </c>
      <c r="F182" s="89">
        <f t="shared" ref="F182" si="1045">L182+R182</f>
        <v>468.09669922</v>
      </c>
      <c r="G182" s="89">
        <f t="shared" ref="G182" si="1046">M182+S182</f>
        <v>6.9412811499999991</v>
      </c>
      <c r="H182" s="89">
        <f t="shared" ref="H182" si="1047">SUM(I182:J182)</f>
        <v>11462.018428240001</v>
      </c>
      <c r="I182" s="89">
        <v>7595.6417394800001</v>
      </c>
      <c r="J182" s="89">
        <f t="shared" ref="J182" si="1048">SUM(K182:M182)</f>
        <v>3866.37668876</v>
      </c>
      <c r="K182" s="89">
        <v>3583.1653465300001</v>
      </c>
      <c r="L182" s="89">
        <v>276.34674795000001</v>
      </c>
      <c r="M182" s="89">
        <v>6.8645942799999995</v>
      </c>
      <c r="N182" s="89">
        <f t="shared" ref="N182" si="1049">SUM(O182:P182)</f>
        <v>4174.4629741600002</v>
      </c>
      <c r="O182" s="89">
        <v>2415.55893384</v>
      </c>
      <c r="P182" s="89">
        <f t="shared" ref="P182" si="1050">SUM(Q182:S182)</f>
        <v>1758.9040403199999</v>
      </c>
      <c r="Q182" s="89">
        <v>1567.07740218</v>
      </c>
      <c r="R182" s="89">
        <v>191.74995127</v>
      </c>
      <c r="S182" s="89">
        <v>7.6686870000000004E-2</v>
      </c>
      <c r="T182" s="89"/>
      <c r="U182" s="89"/>
      <c r="V182" s="89"/>
      <c r="W182" s="89"/>
      <c r="X182" s="89"/>
    </row>
  </sheetData>
  <mergeCells count="10">
    <mergeCell ref="A3:S3"/>
    <mergeCell ref="A6:A8"/>
    <mergeCell ref="B6:B8"/>
    <mergeCell ref="I7:M7"/>
    <mergeCell ref="A4:F4"/>
    <mergeCell ref="O7:S7"/>
    <mergeCell ref="C6:G7"/>
    <mergeCell ref="N7:N8"/>
    <mergeCell ref="H7:H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71" customWidth="1"/>
    <col min="2" max="2" width="9.6640625" style="71" customWidth="1"/>
    <col min="3" max="3" width="7.33203125" style="71" customWidth="1"/>
    <col min="4" max="4" width="8" style="71" customWidth="1"/>
    <col min="5" max="9" width="7.33203125" style="71" customWidth="1"/>
    <col min="10" max="10" width="8" style="71" customWidth="1"/>
    <col min="11" max="15" width="7.33203125" style="71" customWidth="1"/>
    <col min="16" max="16" width="8" style="71" customWidth="1"/>
    <col min="17" max="19" width="7.33203125" style="71" customWidth="1"/>
    <col min="20" max="16384" width="9.109375" style="71"/>
  </cols>
  <sheetData>
    <row r="1" spans="1:25" ht="14.4">
      <c r="A1" s="108" t="s">
        <v>173</v>
      </c>
    </row>
    <row r="2" spans="1:25" ht="5.25" customHeight="1"/>
    <row r="3" spans="1:25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ht="12.75" customHeight="1">
      <c r="A4" s="216" t="s">
        <v>62</v>
      </c>
      <c r="B4" s="230"/>
      <c r="C4" s="230"/>
      <c r="D4" s="230"/>
      <c r="E4" s="230"/>
      <c r="F4" s="230"/>
    </row>
    <row r="5" spans="1:25" ht="12.75" customHeight="1">
      <c r="A5" s="87" t="s">
        <v>232</v>
      </c>
      <c r="B5" s="87"/>
      <c r="C5" s="87"/>
      <c r="D5" s="88"/>
      <c r="E5" s="88"/>
      <c r="F5" s="88"/>
    </row>
    <row r="6" spans="1:25" s="72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72" customFormat="1" ht="41.4">
      <c r="A8" s="204"/>
      <c r="B8" s="191"/>
      <c r="C8" s="117" t="s">
        <v>18</v>
      </c>
      <c r="D8" s="117" t="s">
        <v>172</v>
      </c>
      <c r="E8" s="118" t="s">
        <v>10</v>
      </c>
      <c r="F8" s="118" t="s">
        <v>19</v>
      </c>
      <c r="G8" s="118" t="s">
        <v>20</v>
      </c>
      <c r="H8" s="234"/>
      <c r="I8" s="118" t="s">
        <v>18</v>
      </c>
      <c r="J8" s="118" t="s">
        <v>172</v>
      </c>
      <c r="K8" s="118" t="s">
        <v>10</v>
      </c>
      <c r="L8" s="118" t="s">
        <v>19</v>
      </c>
      <c r="M8" s="118" t="s">
        <v>20</v>
      </c>
      <c r="N8" s="234"/>
      <c r="O8" s="118" t="s">
        <v>18</v>
      </c>
      <c r="P8" s="118" t="s">
        <v>172</v>
      </c>
      <c r="Q8" s="118" t="s">
        <v>10</v>
      </c>
      <c r="R8" s="118" t="s">
        <v>19</v>
      </c>
      <c r="S8" s="118" t="s">
        <v>20</v>
      </c>
    </row>
    <row r="9" spans="1:25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5" s="72" customFormat="1">
      <c r="A10" s="69">
        <v>1</v>
      </c>
      <c r="B10" s="117">
        <v>2</v>
      </c>
      <c r="C10" s="69">
        <v>3</v>
      </c>
      <c r="D10" s="117">
        <v>4</v>
      </c>
      <c r="E10" s="69">
        <v>5</v>
      </c>
      <c r="F10" s="117">
        <v>6</v>
      </c>
      <c r="G10" s="69">
        <v>7</v>
      </c>
      <c r="H10" s="117">
        <v>8</v>
      </c>
      <c r="I10" s="69">
        <v>9</v>
      </c>
      <c r="J10" s="117">
        <v>10</v>
      </c>
      <c r="K10" s="69">
        <v>11</v>
      </c>
      <c r="L10" s="117">
        <v>12</v>
      </c>
      <c r="M10" s="69">
        <v>13</v>
      </c>
      <c r="N10" s="117">
        <v>14</v>
      </c>
      <c r="O10" s="69">
        <v>15</v>
      </c>
      <c r="P10" s="117">
        <v>16</v>
      </c>
      <c r="Q10" s="69">
        <v>17</v>
      </c>
      <c r="R10" s="117">
        <v>18</v>
      </c>
      <c r="S10" s="69">
        <v>19</v>
      </c>
    </row>
    <row r="11" spans="1:25" ht="12.75" hidden="1" customHeight="1" outlineLevel="1">
      <c r="A11" s="62">
        <v>40544</v>
      </c>
      <c r="B11" s="89">
        <v>4657.5654291499995</v>
      </c>
      <c r="C11" s="89">
        <f>I11+O11</f>
        <v>1006.3729800000001</v>
      </c>
      <c r="D11" s="89">
        <f>J11+P11</f>
        <v>3651.1924491499999</v>
      </c>
      <c r="E11" s="89">
        <f>K11+Q11</f>
        <v>1962.2475021099999</v>
      </c>
      <c r="F11" s="89">
        <f>L11+R11</f>
        <v>1342.2039245599999</v>
      </c>
      <c r="G11" s="89">
        <f>M11+S11</f>
        <v>346.74102247999997</v>
      </c>
      <c r="H11" s="89">
        <f>SUM(I11:J11)</f>
        <v>2824.86506977</v>
      </c>
      <c r="I11" s="89">
        <v>755.67636472000004</v>
      </c>
      <c r="J11" s="89">
        <f>SUM(K11:M11)</f>
        <v>2069.18870505</v>
      </c>
      <c r="K11" s="89">
        <v>1002.66392018</v>
      </c>
      <c r="L11" s="89">
        <v>879.68048134000003</v>
      </c>
      <c r="M11" s="89">
        <v>186.84430352999999</v>
      </c>
      <c r="N11" s="89">
        <f>SUM(O11:P11)</f>
        <v>1832.70035938</v>
      </c>
      <c r="O11" s="89">
        <v>250.69661528</v>
      </c>
      <c r="P11" s="89">
        <f>SUM(Q11:S11)</f>
        <v>1582.0037440999999</v>
      </c>
      <c r="Q11" s="89">
        <v>959.58358193000004</v>
      </c>
      <c r="R11" s="89">
        <v>462.52344321999999</v>
      </c>
      <c r="S11" s="89">
        <v>159.89671895000001</v>
      </c>
    </row>
    <row r="12" spans="1:25" ht="12.75" hidden="1" customHeight="1" outlineLevel="1">
      <c r="A12" s="62">
        <v>40575</v>
      </c>
      <c r="B12" s="89">
        <v>4715.2332500299999</v>
      </c>
      <c r="C12" s="89">
        <f t="shared" ref="C12:C53" si="0">I12+O12</f>
        <v>1038.9515151200001</v>
      </c>
      <c r="D12" s="89">
        <f t="shared" ref="D12:D53" si="1">J12+P12</f>
        <v>3676.2817349100001</v>
      </c>
      <c r="E12" s="89">
        <f t="shared" ref="E12:E53" si="2">K12+Q12</f>
        <v>1931.7079262899999</v>
      </c>
      <c r="F12" s="89">
        <f t="shared" ref="F12:F53" si="3">L12+R12</f>
        <v>1377.5968513400001</v>
      </c>
      <c r="G12" s="89">
        <f t="shared" ref="G12:G53" si="4">M12+S12</f>
        <v>366.97695727999997</v>
      </c>
      <c r="H12" s="89">
        <f t="shared" ref="H12:H67" si="5">SUM(I12:J12)</f>
        <v>2885.9122620200001</v>
      </c>
      <c r="I12" s="89">
        <v>783.47954750999997</v>
      </c>
      <c r="J12" s="89">
        <f t="shared" ref="J12:J53" si="6">SUM(K12:M12)</f>
        <v>2102.4327145100001</v>
      </c>
      <c r="K12" s="89">
        <v>992.35716607999996</v>
      </c>
      <c r="L12" s="89">
        <v>917.97240346000001</v>
      </c>
      <c r="M12" s="89">
        <v>192.10314496999999</v>
      </c>
      <c r="N12" s="89">
        <f t="shared" ref="N12:N67" si="7">SUM(O12:P12)</f>
        <v>1829.3209880100001</v>
      </c>
      <c r="O12" s="89">
        <v>255.47196761000001</v>
      </c>
      <c r="P12" s="89">
        <f t="shared" ref="P12:P53" si="8">SUM(Q12:S12)</f>
        <v>1573.8490204</v>
      </c>
      <c r="Q12" s="89">
        <v>939.35076020999998</v>
      </c>
      <c r="R12" s="89">
        <v>459.62444787999999</v>
      </c>
      <c r="S12" s="89">
        <v>174.87381231000001</v>
      </c>
      <c r="T12" s="89"/>
      <c r="U12" s="89"/>
      <c r="V12" s="89"/>
      <c r="W12" s="89"/>
      <c r="X12" s="89"/>
      <c r="Y12" s="89"/>
    </row>
    <row r="13" spans="1:25" ht="12.75" hidden="1" customHeight="1" outlineLevel="1">
      <c r="A13" s="62">
        <v>40603</v>
      </c>
      <c r="B13" s="89">
        <v>4808.8945945300002</v>
      </c>
      <c r="C13" s="89">
        <f t="shared" si="0"/>
        <v>1070.7111674299999</v>
      </c>
      <c r="D13" s="89">
        <f t="shared" si="1"/>
        <v>3738.1834271000002</v>
      </c>
      <c r="E13" s="89">
        <f t="shared" si="2"/>
        <v>1935.9505285400001</v>
      </c>
      <c r="F13" s="89">
        <f t="shared" si="3"/>
        <v>1410.8191493700001</v>
      </c>
      <c r="G13" s="89">
        <f t="shared" si="4"/>
        <v>391.41374918999998</v>
      </c>
      <c r="H13" s="89">
        <f t="shared" si="5"/>
        <v>2937.9879478000003</v>
      </c>
      <c r="I13" s="89">
        <v>809.85331993</v>
      </c>
      <c r="J13" s="89">
        <f t="shared" si="6"/>
        <v>2128.1346278700003</v>
      </c>
      <c r="K13" s="89">
        <v>988.16394220999996</v>
      </c>
      <c r="L13" s="89">
        <v>940.20839880000005</v>
      </c>
      <c r="M13" s="89">
        <v>199.76228685999999</v>
      </c>
      <c r="N13" s="89">
        <f t="shared" si="7"/>
        <v>1870.9066467299999</v>
      </c>
      <c r="O13" s="89">
        <v>260.85784749999999</v>
      </c>
      <c r="P13" s="89">
        <f t="shared" si="8"/>
        <v>1610.04879923</v>
      </c>
      <c r="Q13" s="89">
        <v>947.78658632999998</v>
      </c>
      <c r="R13" s="89">
        <v>470.61075056999999</v>
      </c>
      <c r="S13" s="89">
        <v>191.65146232999999</v>
      </c>
      <c r="T13" s="89"/>
      <c r="U13" s="89"/>
      <c r="V13" s="89"/>
      <c r="W13" s="89"/>
      <c r="X13" s="89"/>
      <c r="Y13" s="89"/>
    </row>
    <row r="14" spans="1:25" ht="12.75" hidden="1" customHeight="1" outlineLevel="1">
      <c r="A14" s="62">
        <v>40634</v>
      </c>
      <c r="B14" s="89">
        <v>4812.9527018099998</v>
      </c>
      <c r="C14" s="89">
        <f t="shared" si="0"/>
        <v>1091.4891518899999</v>
      </c>
      <c r="D14" s="89">
        <f t="shared" si="1"/>
        <v>3721.4635499199999</v>
      </c>
      <c r="E14" s="89">
        <f t="shared" si="2"/>
        <v>1880.84629387</v>
      </c>
      <c r="F14" s="89">
        <f t="shared" si="3"/>
        <v>1437.5796476800001</v>
      </c>
      <c r="G14" s="89">
        <f t="shared" si="4"/>
        <v>403.03760837000004</v>
      </c>
      <c r="H14" s="89">
        <f t="shared" si="5"/>
        <v>2928.0545157500001</v>
      </c>
      <c r="I14" s="89">
        <v>823.85370441999999</v>
      </c>
      <c r="J14" s="89">
        <f t="shared" si="6"/>
        <v>2104.2008113299999</v>
      </c>
      <c r="K14" s="89">
        <v>949.36130515000002</v>
      </c>
      <c r="L14" s="89">
        <v>949.51053373000002</v>
      </c>
      <c r="M14" s="89">
        <v>205.32897245000001</v>
      </c>
      <c r="N14" s="89">
        <f t="shared" si="7"/>
        <v>1884.8981860599999</v>
      </c>
      <c r="O14" s="89">
        <v>267.63544746999997</v>
      </c>
      <c r="P14" s="89">
        <f t="shared" si="8"/>
        <v>1617.26273859</v>
      </c>
      <c r="Q14" s="89">
        <v>931.48498872000005</v>
      </c>
      <c r="R14" s="89">
        <v>488.06911394999997</v>
      </c>
      <c r="S14" s="89">
        <v>197.70863592000001</v>
      </c>
      <c r="T14" s="89"/>
      <c r="U14" s="89"/>
      <c r="V14" s="89"/>
      <c r="W14" s="89"/>
      <c r="X14" s="89"/>
      <c r="Y14" s="89"/>
    </row>
    <row r="15" spans="1:25" ht="12.75" hidden="1" customHeight="1" outlineLevel="1">
      <c r="A15" s="62">
        <v>40664</v>
      </c>
      <c r="B15" s="89">
        <v>4862.5226911199998</v>
      </c>
      <c r="C15" s="89">
        <f t="shared" si="0"/>
        <v>1110.0032434499999</v>
      </c>
      <c r="D15" s="89">
        <f t="shared" si="1"/>
        <v>3752.5194476699999</v>
      </c>
      <c r="E15" s="89">
        <f t="shared" si="2"/>
        <v>1858.12008911</v>
      </c>
      <c r="F15" s="89">
        <f t="shared" si="3"/>
        <v>1472.10077484</v>
      </c>
      <c r="G15" s="89">
        <f t="shared" si="4"/>
        <v>422.29858372000001</v>
      </c>
      <c r="H15" s="89">
        <f t="shared" si="5"/>
        <v>2979.77915226</v>
      </c>
      <c r="I15" s="89">
        <v>841.33208588000002</v>
      </c>
      <c r="J15" s="89">
        <f t="shared" si="6"/>
        <v>2138.4470663800003</v>
      </c>
      <c r="K15" s="89">
        <v>943.70181352999998</v>
      </c>
      <c r="L15" s="89">
        <v>985.31995256000005</v>
      </c>
      <c r="M15" s="89">
        <v>209.42530029</v>
      </c>
      <c r="N15" s="89">
        <f t="shared" si="7"/>
        <v>1882.7435388599997</v>
      </c>
      <c r="O15" s="89">
        <v>268.67115756999999</v>
      </c>
      <c r="P15" s="89">
        <f t="shared" si="8"/>
        <v>1614.0723812899998</v>
      </c>
      <c r="Q15" s="89">
        <v>914.41827558</v>
      </c>
      <c r="R15" s="89">
        <v>486.78082228</v>
      </c>
      <c r="S15" s="89">
        <v>212.87328342999999</v>
      </c>
      <c r="T15" s="89"/>
      <c r="U15" s="89"/>
      <c r="V15" s="89"/>
      <c r="W15" s="89"/>
      <c r="X15" s="89"/>
      <c r="Y15" s="89"/>
    </row>
    <row r="16" spans="1:25" ht="12.75" hidden="1" customHeight="1" outlineLevel="1">
      <c r="A16" s="62">
        <v>40695</v>
      </c>
      <c r="B16" s="89">
        <v>4964.9926091799998</v>
      </c>
      <c r="C16" s="89">
        <f t="shared" si="0"/>
        <v>1188.4121739899999</v>
      </c>
      <c r="D16" s="89">
        <f t="shared" si="1"/>
        <v>3776.5804351900001</v>
      </c>
      <c r="E16" s="89">
        <f t="shared" si="2"/>
        <v>1828.3232847899999</v>
      </c>
      <c r="F16" s="89">
        <f t="shared" si="3"/>
        <v>1515.4527818000001</v>
      </c>
      <c r="G16" s="89">
        <f t="shared" si="4"/>
        <v>432.80436859999998</v>
      </c>
      <c r="H16" s="89">
        <f t="shared" si="5"/>
        <v>3036.56361122</v>
      </c>
      <c r="I16" s="89">
        <v>902.97392872</v>
      </c>
      <c r="J16" s="89">
        <f t="shared" si="6"/>
        <v>2133.5896825</v>
      </c>
      <c r="K16" s="89">
        <v>908.42648438000003</v>
      </c>
      <c r="L16" s="89">
        <v>1012.10726516</v>
      </c>
      <c r="M16" s="89">
        <v>213.05593296000001</v>
      </c>
      <c r="N16" s="89">
        <f t="shared" si="7"/>
        <v>1928.4289979600001</v>
      </c>
      <c r="O16" s="89">
        <v>285.43824526999998</v>
      </c>
      <c r="P16" s="89">
        <f t="shared" si="8"/>
        <v>1642.9907526900001</v>
      </c>
      <c r="Q16" s="89">
        <v>919.89680040999997</v>
      </c>
      <c r="R16" s="89">
        <v>503.34551664000003</v>
      </c>
      <c r="S16" s="89">
        <v>219.74843564</v>
      </c>
      <c r="T16" s="89"/>
      <c r="U16" s="89"/>
      <c r="V16" s="89"/>
      <c r="W16" s="89"/>
      <c r="X16" s="89"/>
      <c r="Y16" s="89"/>
    </row>
    <row r="17" spans="1:25" ht="12.75" hidden="1" customHeight="1" outlineLevel="1">
      <c r="A17" s="62">
        <v>40725</v>
      </c>
      <c r="B17" s="89">
        <v>4977.9693655199999</v>
      </c>
      <c r="C17" s="89">
        <f t="shared" si="0"/>
        <v>1158.9841272599999</v>
      </c>
      <c r="D17" s="89">
        <f t="shared" si="1"/>
        <v>3818.9852382599993</v>
      </c>
      <c r="E17" s="89">
        <f t="shared" si="2"/>
        <v>1802.20105859</v>
      </c>
      <c r="F17" s="89">
        <f t="shared" si="3"/>
        <v>1567.73855624</v>
      </c>
      <c r="G17" s="89">
        <f t="shared" si="4"/>
        <v>449.04562342999998</v>
      </c>
      <c r="H17" s="89">
        <f t="shared" si="5"/>
        <v>3043.2914154199998</v>
      </c>
      <c r="I17" s="89">
        <v>908.14683984999999</v>
      </c>
      <c r="J17" s="89">
        <f t="shared" si="6"/>
        <v>2135.1445755699997</v>
      </c>
      <c r="K17" s="89">
        <v>881.49341335999998</v>
      </c>
      <c r="L17" s="89">
        <v>1048.3946713099999</v>
      </c>
      <c r="M17" s="89">
        <v>205.25649089999999</v>
      </c>
      <c r="N17" s="89">
        <f t="shared" si="7"/>
        <v>1934.6779500999999</v>
      </c>
      <c r="O17" s="89">
        <v>250.83728740999999</v>
      </c>
      <c r="P17" s="89">
        <f t="shared" si="8"/>
        <v>1683.8406626899998</v>
      </c>
      <c r="Q17" s="89">
        <v>920.70764523000003</v>
      </c>
      <c r="R17" s="89">
        <v>519.34388492999994</v>
      </c>
      <c r="S17" s="89">
        <v>243.78913252999999</v>
      </c>
      <c r="T17" s="89"/>
      <c r="U17" s="89"/>
      <c r="V17" s="89"/>
      <c r="W17" s="89"/>
      <c r="X17" s="89"/>
      <c r="Y17" s="89"/>
    </row>
    <row r="18" spans="1:25" ht="12.75" hidden="1" customHeight="1" outlineLevel="1">
      <c r="A18" s="62">
        <v>40756</v>
      </c>
      <c r="B18" s="89">
        <v>4961.5669103199998</v>
      </c>
      <c r="C18" s="89">
        <f t="shared" si="0"/>
        <v>1178.91051468</v>
      </c>
      <c r="D18" s="89">
        <f t="shared" si="1"/>
        <v>3782.65639564</v>
      </c>
      <c r="E18" s="89">
        <f t="shared" si="2"/>
        <v>1774.5963056199998</v>
      </c>
      <c r="F18" s="89">
        <f t="shared" si="3"/>
        <v>1554.3213627299999</v>
      </c>
      <c r="G18" s="89">
        <f t="shared" si="4"/>
        <v>453.73872728999999</v>
      </c>
      <c r="H18" s="89">
        <f t="shared" si="5"/>
        <v>3009.9394209000002</v>
      </c>
      <c r="I18" s="89">
        <v>899.41644900999995</v>
      </c>
      <c r="J18" s="89">
        <f t="shared" si="6"/>
        <v>2110.52297189</v>
      </c>
      <c r="K18" s="89">
        <v>864.92979679999996</v>
      </c>
      <c r="L18" s="89">
        <v>1045.4571391899999</v>
      </c>
      <c r="M18" s="89">
        <v>200.1360359</v>
      </c>
      <c r="N18" s="89">
        <f t="shared" si="7"/>
        <v>1951.6274894200001</v>
      </c>
      <c r="O18" s="89">
        <v>279.49406567</v>
      </c>
      <c r="P18" s="89">
        <f t="shared" si="8"/>
        <v>1672.13342375</v>
      </c>
      <c r="Q18" s="89">
        <v>909.66650881999999</v>
      </c>
      <c r="R18" s="89">
        <v>508.86422354000001</v>
      </c>
      <c r="S18" s="89">
        <v>253.60269138999999</v>
      </c>
      <c r="T18" s="89"/>
      <c r="U18" s="89"/>
      <c r="V18" s="89"/>
      <c r="W18" s="89"/>
      <c r="X18" s="89"/>
      <c r="Y18" s="89"/>
    </row>
    <row r="19" spans="1:25" ht="12.75" hidden="1" customHeight="1" outlineLevel="1">
      <c r="A19" s="62">
        <v>40787</v>
      </c>
      <c r="B19" s="89">
        <v>4812.50110408</v>
      </c>
      <c r="C19" s="89">
        <f t="shared" si="0"/>
        <v>1114.05685384</v>
      </c>
      <c r="D19" s="89">
        <f t="shared" si="1"/>
        <v>3698.4442502399997</v>
      </c>
      <c r="E19" s="89">
        <f t="shared" si="2"/>
        <v>1700.1566166</v>
      </c>
      <c r="F19" s="89">
        <f t="shared" si="3"/>
        <v>1543.28029109</v>
      </c>
      <c r="G19" s="89">
        <f t="shared" si="4"/>
        <v>455.00734254999998</v>
      </c>
      <c r="H19" s="89">
        <f t="shared" si="5"/>
        <v>2884.57021562</v>
      </c>
      <c r="I19" s="89">
        <v>833.20313209999995</v>
      </c>
      <c r="J19" s="89">
        <f t="shared" si="6"/>
        <v>2051.3670835200001</v>
      </c>
      <c r="K19" s="89">
        <v>804.46503310000003</v>
      </c>
      <c r="L19" s="89">
        <v>1044.51293616</v>
      </c>
      <c r="M19" s="89">
        <v>202.38911426000001</v>
      </c>
      <c r="N19" s="89">
        <f t="shared" si="7"/>
        <v>1927.93088846</v>
      </c>
      <c r="O19" s="89">
        <v>280.85372174000003</v>
      </c>
      <c r="P19" s="89">
        <f t="shared" si="8"/>
        <v>1647.0771667199999</v>
      </c>
      <c r="Q19" s="89">
        <v>895.69158349999998</v>
      </c>
      <c r="R19" s="89">
        <v>498.76735493000001</v>
      </c>
      <c r="S19" s="89">
        <v>252.61822828999999</v>
      </c>
      <c r="T19" s="89"/>
      <c r="U19" s="89"/>
      <c r="V19" s="89"/>
      <c r="W19" s="89"/>
      <c r="X19" s="89"/>
      <c r="Y19" s="89"/>
    </row>
    <row r="20" spans="1:25" ht="12.75" hidden="1" customHeight="1" outlineLevel="1">
      <c r="A20" s="62">
        <v>40817</v>
      </c>
      <c r="B20" s="89">
        <v>4896.6115147300006</v>
      </c>
      <c r="C20" s="89">
        <f t="shared" si="0"/>
        <v>1147.5970482099999</v>
      </c>
      <c r="D20" s="89">
        <f t="shared" si="1"/>
        <v>3749.01446652</v>
      </c>
      <c r="E20" s="89">
        <f t="shared" si="2"/>
        <v>1720.0359827500001</v>
      </c>
      <c r="F20" s="89">
        <f t="shared" si="3"/>
        <v>1575.8651360000001</v>
      </c>
      <c r="G20" s="89">
        <f t="shared" si="4"/>
        <v>453.11334777000002</v>
      </c>
      <c r="H20" s="89">
        <f t="shared" si="5"/>
        <v>2919.78203717</v>
      </c>
      <c r="I20" s="89">
        <v>863.48548738</v>
      </c>
      <c r="J20" s="89">
        <f t="shared" si="6"/>
        <v>2056.29654979</v>
      </c>
      <c r="K20" s="89">
        <v>800.64187012000002</v>
      </c>
      <c r="L20" s="89">
        <v>1058.7690046600001</v>
      </c>
      <c r="M20" s="89">
        <v>196.88567501</v>
      </c>
      <c r="N20" s="89">
        <f t="shared" si="7"/>
        <v>1976.82947756</v>
      </c>
      <c r="O20" s="89">
        <v>284.11156082999997</v>
      </c>
      <c r="P20" s="89">
        <f t="shared" si="8"/>
        <v>1692.7179167300001</v>
      </c>
      <c r="Q20" s="89">
        <v>919.39411263</v>
      </c>
      <c r="R20" s="89">
        <v>517.09613134000006</v>
      </c>
      <c r="S20" s="89">
        <v>256.22767276000002</v>
      </c>
      <c r="T20" s="89"/>
      <c r="U20" s="89"/>
      <c r="V20" s="89"/>
      <c r="W20" s="89"/>
      <c r="X20" s="89"/>
      <c r="Y20" s="89"/>
    </row>
    <row r="21" spans="1:25" ht="12.75" hidden="1" customHeight="1" outlineLevel="1">
      <c r="A21" s="62">
        <v>40848</v>
      </c>
      <c r="B21" s="89">
        <v>4929.3107306100001</v>
      </c>
      <c r="C21" s="89">
        <f t="shared" si="0"/>
        <v>1128.5165510300001</v>
      </c>
      <c r="D21" s="89">
        <f t="shared" si="1"/>
        <v>3800.7941795799998</v>
      </c>
      <c r="E21" s="89">
        <f t="shared" si="2"/>
        <v>1770.8433904999999</v>
      </c>
      <c r="F21" s="89">
        <f t="shared" si="3"/>
        <v>1556.4590001800002</v>
      </c>
      <c r="G21" s="89">
        <f t="shared" si="4"/>
        <v>473.49178890000002</v>
      </c>
      <c r="H21" s="89">
        <f t="shared" si="5"/>
        <v>2939.7796894399999</v>
      </c>
      <c r="I21" s="89">
        <v>845.09784718000003</v>
      </c>
      <c r="J21" s="89">
        <f t="shared" si="6"/>
        <v>2094.6818422599999</v>
      </c>
      <c r="K21" s="89">
        <v>834.21504766999999</v>
      </c>
      <c r="L21" s="89">
        <v>1044.1143474200001</v>
      </c>
      <c r="M21" s="89">
        <v>216.35244717</v>
      </c>
      <c r="N21" s="89">
        <f t="shared" si="7"/>
        <v>1989.53104117</v>
      </c>
      <c r="O21" s="89">
        <v>283.41870384999999</v>
      </c>
      <c r="P21" s="89">
        <f t="shared" si="8"/>
        <v>1706.1123373200001</v>
      </c>
      <c r="Q21" s="89">
        <v>936.62834282999995</v>
      </c>
      <c r="R21" s="89">
        <v>512.34465276000003</v>
      </c>
      <c r="S21" s="89">
        <v>257.13934173000001</v>
      </c>
      <c r="T21" s="89"/>
      <c r="U21" s="89"/>
      <c r="V21" s="89"/>
      <c r="W21" s="89"/>
      <c r="X21" s="89"/>
      <c r="Y21" s="89"/>
    </row>
    <row r="22" spans="1:25" ht="12.75" hidden="1" customHeight="1" outlineLevel="1">
      <c r="A22" s="62">
        <v>40878</v>
      </c>
      <c r="B22" s="89">
        <v>5013.2951888400003</v>
      </c>
      <c r="C22" s="89">
        <f t="shared" si="0"/>
        <v>1074.11600449</v>
      </c>
      <c r="D22" s="89">
        <f t="shared" si="1"/>
        <v>3939.1791843500005</v>
      </c>
      <c r="E22" s="89">
        <f t="shared" si="2"/>
        <v>1953.30771551</v>
      </c>
      <c r="F22" s="89">
        <f t="shared" si="3"/>
        <v>1535.38780838</v>
      </c>
      <c r="G22" s="89">
        <f t="shared" si="4"/>
        <v>450.48366046000001</v>
      </c>
      <c r="H22" s="89">
        <f t="shared" si="5"/>
        <v>3028.6223374000001</v>
      </c>
      <c r="I22" s="89">
        <v>812.67981771999996</v>
      </c>
      <c r="J22" s="89">
        <f t="shared" si="6"/>
        <v>2215.9425196800003</v>
      </c>
      <c r="K22" s="89">
        <v>989.61449976999995</v>
      </c>
      <c r="L22" s="89">
        <v>1027.46988734</v>
      </c>
      <c r="M22" s="89">
        <v>198.85813257000001</v>
      </c>
      <c r="N22" s="89">
        <f t="shared" si="7"/>
        <v>1984.6728514399999</v>
      </c>
      <c r="O22" s="89">
        <v>261.43618677000001</v>
      </c>
      <c r="P22" s="89">
        <f t="shared" si="8"/>
        <v>1723.23666467</v>
      </c>
      <c r="Q22" s="89">
        <v>963.69321574000003</v>
      </c>
      <c r="R22" s="89">
        <v>507.91792104000001</v>
      </c>
      <c r="S22" s="89">
        <v>251.62552789</v>
      </c>
      <c r="T22" s="89"/>
      <c r="U22" s="89"/>
      <c r="V22" s="89"/>
      <c r="W22" s="89"/>
      <c r="X22" s="89"/>
      <c r="Y22" s="89"/>
    </row>
    <row r="23" spans="1:25" ht="12.75" hidden="1" customHeight="1" outlineLevel="1">
      <c r="A23" s="62">
        <v>40909</v>
      </c>
      <c r="B23" s="89">
        <v>5158.1407224300001</v>
      </c>
      <c r="C23" s="89">
        <f t="shared" si="0"/>
        <v>1091.3027848300001</v>
      </c>
      <c r="D23" s="89">
        <f t="shared" si="1"/>
        <v>4066.8379376000003</v>
      </c>
      <c r="E23" s="89">
        <f t="shared" si="2"/>
        <v>2086.6507236799998</v>
      </c>
      <c r="F23" s="89">
        <f t="shared" si="3"/>
        <v>1533.2596679000001</v>
      </c>
      <c r="G23" s="89">
        <f t="shared" si="4"/>
        <v>446.92754602000002</v>
      </c>
      <c r="H23" s="89">
        <f t="shared" si="5"/>
        <v>3138.9199618400003</v>
      </c>
      <c r="I23" s="89">
        <v>836.67774171999997</v>
      </c>
      <c r="J23" s="89">
        <f t="shared" si="6"/>
        <v>2302.2422201200002</v>
      </c>
      <c r="K23" s="89">
        <v>1088.9703367</v>
      </c>
      <c r="L23" s="89">
        <v>1014.88224145</v>
      </c>
      <c r="M23" s="89">
        <v>198.38964197000001</v>
      </c>
      <c r="N23" s="89">
        <f t="shared" si="7"/>
        <v>2019.2207605899998</v>
      </c>
      <c r="O23" s="89">
        <v>254.62504311000001</v>
      </c>
      <c r="P23" s="89">
        <f t="shared" si="8"/>
        <v>1764.5957174799998</v>
      </c>
      <c r="Q23" s="89">
        <v>997.68038697999998</v>
      </c>
      <c r="R23" s="89">
        <v>518.37742645000003</v>
      </c>
      <c r="S23" s="89">
        <v>248.53790405000001</v>
      </c>
      <c r="T23" s="89"/>
      <c r="U23" s="89"/>
      <c r="V23" s="89"/>
      <c r="W23" s="89"/>
      <c r="X23" s="89"/>
      <c r="Y23" s="89"/>
    </row>
    <row r="24" spans="1:25" ht="12.75" hidden="1" customHeight="1" outlineLevel="1">
      <c r="A24" s="62">
        <v>40940</v>
      </c>
      <c r="B24" s="89">
        <v>5293.4290652899999</v>
      </c>
      <c r="C24" s="89">
        <f t="shared" si="0"/>
        <v>1111.8323451400001</v>
      </c>
      <c r="D24" s="89">
        <f t="shared" si="1"/>
        <v>4181.5967201499998</v>
      </c>
      <c r="E24" s="89">
        <f t="shared" si="2"/>
        <v>2168.4759740999998</v>
      </c>
      <c r="F24" s="89">
        <f t="shared" si="3"/>
        <v>1559.8403235999999</v>
      </c>
      <c r="G24" s="89">
        <f t="shared" si="4"/>
        <v>453.28042245</v>
      </c>
      <c r="H24" s="89">
        <f t="shared" si="5"/>
        <v>3226.18348913</v>
      </c>
      <c r="I24" s="89">
        <v>855.97217721000004</v>
      </c>
      <c r="J24" s="89">
        <f t="shared" si="6"/>
        <v>2370.2113119199998</v>
      </c>
      <c r="K24" s="89">
        <v>1144.82145074</v>
      </c>
      <c r="L24" s="89">
        <v>1022.68932004</v>
      </c>
      <c r="M24" s="89">
        <v>202.70054114000001</v>
      </c>
      <c r="N24" s="89">
        <f t="shared" si="7"/>
        <v>2067.2455761599999</v>
      </c>
      <c r="O24" s="89">
        <v>255.86016792999999</v>
      </c>
      <c r="P24" s="89">
        <f t="shared" si="8"/>
        <v>1811.3854082299999</v>
      </c>
      <c r="Q24" s="89">
        <v>1023.65452336</v>
      </c>
      <c r="R24" s="89">
        <v>537.15100356000005</v>
      </c>
      <c r="S24" s="89">
        <v>250.57988130999999</v>
      </c>
      <c r="T24" s="89"/>
      <c r="U24" s="89"/>
      <c r="V24" s="89"/>
      <c r="W24" s="89"/>
      <c r="X24" s="89"/>
      <c r="Y24" s="89"/>
    </row>
    <row r="25" spans="1:25" ht="12.75" hidden="1" customHeight="1" outlineLevel="1">
      <c r="A25" s="62">
        <v>40969</v>
      </c>
      <c r="B25" s="89">
        <v>5370.8965312600003</v>
      </c>
      <c r="C25" s="89">
        <f t="shared" si="0"/>
        <v>1133.6015576899999</v>
      </c>
      <c r="D25" s="89">
        <f t="shared" si="1"/>
        <v>4237.2949735699995</v>
      </c>
      <c r="E25" s="89">
        <f t="shared" si="2"/>
        <v>2201.8764742899998</v>
      </c>
      <c r="F25" s="89">
        <f t="shared" si="3"/>
        <v>1572.22304953</v>
      </c>
      <c r="G25" s="89">
        <f t="shared" si="4"/>
        <v>463.19544974999997</v>
      </c>
      <c r="H25" s="89">
        <f t="shared" si="5"/>
        <v>3304.0380803399999</v>
      </c>
      <c r="I25" s="89">
        <v>883.12706078999997</v>
      </c>
      <c r="J25" s="89">
        <f t="shared" si="6"/>
        <v>2420.9110195499998</v>
      </c>
      <c r="K25" s="89">
        <v>1182.52881996</v>
      </c>
      <c r="L25" s="89">
        <v>1029.7006949700001</v>
      </c>
      <c r="M25" s="89">
        <v>208.68150462</v>
      </c>
      <c r="N25" s="89">
        <f t="shared" si="7"/>
        <v>2066.85845092</v>
      </c>
      <c r="O25" s="89">
        <v>250.47449689999999</v>
      </c>
      <c r="P25" s="89">
        <f t="shared" si="8"/>
        <v>1816.3839540199999</v>
      </c>
      <c r="Q25" s="89">
        <v>1019.34765433</v>
      </c>
      <c r="R25" s="89">
        <v>542.52235456000005</v>
      </c>
      <c r="S25" s="89">
        <v>254.51394513</v>
      </c>
      <c r="T25" s="89"/>
      <c r="U25" s="89"/>
      <c r="V25" s="89"/>
      <c r="W25" s="89"/>
      <c r="X25" s="89"/>
      <c r="Y25" s="89"/>
    </row>
    <row r="26" spans="1:25" ht="12.75" hidden="1" customHeight="1" outlineLevel="1">
      <c r="A26" s="62">
        <v>41000</v>
      </c>
      <c r="B26" s="89">
        <v>5557.2627747500001</v>
      </c>
      <c r="C26" s="89">
        <f t="shared" si="0"/>
        <v>1166.2784279</v>
      </c>
      <c r="D26" s="89">
        <f t="shared" si="1"/>
        <v>4390.9843468500003</v>
      </c>
      <c r="E26" s="89">
        <f t="shared" si="2"/>
        <v>2301.1063268600001</v>
      </c>
      <c r="F26" s="89">
        <f t="shared" si="3"/>
        <v>1624.5784771599999</v>
      </c>
      <c r="G26" s="89">
        <f t="shared" si="4"/>
        <v>465.29954283000001</v>
      </c>
      <c r="H26" s="89">
        <f t="shared" si="5"/>
        <v>3457.7810047000003</v>
      </c>
      <c r="I26" s="89">
        <v>919.01527509000005</v>
      </c>
      <c r="J26" s="89">
        <f t="shared" si="6"/>
        <v>2538.7657296100001</v>
      </c>
      <c r="K26" s="89">
        <v>1264.3783748400001</v>
      </c>
      <c r="L26" s="89">
        <v>1064.4502419099999</v>
      </c>
      <c r="M26" s="89">
        <v>209.93711286000001</v>
      </c>
      <c r="N26" s="89">
        <f t="shared" si="7"/>
        <v>2099.4817700499998</v>
      </c>
      <c r="O26" s="89">
        <v>247.26315281000001</v>
      </c>
      <c r="P26" s="89">
        <f t="shared" si="8"/>
        <v>1852.21861724</v>
      </c>
      <c r="Q26" s="89">
        <v>1036.72795202</v>
      </c>
      <c r="R26" s="89">
        <v>560.12823524999999</v>
      </c>
      <c r="S26" s="89">
        <v>255.36242996999999</v>
      </c>
      <c r="T26" s="89"/>
      <c r="U26" s="89"/>
      <c r="V26" s="89"/>
      <c r="W26" s="89"/>
      <c r="X26" s="89"/>
      <c r="Y26" s="89"/>
    </row>
    <row r="27" spans="1:25" ht="12.75" hidden="1" customHeight="1" outlineLevel="1">
      <c r="A27" s="62">
        <v>41030</v>
      </c>
      <c r="B27" s="89">
        <v>5560.5772789999992</v>
      </c>
      <c r="C27" s="89">
        <f t="shared" si="0"/>
        <v>1173.9163167500001</v>
      </c>
      <c r="D27" s="89">
        <f t="shared" si="1"/>
        <v>4386.66096225</v>
      </c>
      <c r="E27" s="89">
        <f t="shared" si="2"/>
        <v>2270.5539971999997</v>
      </c>
      <c r="F27" s="89">
        <f t="shared" si="3"/>
        <v>1650.1490651899999</v>
      </c>
      <c r="G27" s="89">
        <f t="shared" si="4"/>
        <v>465.95789986</v>
      </c>
      <c r="H27" s="89">
        <f t="shared" si="5"/>
        <v>3488.9892070199999</v>
      </c>
      <c r="I27" s="89">
        <v>934.94658975000004</v>
      </c>
      <c r="J27" s="89">
        <f t="shared" si="6"/>
        <v>2554.0426172699999</v>
      </c>
      <c r="K27" s="89">
        <v>1255.9807183999999</v>
      </c>
      <c r="L27" s="89">
        <v>1087.3106724899999</v>
      </c>
      <c r="M27" s="89">
        <v>210.75122637999999</v>
      </c>
      <c r="N27" s="89">
        <f t="shared" si="7"/>
        <v>2071.5880719800002</v>
      </c>
      <c r="O27" s="89">
        <v>238.96972700000001</v>
      </c>
      <c r="P27" s="89">
        <f t="shared" si="8"/>
        <v>1832.6183449800001</v>
      </c>
      <c r="Q27" s="89">
        <v>1014.5732788</v>
      </c>
      <c r="R27" s="89">
        <v>562.83839269999999</v>
      </c>
      <c r="S27" s="89">
        <v>255.20667348000001</v>
      </c>
      <c r="T27" s="89"/>
      <c r="U27" s="89"/>
      <c r="V27" s="89"/>
      <c r="W27" s="89"/>
      <c r="X27" s="89"/>
      <c r="Y27" s="89"/>
    </row>
    <row r="28" spans="1:25" ht="12.75" hidden="1" customHeight="1" outlineLevel="1">
      <c r="A28" s="62">
        <v>41061</v>
      </c>
      <c r="B28" s="89">
        <v>5694.0076359499999</v>
      </c>
      <c r="C28" s="89">
        <f t="shared" si="0"/>
        <v>1266.79575787</v>
      </c>
      <c r="D28" s="89">
        <f t="shared" si="1"/>
        <v>4427.2118780800001</v>
      </c>
      <c r="E28" s="89">
        <f t="shared" si="2"/>
        <v>2298.7560595</v>
      </c>
      <c r="F28" s="89">
        <f t="shared" si="3"/>
        <v>1658.04457465</v>
      </c>
      <c r="G28" s="89">
        <f t="shared" si="4"/>
        <v>470.41124392999996</v>
      </c>
      <c r="H28" s="89">
        <f t="shared" si="5"/>
        <v>3561.4919025199997</v>
      </c>
      <c r="I28" s="89">
        <v>1006.28424133</v>
      </c>
      <c r="J28" s="89">
        <f t="shared" si="6"/>
        <v>2555.2076611899997</v>
      </c>
      <c r="K28" s="89">
        <v>1255.03420405</v>
      </c>
      <c r="L28" s="89">
        <v>1087.21345537</v>
      </c>
      <c r="M28" s="89">
        <v>212.96000176999999</v>
      </c>
      <c r="N28" s="89">
        <f t="shared" si="7"/>
        <v>2132.5157334300002</v>
      </c>
      <c r="O28" s="89">
        <v>260.51151654</v>
      </c>
      <c r="P28" s="89">
        <f t="shared" si="8"/>
        <v>1872.0042168900002</v>
      </c>
      <c r="Q28" s="89">
        <v>1043.72185545</v>
      </c>
      <c r="R28" s="89">
        <v>570.83111928000005</v>
      </c>
      <c r="S28" s="89">
        <v>257.45124215999999</v>
      </c>
      <c r="T28" s="89"/>
      <c r="U28" s="89"/>
      <c r="V28" s="89"/>
      <c r="W28" s="89"/>
      <c r="X28" s="89"/>
      <c r="Y28" s="89"/>
    </row>
    <row r="29" spans="1:25" ht="12.75" hidden="1" customHeight="1" outlineLevel="1">
      <c r="A29" s="62">
        <v>41091</v>
      </c>
      <c r="B29" s="89">
        <v>5708.8521136899999</v>
      </c>
      <c r="C29" s="89">
        <f t="shared" si="0"/>
        <v>1209.05072894</v>
      </c>
      <c r="D29" s="89">
        <f t="shared" si="1"/>
        <v>4499.8013847499997</v>
      </c>
      <c r="E29" s="89">
        <f t="shared" si="2"/>
        <v>2293.05396144</v>
      </c>
      <c r="F29" s="89">
        <f t="shared" si="3"/>
        <v>1712.7467159100001</v>
      </c>
      <c r="G29" s="89">
        <f t="shared" si="4"/>
        <v>494.00070740000001</v>
      </c>
      <c r="H29" s="89">
        <f t="shared" si="5"/>
        <v>3514.5658553100002</v>
      </c>
      <c r="I29" s="89">
        <v>962.33097290000001</v>
      </c>
      <c r="J29" s="89">
        <f t="shared" si="6"/>
        <v>2552.23488241</v>
      </c>
      <c r="K29" s="89">
        <v>1247.88845178</v>
      </c>
      <c r="L29" s="89">
        <v>1089.12868918</v>
      </c>
      <c r="M29" s="89">
        <v>215.21774145000001</v>
      </c>
      <c r="N29" s="89">
        <f t="shared" si="7"/>
        <v>2194.2862583799997</v>
      </c>
      <c r="O29" s="89">
        <v>246.71975603999999</v>
      </c>
      <c r="P29" s="89">
        <f t="shared" si="8"/>
        <v>1947.5665023399999</v>
      </c>
      <c r="Q29" s="89">
        <v>1045.16550966</v>
      </c>
      <c r="R29" s="89">
        <v>623.61802673</v>
      </c>
      <c r="S29" s="89">
        <v>278.78296595</v>
      </c>
      <c r="T29" s="89"/>
      <c r="U29" s="89"/>
      <c r="V29" s="89"/>
      <c r="W29" s="89"/>
      <c r="X29" s="89"/>
      <c r="Y29" s="89"/>
    </row>
    <row r="30" spans="1:25" ht="12.75" hidden="1" customHeight="1" outlineLevel="1">
      <c r="A30" s="62">
        <v>41122</v>
      </c>
      <c r="B30" s="89">
        <v>5792.5316337200002</v>
      </c>
      <c r="C30" s="89">
        <f t="shared" si="0"/>
        <v>1210.7214939</v>
      </c>
      <c r="D30" s="89">
        <f t="shared" si="1"/>
        <v>4581.8101398200006</v>
      </c>
      <c r="E30" s="89">
        <f t="shared" si="2"/>
        <v>2305.2240350399998</v>
      </c>
      <c r="F30" s="89">
        <f t="shared" si="3"/>
        <v>1755.0729492800001</v>
      </c>
      <c r="G30" s="89">
        <f t="shared" si="4"/>
        <v>521.51315550000004</v>
      </c>
      <c r="H30" s="89">
        <f t="shared" si="5"/>
        <v>3505.7374587600007</v>
      </c>
      <c r="I30" s="89">
        <v>962.47363814000005</v>
      </c>
      <c r="J30" s="89">
        <f t="shared" si="6"/>
        <v>2543.2638206200004</v>
      </c>
      <c r="K30" s="89">
        <v>1244.3853449799999</v>
      </c>
      <c r="L30" s="89">
        <v>1078.3830625600001</v>
      </c>
      <c r="M30" s="89">
        <v>220.49541307999999</v>
      </c>
      <c r="N30" s="89">
        <f t="shared" si="7"/>
        <v>2286.7941749600004</v>
      </c>
      <c r="O30" s="89">
        <v>248.24785575999999</v>
      </c>
      <c r="P30" s="89">
        <f t="shared" si="8"/>
        <v>2038.5463192000002</v>
      </c>
      <c r="Q30" s="89">
        <v>1060.8386900600001</v>
      </c>
      <c r="R30" s="89">
        <v>676.68988672</v>
      </c>
      <c r="S30" s="89">
        <v>301.01774241999999</v>
      </c>
      <c r="T30" s="89"/>
      <c r="U30" s="89"/>
      <c r="V30" s="89"/>
      <c r="W30" s="89"/>
      <c r="X30" s="89"/>
      <c r="Y30" s="89"/>
    </row>
    <row r="31" spans="1:25" ht="12.75" hidden="1" customHeight="1" outlineLevel="1">
      <c r="A31" s="62">
        <v>41153</v>
      </c>
      <c r="B31" s="89">
        <v>5887.4646520799997</v>
      </c>
      <c r="C31" s="89">
        <f t="shared" si="0"/>
        <v>1208.2091442999999</v>
      </c>
      <c r="D31" s="89">
        <f t="shared" si="1"/>
        <v>4679.2555077800007</v>
      </c>
      <c r="E31" s="89">
        <f t="shared" si="2"/>
        <v>2319.9334819799997</v>
      </c>
      <c r="F31" s="89">
        <f t="shared" si="3"/>
        <v>1797.75650853</v>
      </c>
      <c r="G31" s="89">
        <f t="shared" si="4"/>
        <v>561.56551726999999</v>
      </c>
      <c r="H31" s="89">
        <f t="shared" si="5"/>
        <v>3475.1938033599999</v>
      </c>
      <c r="I31" s="89">
        <v>953.42664373000002</v>
      </c>
      <c r="J31" s="89">
        <f t="shared" si="6"/>
        <v>2521.7671596300002</v>
      </c>
      <c r="K31" s="89">
        <v>1229.65569955</v>
      </c>
      <c r="L31" s="89">
        <v>1069.57432748</v>
      </c>
      <c r="M31" s="89">
        <v>222.53713260000001</v>
      </c>
      <c r="N31" s="89">
        <f t="shared" si="7"/>
        <v>2412.2708487200002</v>
      </c>
      <c r="O31" s="89">
        <v>254.78250057</v>
      </c>
      <c r="P31" s="89">
        <f t="shared" si="8"/>
        <v>2157.4883481500001</v>
      </c>
      <c r="Q31" s="89">
        <v>1090.2777824299999</v>
      </c>
      <c r="R31" s="89">
        <v>728.18218105000005</v>
      </c>
      <c r="S31" s="89">
        <v>339.02838466999998</v>
      </c>
      <c r="T31" s="89"/>
      <c r="U31" s="89"/>
      <c r="V31" s="89"/>
      <c r="W31" s="89"/>
      <c r="X31" s="89"/>
      <c r="Y31" s="89"/>
    </row>
    <row r="32" spans="1:25" ht="12.75" hidden="1" customHeight="1" outlineLevel="1">
      <c r="A32" s="62">
        <v>41183</v>
      </c>
      <c r="B32" s="89">
        <v>5953.9159793500003</v>
      </c>
      <c r="C32" s="89">
        <f t="shared" si="0"/>
        <v>1198.8085397299999</v>
      </c>
      <c r="D32" s="89">
        <f t="shared" si="1"/>
        <v>4755.1074396200002</v>
      </c>
      <c r="E32" s="89">
        <f t="shared" si="2"/>
        <v>2348.5485867500001</v>
      </c>
      <c r="F32" s="89">
        <f t="shared" si="3"/>
        <v>1817.0558523200002</v>
      </c>
      <c r="G32" s="89">
        <f t="shared" si="4"/>
        <v>589.50300055000002</v>
      </c>
      <c r="H32" s="89">
        <f t="shared" si="5"/>
        <v>3460.8707600500002</v>
      </c>
      <c r="I32" s="89">
        <v>941.25589623999997</v>
      </c>
      <c r="J32" s="89">
        <f t="shared" si="6"/>
        <v>2519.6148638100003</v>
      </c>
      <c r="K32" s="89">
        <v>1235.52475931</v>
      </c>
      <c r="L32" s="89">
        <v>1059.3894768600001</v>
      </c>
      <c r="M32" s="89">
        <v>224.70062763999999</v>
      </c>
      <c r="N32" s="89">
        <f t="shared" si="7"/>
        <v>2493.0452193000001</v>
      </c>
      <c r="O32" s="89">
        <v>257.55264348999998</v>
      </c>
      <c r="P32" s="89">
        <f t="shared" si="8"/>
        <v>2235.4925758100003</v>
      </c>
      <c r="Q32" s="89">
        <v>1113.0238274400001</v>
      </c>
      <c r="R32" s="89">
        <v>757.66637546000004</v>
      </c>
      <c r="S32" s="89">
        <v>364.80237290999997</v>
      </c>
      <c r="T32" s="89"/>
      <c r="U32" s="89"/>
      <c r="V32" s="89"/>
      <c r="W32" s="89"/>
      <c r="X32" s="89"/>
      <c r="Y32" s="89"/>
    </row>
    <row r="33" spans="1:25" ht="12.75" hidden="1" customHeight="1" outlineLevel="1">
      <c r="A33" s="62">
        <v>41214</v>
      </c>
      <c r="B33" s="89">
        <v>6091.1652873699995</v>
      </c>
      <c r="C33" s="89">
        <f t="shared" si="0"/>
        <v>1185.9259806</v>
      </c>
      <c r="D33" s="89">
        <f t="shared" si="1"/>
        <v>4905.2393067699995</v>
      </c>
      <c r="E33" s="89">
        <f t="shared" si="2"/>
        <v>2434.4000613999997</v>
      </c>
      <c r="F33" s="89">
        <f t="shared" si="3"/>
        <v>1864.33981636</v>
      </c>
      <c r="G33" s="89">
        <f t="shared" si="4"/>
        <v>606.49942900999997</v>
      </c>
      <c r="H33" s="89">
        <f t="shared" si="5"/>
        <v>3519.6088389299998</v>
      </c>
      <c r="I33" s="89">
        <v>937.14609159999998</v>
      </c>
      <c r="J33" s="89">
        <f t="shared" si="6"/>
        <v>2582.4627473299997</v>
      </c>
      <c r="K33" s="89">
        <v>1306.0159424599999</v>
      </c>
      <c r="L33" s="89">
        <v>1056.3510827</v>
      </c>
      <c r="M33" s="89">
        <v>220.09572216999999</v>
      </c>
      <c r="N33" s="89">
        <f t="shared" si="7"/>
        <v>2571.5564484399997</v>
      </c>
      <c r="O33" s="89">
        <v>248.779889</v>
      </c>
      <c r="P33" s="89">
        <f t="shared" si="8"/>
        <v>2322.7765594399998</v>
      </c>
      <c r="Q33" s="89">
        <v>1128.38411894</v>
      </c>
      <c r="R33" s="89">
        <v>807.98873365999998</v>
      </c>
      <c r="S33" s="89">
        <v>386.40370683999998</v>
      </c>
      <c r="T33" s="89"/>
      <c r="U33" s="89"/>
      <c r="V33" s="89"/>
      <c r="W33" s="89"/>
      <c r="X33" s="89"/>
      <c r="Y33" s="89"/>
    </row>
    <row r="34" spans="1:25" ht="12.75" hidden="1" customHeight="1" outlineLevel="1">
      <c r="A34" s="62">
        <v>41244</v>
      </c>
      <c r="B34" s="89">
        <v>6247.24243501</v>
      </c>
      <c r="C34" s="89">
        <f t="shared" si="0"/>
        <v>1196.40845358</v>
      </c>
      <c r="D34" s="89">
        <f t="shared" si="1"/>
        <v>5050.8339814299998</v>
      </c>
      <c r="E34" s="89">
        <f t="shared" si="2"/>
        <v>2563.5025606299996</v>
      </c>
      <c r="F34" s="89">
        <f t="shared" si="3"/>
        <v>1858.05962645</v>
      </c>
      <c r="G34" s="89">
        <f t="shared" si="4"/>
        <v>629.27179435000005</v>
      </c>
      <c r="H34" s="89">
        <f t="shared" si="5"/>
        <v>3624.4486796800002</v>
      </c>
      <c r="I34" s="89">
        <v>951.50465314999997</v>
      </c>
      <c r="J34" s="89">
        <f t="shared" si="6"/>
        <v>2672.94402653</v>
      </c>
      <c r="K34" s="89">
        <v>1434.9439530899999</v>
      </c>
      <c r="L34" s="89">
        <v>1010.97250049</v>
      </c>
      <c r="M34" s="89">
        <v>227.02757295000001</v>
      </c>
      <c r="N34" s="89">
        <f t="shared" si="7"/>
        <v>2622.7937553299998</v>
      </c>
      <c r="O34" s="89">
        <v>244.90380042999999</v>
      </c>
      <c r="P34" s="89">
        <f t="shared" si="8"/>
        <v>2377.8899548999998</v>
      </c>
      <c r="Q34" s="89">
        <v>1128.5586075399999</v>
      </c>
      <c r="R34" s="89">
        <v>847.08712595999998</v>
      </c>
      <c r="S34" s="89">
        <v>402.24422140000001</v>
      </c>
      <c r="T34" s="89"/>
      <c r="U34" s="89"/>
      <c r="V34" s="89"/>
      <c r="W34" s="89"/>
      <c r="X34" s="89"/>
      <c r="Y34" s="89"/>
    </row>
    <row r="35" spans="1:25" ht="12.75" hidden="1" customHeight="1" outlineLevel="1">
      <c r="A35" s="62">
        <v>41275</v>
      </c>
      <c r="B35" s="89">
        <v>6471.9051114100002</v>
      </c>
      <c r="C35" s="89">
        <f t="shared" si="0"/>
        <v>1228.16369622</v>
      </c>
      <c r="D35" s="89">
        <f t="shared" si="1"/>
        <v>5243.7414151900002</v>
      </c>
      <c r="E35" s="89">
        <f t="shared" si="2"/>
        <v>2695.0775214300002</v>
      </c>
      <c r="F35" s="89">
        <f t="shared" si="3"/>
        <v>1902.68567601</v>
      </c>
      <c r="G35" s="89">
        <f t="shared" si="4"/>
        <v>645.97821775</v>
      </c>
      <c r="H35" s="89">
        <f t="shared" si="5"/>
        <v>3790.5165654500006</v>
      </c>
      <c r="I35" s="89">
        <v>980.10532949000003</v>
      </c>
      <c r="J35" s="89">
        <f t="shared" si="6"/>
        <v>2810.4112359600003</v>
      </c>
      <c r="K35" s="89">
        <v>1540.4881753499999</v>
      </c>
      <c r="L35" s="89">
        <v>1033.9007408800001</v>
      </c>
      <c r="M35" s="89">
        <v>236.02231972999999</v>
      </c>
      <c r="N35" s="89">
        <f t="shared" si="7"/>
        <v>2681.3885459599996</v>
      </c>
      <c r="O35" s="89">
        <v>248.05836672999999</v>
      </c>
      <c r="P35" s="89">
        <f t="shared" si="8"/>
        <v>2433.3301792299999</v>
      </c>
      <c r="Q35" s="89">
        <v>1154.58934608</v>
      </c>
      <c r="R35" s="89">
        <v>868.78493513000001</v>
      </c>
      <c r="S35" s="89">
        <v>409.95589802000001</v>
      </c>
      <c r="T35" s="89"/>
      <c r="U35" s="89"/>
      <c r="V35" s="89"/>
      <c r="W35" s="89"/>
      <c r="X35" s="89"/>
      <c r="Y35" s="89"/>
    </row>
    <row r="36" spans="1:25" ht="12.75" hidden="1" customHeight="1" outlineLevel="1">
      <c r="A36" s="62">
        <v>41306</v>
      </c>
      <c r="B36" s="89">
        <v>6500.2420253700002</v>
      </c>
      <c r="C36" s="89">
        <f t="shared" si="0"/>
        <v>1189.6276871599998</v>
      </c>
      <c r="D36" s="89">
        <f t="shared" si="1"/>
        <v>5310.6143382099999</v>
      </c>
      <c r="E36" s="89">
        <f t="shared" si="2"/>
        <v>2701.7027002900004</v>
      </c>
      <c r="F36" s="89">
        <f t="shared" si="3"/>
        <v>2528.8519774199999</v>
      </c>
      <c r="G36" s="89">
        <f t="shared" si="4"/>
        <v>80.059660500000007</v>
      </c>
      <c r="H36" s="89">
        <f t="shared" si="5"/>
        <v>3854.3776427900002</v>
      </c>
      <c r="I36" s="89">
        <v>955.02448704999995</v>
      </c>
      <c r="J36" s="89">
        <f t="shared" si="6"/>
        <v>2899.3531557400001</v>
      </c>
      <c r="K36" s="89">
        <v>1572.7065334900001</v>
      </c>
      <c r="L36" s="89">
        <v>1293.01542131</v>
      </c>
      <c r="M36" s="89">
        <v>33.631200939999999</v>
      </c>
      <c r="N36" s="89">
        <f t="shared" si="7"/>
        <v>2645.86438258</v>
      </c>
      <c r="O36" s="89">
        <v>234.60320010999999</v>
      </c>
      <c r="P36" s="89">
        <f t="shared" si="8"/>
        <v>2411.2611824700002</v>
      </c>
      <c r="Q36" s="89">
        <v>1128.9961668000001</v>
      </c>
      <c r="R36" s="89">
        <v>1235.8365561099999</v>
      </c>
      <c r="S36" s="89">
        <v>46.42845956</v>
      </c>
      <c r="T36" s="89"/>
      <c r="U36" s="89"/>
      <c r="V36" s="89"/>
      <c r="W36" s="89"/>
      <c r="X36" s="89"/>
      <c r="Y36" s="89"/>
    </row>
    <row r="37" spans="1:25" ht="12.75" hidden="1" customHeight="1" outlineLevel="1">
      <c r="A37" s="62">
        <v>41334</v>
      </c>
      <c r="B37" s="89">
        <v>6619.6936999199988</v>
      </c>
      <c r="C37" s="89">
        <f t="shared" si="0"/>
        <v>1245.7989742899999</v>
      </c>
      <c r="D37" s="89">
        <f t="shared" si="1"/>
        <v>5373.8947256299998</v>
      </c>
      <c r="E37" s="89">
        <f t="shared" si="2"/>
        <v>2702.3677165199997</v>
      </c>
      <c r="F37" s="89">
        <f t="shared" si="3"/>
        <v>2586.08493761</v>
      </c>
      <c r="G37" s="89">
        <f t="shared" si="4"/>
        <v>85.442071499999997</v>
      </c>
      <c r="H37" s="89">
        <f t="shared" si="5"/>
        <v>4030.3751413099999</v>
      </c>
      <c r="I37" s="89">
        <v>1017.3620142</v>
      </c>
      <c r="J37" s="89">
        <f t="shared" si="6"/>
        <v>3013.0131271099999</v>
      </c>
      <c r="K37" s="89">
        <v>1625.8206487099999</v>
      </c>
      <c r="L37" s="89">
        <v>1346.0993166000001</v>
      </c>
      <c r="M37" s="89">
        <v>41.093161799999997</v>
      </c>
      <c r="N37" s="89">
        <f t="shared" si="7"/>
        <v>2589.3185586099999</v>
      </c>
      <c r="O37" s="89">
        <v>228.43696009000001</v>
      </c>
      <c r="P37" s="89">
        <f t="shared" si="8"/>
        <v>2360.8815985199999</v>
      </c>
      <c r="Q37" s="89">
        <v>1076.54706781</v>
      </c>
      <c r="R37" s="89">
        <v>1239.9856210099999</v>
      </c>
      <c r="S37" s="89">
        <v>44.3489097</v>
      </c>
      <c r="T37" s="89"/>
      <c r="U37" s="89"/>
      <c r="V37" s="89"/>
      <c r="W37" s="89"/>
      <c r="X37" s="89"/>
      <c r="Y37" s="89"/>
    </row>
    <row r="38" spans="1:25" ht="12.75" hidden="1" customHeight="1" outlineLevel="1">
      <c r="A38" s="62">
        <v>41365</v>
      </c>
      <c r="B38" s="89">
        <v>6739.1091536799995</v>
      </c>
      <c r="C38" s="89">
        <f t="shared" si="0"/>
        <v>1289.0400927400001</v>
      </c>
      <c r="D38" s="89">
        <f t="shared" si="1"/>
        <v>5450.0690609400008</v>
      </c>
      <c r="E38" s="89">
        <f t="shared" si="2"/>
        <v>2701.2058879200004</v>
      </c>
      <c r="F38" s="89">
        <f t="shared" si="3"/>
        <v>2659.9904497400003</v>
      </c>
      <c r="G38" s="89">
        <f t="shared" si="4"/>
        <v>88.872723280000002</v>
      </c>
      <c r="H38" s="89">
        <f t="shared" si="5"/>
        <v>4176.8889006099998</v>
      </c>
      <c r="I38" s="89">
        <v>1062.71671853</v>
      </c>
      <c r="J38" s="89">
        <f t="shared" si="6"/>
        <v>3114.1721820800003</v>
      </c>
      <c r="K38" s="89">
        <v>1672.87183774</v>
      </c>
      <c r="L38" s="89">
        <v>1398.1165520100001</v>
      </c>
      <c r="M38" s="89">
        <v>43.183792330000003</v>
      </c>
      <c r="N38" s="89">
        <f t="shared" si="7"/>
        <v>2562.2202530700006</v>
      </c>
      <c r="O38" s="89">
        <v>226.32337421</v>
      </c>
      <c r="P38" s="89">
        <f t="shared" si="8"/>
        <v>2335.8968788600005</v>
      </c>
      <c r="Q38" s="89">
        <v>1028.3340501800001</v>
      </c>
      <c r="R38" s="89">
        <v>1261.87389773</v>
      </c>
      <c r="S38" s="89">
        <v>45.68893095</v>
      </c>
      <c r="T38" s="89"/>
      <c r="U38" s="89"/>
      <c r="V38" s="89"/>
      <c r="W38" s="89"/>
      <c r="X38" s="89"/>
      <c r="Y38" s="89"/>
    </row>
    <row r="39" spans="1:25" ht="12.75" hidden="1" customHeight="1" outlineLevel="1">
      <c r="A39" s="62">
        <v>41395</v>
      </c>
      <c r="B39" s="89">
        <v>6808.1508426700002</v>
      </c>
      <c r="C39" s="89">
        <f t="shared" si="0"/>
        <v>1303.6322103</v>
      </c>
      <c r="D39" s="89">
        <f t="shared" si="1"/>
        <v>5504.51863237</v>
      </c>
      <c r="E39" s="89">
        <f t="shared" si="2"/>
        <v>2720.9761569900002</v>
      </c>
      <c r="F39" s="89">
        <f t="shared" si="3"/>
        <v>2688.8236949699999</v>
      </c>
      <c r="G39" s="89">
        <f t="shared" si="4"/>
        <v>94.718780409999994</v>
      </c>
      <c r="H39" s="89">
        <f t="shared" si="5"/>
        <v>4266.4592737599996</v>
      </c>
      <c r="I39" s="89">
        <v>1068.60649491</v>
      </c>
      <c r="J39" s="89">
        <f t="shared" si="6"/>
        <v>3197.85277885</v>
      </c>
      <c r="K39" s="89">
        <v>1719.5061859499999</v>
      </c>
      <c r="L39" s="89">
        <v>1429.0592881499999</v>
      </c>
      <c r="M39" s="89">
        <v>49.287304749999997</v>
      </c>
      <c r="N39" s="89">
        <f t="shared" si="7"/>
        <v>2541.6915689100001</v>
      </c>
      <c r="O39" s="89">
        <v>235.02571538999999</v>
      </c>
      <c r="P39" s="89">
        <f t="shared" si="8"/>
        <v>2306.6658535199999</v>
      </c>
      <c r="Q39" s="89">
        <v>1001.46997104</v>
      </c>
      <c r="R39" s="89">
        <v>1259.76440682</v>
      </c>
      <c r="S39" s="89">
        <v>45.431475659999997</v>
      </c>
      <c r="T39" s="89"/>
      <c r="U39" s="89"/>
      <c r="V39" s="89"/>
      <c r="W39" s="89"/>
      <c r="X39" s="89"/>
      <c r="Y39" s="89"/>
    </row>
    <row r="40" spans="1:25" ht="12.75" hidden="1" customHeight="1" outlineLevel="1">
      <c r="A40" s="62">
        <v>41426</v>
      </c>
      <c r="B40" s="89">
        <v>7030.497793550001</v>
      </c>
      <c r="C40" s="89">
        <f t="shared" si="0"/>
        <v>1415.2541422300001</v>
      </c>
      <c r="D40" s="89">
        <f t="shared" si="1"/>
        <v>5615.2436513199991</v>
      </c>
      <c r="E40" s="89">
        <f t="shared" si="2"/>
        <v>2742.7900472399997</v>
      </c>
      <c r="F40" s="89">
        <f t="shared" si="3"/>
        <v>2774.1277959600002</v>
      </c>
      <c r="G40" s="89">
        <f t="shared" si="4"/>
        <v>98.325808120000005</v>
      </c>
      <c r="H40" s="89">
        <f t="shared" si="5"/>
        <v>4477.7646681699998</v>
      </c>
      <c r="I40" s="89">
        <v>1179.76123622</v>
      </c>
      <c r="J40" s="89">
        <f t="shared" si="6"/>
        <v>3298.0034319499996</v>
      </c>
      <c r="K40" s="89">
        <v>1763.3086747899999</v>
      </c>
      <c r="L40" s="89">
        <v>1481.44069545</v>
      </c>
      <c r="M40" s="89">
        <v>53.254061710000002</v>
      </c>
      <c r="N40" s="89">
        <f t="shared" si="7"/>
        <v>2552.7331253799998</v>
      </c>
      <c r="O40" s="89">
        <v>235.49290601000001</v>
      </c>
      <c r="P40" s="89">
        <f t="shared" si="8"/>
        <v>2317.24021937</v>
      </c>
      <c r="Q40" s="89">
        <v>979.48137244999998</v>
      </c>
      <c r="R40" s="89">
        <v>1292.6871005099999</v>
      </c>
      <c r="S40" s="89">
        <v>45.071746410000003</v>
      </c>
      <c r="T40" s="89"/>
      <c r="U40" s="89"/>
      <c r="V40" s="89"/>
      <c r="W40" s="89"/>
      <c r="X40" s="89"/>
      <c r="Y40" s="89"/>
    </row>
    <row r="41" spans="1:25" ht="12.75" hidden="1" customHeight="1" outlineLevel="1">
      <c r="A41" s="62">
        <v>41456</v>
      </c>
      <c r="B41" s="89">
        <v>7122.9474626199999</v>
      </c>
      <c r="C41" s="89">
        <f t="shared" si="0"/>
        <v>1388.88851649</v>
      </c>
      <c r="D41" s="89">
        <f t="shared" si="1"/>
        <v>5734.0589461300005</v>
      </c>
      <c r="E41" s="89">
        <f t="shared" si="2"/>
        <v>2637.1081358000001</v>
      </c>
      <c r="F41" s="89">
        <f t="shared" si="3"/>
        <v>2996.6408244300001</v>
      </c>
      <c r="G41" s="89">
        <f t="shared" si="4"/>
        <v>100.3099859</v>
      </c>
      <c r="H41" s="89">
        <f t="shared" si="5"/>
        <v>4542.4581209799999</v>
      </c>
      <c r="I41" s="89">
        <v>1141.6513976900001</v>
      </c>
      <c r="J41" s="89">
        <f t="shared" si="6"/>
        <v>3400.8067232899998</v>
      </c>
      <c r="K41" s="89">
        <v>1797.27601871</v>
      </c>
      <c r="L41" s="89">
        <v>1548.09222127</v>
      </c>
      <c r="M41" s="89">
        <v>55.438483310000002</v>
      </c>
      <c r="N41" s="89">
        <f t="shared" si="7"/>
        <v>2580.4893416400005</v>
      </c>
      <c r="O41" s="89">
        <v>247.23711879999999</v>
      </c>
      <c r="P41" s="89">
        <f t="shared" si="8"/>
        <v>2333.2522228400003</v>
      </c>
      <c r="Q41" s="89">
        <v>839.83211709</v>
      </c>
      <c r="R41" s="89">
        <v>1448.5486031600001</v>
      </c>
      <c r="S41" s="89">
        <v>44.871502589999999</v>
      </c>
      <c r="T41" s="89"/>
      <c r="U41" s="89"/>
      <c r="V41" s="89"/>
      <c r="W41" s="89"/>
      <c r="X41" s="89"/>
      <c r="Y41" s="89"/>
    </row>
    <row r="42" spans="1:25" ht="12.75" hidden="1" customHeight="1" outlineLevel="1">
      <c r="A42" s="62">
        <v>41487</v>
      </c>
      <c r="B42" s="89">
        <v>7164.1291194900004</v>
      </c>
      <c r="C42" s="89">
        <f t="shared" si="0"/>
        <v>1348.07230458</v>
      </c>
      <c r="D42" s="89">
        <f t="shared" si="1"/>
        <v>5816.05681491</v>
      </c>
      <c r="E42" s="89">
        <f t="shared" si="2"/>
        <v>2638.53190597</v>
      </c>
      <c r="F42" s="89">
        <f t="shared" si="3"/>
        <v>3078.81068813</v>
      </c>
      <c r="G42" s="89">
        <f t="shared" si="4"/>
        <v>98.71422081</v>
      </c>
      <c r="H42" s="89">
        <f t="shared" si="5"/>
        <v>4575.8265640700001</v>
      </c>
      <c r="I42" s="89">
        <v>1107.83485251</v>
      </c>
      <c r="J42" s="89">
        <f t="shared" si="6"/>
        <v>3467.9917115600001</v>
      </c>
      <c r="K42" s="89">
        <v>1805.14403978</v>
      </c>
      <c r="L42" s="89">
        <v>1591.0559208</v>
      </c>
      <c r="M42" s="89">
        <v>71.791750980000003</v>
      </c>
      <c r="N42" s="89">
        <f t="shared" si="7"/>
        <v>2588.3025554199999</v>
      </c>
      <c r="O42" s="89">
        <v>240.23745206999999</v>
      </c>
      <c r="P42" s="89">
        <f t="shared" si="8"/>
        <v>2348.0651033499998</v>
      </c>
      <c r="Q42" s="89">
        <v>833.38786618999995</v>
      </c>
      <c r="R42" s="89">
        <v>1487.75476733</v>
      </c>
      <c r="S42" s="89">
        <v>26.922469830000001</v>
      </c>
      <c r="T42" s="89"/>
      <c r="U42" s="89"/>
      <c r="V42" s="89"/>
      <c r="W42" s="89"/>
      <c r="X42" s="89"/>
      <c r="Y42" s="89"/>
    </row>
    <row r="43" spans="1:25" ht="12.75" hidden="1" customHeight="1" outlineLevel="1">
      <c r="A43" s="62">
        <v>41518</v>
      </c>
      <c r="B43" s="89">
        <v>7278.2868295700009</v>
      </c>
      <c r="C43" s="89">
        <f t="shared" si="0"/>
        <v>1335.26441161</v>
      </c>
      <c r="D43" s="89">
        <f t="shared" si="1"/>
        <v>5943.02241796</v>
      </c>
      <c r="E43" s="89">
        <f t="shared" si="2"/>
        <v>2653.4591225900003</v>
      </c>
      <c r="F43" s="89">
        <f t="shared" si="3"/>
        <v>3163.9747196899998</v>
      </c>
      <c r="G43" s="89">
        <f t="shared" si="4"/>
        <v>125.58857568000001</v>
      </c>
      <c r="H43" s="89">
        <f t="shared" si="5"/>
        <v>4669.7965388299999</v>
      </c>
      <c r="I43" s="89">
        <v>1098.0049022000001</v>
      </c>
      <c r="J43" s="89">
        <f t="shared" si="6"/>
        <v>3571.7916366300001</v>
      </c>
      <c r="K43" s="89">
        <v>1827.7605100400001</v>
      </c>
      <c r="L43" s="89">
        <v>1644.80895233</v>
      </c>
      <c r="M43" s="89">
        <v>99.222174260000003</v>
      </c>
      <c r="N43" s="89">
        <f t="shared" si="7"/>
        <v>2608.4902907400001</v>
      </c>
      <c r="O43" s="89">
        <v>237.25950940999999</v>
      </c>
      <c r="P43" s="89">
        <f t="shared" si="8"/>
        <v>2371.2307813299999</v>
      </c>
      <c r="Q43" s="89">
        <v>825.69861255000001</v>
      </c>
      <c r="R43" s="89">
        <v>1519.16576736</v>
      </c>
      <c r="S43" s="89">
        <v>26.366401419999999</v>
      </c>
      <c r="T43" s="89"/>
      <c r="U43" s="89"/>
      <c r="V43" s="89"/>
      <c r="W43" s="89"/>
      <c r="X43" s="89"/>
      <c r="Y43" s="89"/>
    </row>
    <row r="44" spans="1:25" ht="12.75" hidden="1" customHeight="1" outlineLevel="1">
      <c r="A44" s="62">
        <v>41548</v>
      </c>
      <c r="B44" s="89">
        <v>7431.2895331199998</v>
      </c>
      <c r="C44" s="89">
        <f t="shared" si="0"/>
        <v>1308.1297939699998</v>
      </c>
      <c r="D44" s="89">
        <f t="shared" si="1"/>
        <v>6123.15973915</v>
      </c>
      <c r="E44" s="89">
        <f t="shared" si="2"/>
        <v>2706.5705803999999</v>
      </c>
      <c r="F44" s="89">
        <f t="shared" si="3"/>
        <v>3271.7143280999999</v>
      </c>
      <c r="G44" s="89">
        <f t="shared" si="4"/>
        <v>144.87483065000001</v>
      </c>
      <c r="H44" s="89">
        <f t="shared" si="5"/>
        <v>4821.9020858700005</v>
      </c>
      <c r="I44" s="89">
        <v>1077.0658101199999</v>
      </c>
      <c r="J44" s="89">
        <f t="shared" si="6"/>
        <v>3744.8362757500004</v>
      </c>
      <c r="K44" s="89">
        <v>1898.7379852199999</v>
      </c>
      <c r="L44" s="89">
        <v>1719.7473825500001</v>
      </c>
      <c r="M44" s="89">
        <v>126.35090798</v>
      </c>
      <c r="N44" s="89">
        <f t="shared" si="7"/>
        <v>2609.3874472500002</v>
      </c>
      <c r="O44" s="89">
        <v>231.06398385</v>
      </c>
      <c r="P44" s="89">
        <f t="shared" si="8"/>
        <v>2378.3234634</v>
      </c>
      <c r="Q44" s="89">
        <v>807.83259518</v>
      </c>
      <c r="R44" s="89">
        <v>1551.96694555</v>
      </c>
      <c r="S44" s="89">
        <v>18.523922670000001</v>
      </c>
      <c r="T44" s="89"/>
      <c r="U44" s="89"/>
      <c r="V44" s="89"/>
      <c r="W44" s="89"/>
      <c r="X44" s="89"/>
      <c r="Y44" s="89"/>
    </row>
    <row r="45" spans="1:25" ht="12.75" hidden="1" customHeight="1" outlineLevel="1">
      <c r="A45" s="62">
        <v>41579</v>
      </c>
      <c r="B45" s="89">
        <v>7584.3831615100007</v>
      </c>
      <c r="C45" s="89">
        <f t="shared" si="0"/>
        <v>1323.9913136800001</v>
      </c>
      <c r="D45" s="89">
        <f t="shared" si="1"/>
        <v>6260.3918478300002</v>
      </c>
      <c r="E45" s="89">
        <f t="shared" si="2"/>
        <v>2743.1897627399999</v>
      </c>
      <c r="F45" s="89">
        <f t="shared" si="3"/>
        <v>3345.3865995699998</v>
      </c>
      <c r="G45" s="89">
        <f t="shared" si="4"/>
        <v>171.81548552000001</v>
      </c>
      <c r="H45" s="89">
        <f t="shared" si="5"/>
        <v>4967.0746691200002</v>
      </c>
      <c r="I45" s="89">
        <v>1104.23384672</v>
      </c>
      <c r="J45" s="89">
        <f t="shared" si="6"/>
        <v>3862.8408224</v>
      </c>
      <c r="K45" s="89">
        <v>1937.98134512</v>
      </c>
      <c r="L45" s="89">
        <v>1770.44055905</v>
      </c>
      <c r="M45" s="89">
        <v>154.41891823</v>
      </c>
      <c r="N45" s="89">
        <f t="shared" si="7"/>
        <v>2617.3084923899996</v>
      </c>
      <c r="O45" s="89">
        <v>219.75746695999999</v>
      </c>
      <c r="P45" s="89">
        <f t="shared" si="8"/>
        <v>2397.5510254299998</v>
      </c>
      <c r="Q45" s="89">
        <v>805.20841761999998</v>
      </c>
      <c r="R45" s="89">
        <v>1574.94604052</v>
      </c>
      <c r="S45" s="89">
        <v>17.39656729</v>
      </c>
      <c r="T45" s="89"/>
      <c r="U45" s="89"/>
      <c r="V45" s="89"/>
      <c r="W45" s="89"/>
      <c r="X45" s="89"/>
      <c r="Y45" s="89"/>
    </row>
    <row r="46" spans="1:25" ht="12.75" hidden="1" customHeight="1" outlineLevel="1">
      <c r="A46" s="62">
        <v>41609</v>
      </c>
      <c r="B46" s="89">
        <v>7639.0689912499993</v>
      </c>
      <c r="C46" s="89">
        <f t="shared" si="0"/>
        <v>1240.5667668399999</v>
      </c>
      <c r="D46" s="89">
        <f t="shared" si="1"/>
        <v>6398.5022244100001</v>
      </c>
      <c r="E46" s="89">
        <f t="shared" si="2"/>
        <v>2726.39843552</v>
      </c>
      <c r="F46" s="89">
        <f t="shared" si="3"/>
        <v>3486.9781547299999</v>
      </c>
      <c r="G46" s="89">
        <f t="shared" si="4"/>
        <v>185.12563416</v>
      </c>
      <c r="H46" s="89">
        <f t="shared" si="5"/>
        <v>5044.5132419800002</v>
      </c>
      <c r="I46" s="89">
        <v>1050.17389841</v>
      </c>
      <c r="J46" s="89">
        <f t="shared" si="6"/>
        <v>3994.33934357</v>
      </c>
      <c r="K46" s="89">
        <v>1948.8112086599999</v>
      </c>
      <c r="L46" s="89">
        <v>1876.9277904999999</v>
      </c>
      <c r="M46" s="89">
        <v>168.60034440999999</v>
      </c>
      <c r="N46" s="89">
        <f t="shared" si="7"/>
        <v>2594.55574927</v>
      </c>
      <c r="O46" s="89">
        <v>190.39286842999999</v>
      </c>
      <c r="P46" s="89">
        <f t="shared" si="8"/>
        <v>2404.1628808400001</v>
      </c>
      <c r="Q46" s="89">
        <v>777.58722685999999</v>
      </c>
      <c r="R46" s="89">
        <v>1610.05036423</v>
      </c>
      <c r="S46" s="89">
        <v>16.525289749999999</v>
      </c>
      <c r="T46" s="89"/>
      <c r="U46" s="89"/>
      <c r="V46" s="89"/>
      <c r="W46" s="89"/>
      <c r="X46" s="89"/>
      <c r="Y46" s="89"/>
    </row>
    <row r="47" spans="1:25" ht="12.75" hidden="1" customHeight="1" outlineLevel="1">
      <c r="A47" s="62">
        <v>41640</v>
      </c>
      <c r="B47" s="89">
        <v>7581.9872482999999</v>
      </c>
      <c r="C47" s="89">
        <f t="shared" si="0"/>
        <v>1168.19280364</v>
      </c>
      <c r="D47" s="89">
        <f t="shared" si="1"/>
        <v>6413.7944446599995</v>
      </c>
      <c r="E47" s="89">
        <f t="shared" si="2"/>
        <v>2649.2713678800001</v>
      </c>
      <c r="F47" s="89">
        <f t="shared" si="3"/>
        <v>3559.5976912300002</v>
      </c>
      <c r="G47" s="89">
        <f t="shared" si="4"/>
        <v>204.92538554999999</v>
      </c>
      <c r="H47" s="89">
        <f t="shared" si="5"/>
        <v>5016.2483475500003</v>
      </c>
      <c r="I47" s="89">
        <v>975.17276480999999</v>
      </c>
      <c r="J47" s="89">
        <f t="shared" si="6"/>
        <v>4041.0755827400003</v>
      </c>
      <c r="K47" s="89">
        <v>1904.21582588</v>
      </c>
      <c r="L47" s="89">
        <v>1948.4460584200001</v>
      </c>
      <c r="M47" s="89">
        <v>188.41369843999999</v>
      </c>
      <c r="N47" s="89">
        <f t="shared" si="7"/>
        <v>2565.7389007499996</v>
      </c>
      <c r="O47" s="89">
        <v>193.02003883</v>
      </c>
      <c r="P47" s="89">
        <f t="shared" si="8"/>
        <v>2372.7188619199997</v>
      </c>
      <c r="Q47" s="89">
        <v>745.05554199999995</v>
      </c>
      <c r="R47" s="89">
        <v>1611.1516328099999</v>
      </c>
      <c r="S47" s="89">
        <v>16.51168711</v>
      </c>
      <c r="T47" s="89"/>
      <c r="U47" s="89"/>
      <c r="V47" s="89"/>
      <c r="W47" s="89"/>
      <c r="X47" s="89"/>
      <c r="Y47" s="89"/>
    </row>
    <row r="48" spans="1:25" ht="12.75" hidden="1" customHeight="1" outlineLevel="1">
      <c r="A48" s="62">
        <v>41671</v>
      </c>
      <c r="B48" s="89">
        <v>7736.5305306099999</v>
      </c>
      <c r="C48" s="89">
        <f t="shared" si="0"/>
        <v>1062.4294027400001</v>
      </c>
      <c r="D48" s="89">
        <f t="shared" si="1"/>
        <v>6674.1011278699989</v>
      </c>
      <c r="E48" s="89">
        <f t="shared" si="2"/>
        <v>2620.3835852299999</v>
      </c>
      <c r="F48" s="89">
        <f t="shared" si="3"/>
        <v>3810.9367952100001</v>
      </c>
      <c r="G48" s="89">
        <f t="shared" si="4"/>
        <v>242.78074742999999</v>
      </c>
      <c r="H48" s="89">
        <f t="shared" si="5"/>
        <v>4747.4593107699993</v>
      </c>
      <c r="I48" s="89">
        <v>851.47692982000001</v>
      </c>
      <c r="J48" s="89">
        <f t="shared" si="6"/>
        <v>3895.9823809499994</v>
      </c>
      <c r="K48" s="89">
        <v>1789.0377588599999</v>
      </c>
      <c r="L48" s="89">
        <v>1883.9225563699999</v>
      </c>
      <c r="M48" s="89">
        <v>223.02206572</v>
      </c>
      <c r="N48" s="89">
        <f t="shared" si="7"/>
        <v>2989.0712198399997</v>
      </c>
      <c r="O48" s="89">
        <v>210.95247291999999</v>
      </c>
      <c r="P48" s="89">
        <f t="shared" si="8"/>
        <v>2778.1187469199999</v>
      </c>
      <c r="Q48" s="89">
        <v>831.34582637000005</v>
      </c>
      <c r="R48" s="89">
        <v>1927.01423884</v>
      </c>
      <c r="S48" s="89">
        <v>19.758681710000001</v>
      </c>
      <c r="T48" s="89"/>
      <c r="U48" s="89"/>
      <c r="V48" s="89"/>
      <c r="W48" s="89"/>
      <c r="X48" s="89"/>
      <c r="Y48" s="89"/>
    </row>
    <row r="49" spans="1:25" ht="12.75" hidden="1" customHeight="1" outlineLevel="1">
      <c r="A49" s="62">
        <v>41699</v>
      </c>
      <c r="B49" s="89">
        <v>7597.3495566500005</v>
      </c>
      <c r="C49" s="89">
        <f t="shared" si="0"/>
        <v>1166.1837831800001</v>
      </c>
      <c r="D49" s="89">
        <f t="shared" si="1"/>
        <v>6431.1657734700002</v>
      </c>
      <c r="E49" s="89">
        <f t="shared" si="2"/>
        <v>2486.7921801900002</v>
      </c>
      <c r="F49" s="89">
        <f t="shared" si="3"/>
        <v>3707.1551793600001</v>
      </c>
      <c r="G49" s="89">
        <f t="shared" si="4"/>
        <v>237.21841391999999</v>
      </c>
      <c r="H49" s="89">
        <f t="shared" si="5"/>
        <v>4573.9410944599995</v>
      </c>
      <c r="I49" s="89">
        <v>873.06946284000003</v>
      </c>
      <c r="J49" s="89">
        <f t="shared" si="6"/>
        <v>3700.8716316199998</v>
      </c>
      <c r="K49" s="89">
        <v>1696.2668026900001</v>
      </c>
      <c r="L49" s="89">
        <v>1788.3704610899999</v>
      </c>
      <c r="M49" s="89">
        <v>216.23436784</v>
      </c>
      <c r="N49" s="89">
        <f t="shared" si="7"/>
        <v>3023.4084621900001</v>
      </c>
      <c r="O49" s="89">
        <v>293.11432034000001</v>
      </c>
      <c r="P49" s="89">
        <f t="shared" si="8"/>
        <v>2730.29414185</v>
      </c>
      <c r="Q49" s="89">
        <v>790.52537749999999</v>
      </c>
      <c r="R49" s="89">
        <v>1918.78471827</v>
      </c>
      <c r="S49" s="89">
        <v>20.984046079999999</v>
      </c>
      <c r="T49" s="89"/>
      <c r="U49" s="89"/>
      <c r="V49" s="89"/>
      <c r="W49" s="89"/>
      <c r="X49" s="89"/>
      <c r="Y49" s="89"/>
    </row>
    <row r="50" spans="1:25" ht="12.75" hidden="1" customHeight="1" outlineLevel="1">
      <c r="A50" s="62">
        <v>41730</v>
      </c>
      <c r="B50" s="89">
        <v>7676.9037698600005</v>
      </c>
      <c r="C50" s="89">
        <f t="shared" si="0"/>
        <v>1240.5270746400001</v>
      </c>
      <c r="D50" s="89">
        <f t="shared" si="1"/>
        <v>6436.3766952200003</v>
      </c>
      <c r="E50" s="89">
        <f t="shared" si="2"/>
        <v>2567.3564326000001</v>
      </c>
      <c r="F50" s="89">
        <f t="shared" si="3"/>
        <v>3627.6864222300001</v>
      </c>
      <c r="G50" s="89">
        <f t="shared" si="4"/>
        <v>241.33384039000001</v>
      </c>
      <c r="H50" s="89">
        <f t="shared" si="5"/>
        <v>4701.8921820599999</v>
      </c>
      <c r="I50" s="89">
        <v>985.86745451000002</v>
      </c>
      <c r="J50" s="89">
        <f t="shared" si="6"/>
        <v>3716.0247275500001</v>
      </c>
      <c r="K50" s="89">
        <v>1778.0186232799999</v>
      </c>
      <c r="L50" s="89">
        <v>1717.51719381</v>
      </c>
      <c r="M50" s="89">
        <v>220.48891046</v>
      </c>
      <c r="N50" s="89">
        <f t="shared" si="7"/>
        <v>2975.0115878000001</v>
      </c>
      <c r="O50" s="89">
        <v>254.65962013000001</v>
      </c>
      <c r="P50" s="89">
        <f t="shared" si="8"/>
        <v>2720.3519676700002</v>
      </c>
      <c r="Q50" s="89">
        <v>789.33780932000002</v>
      </c>
      <c r="R50" s="89">
        <v>1910.1692284200001</v>
      </c>
      <c r="S50" s="89">
        <v>20.844929929999999</v>
      </c>
      <c r="T50" s="89"/>
      <c r="U50" s="89"/>
      <c r="V50" s="89"/>
      <c r="W50" s="89"/>
      <c r="X50" s="89"/>
      <c r="Y50" s="89"/>
    </row>
    <row r="51" spans="1:25" ht="12.75" hidden="1" customHeight="1" outlineLevel="1">
      <c r="A51" s="62">
        <v>41760</v>
      </c>
      <c r="B51" s="89">
        <v>7720.1877963300003</v>
      </c>
      <c r="C51" s="89">
        <f t="shared" si="0"/>
        <v>1239.8321905800001</v>
      </c>
      <c r="D51" s="89">
        <f t="shared" si="1"/>
        <v>6480.35560575</v>
      </c>
      <c r="E51" s="89">
        <f t="shared" si="2"/>
        <v>2672.5986529799998</v>
      </c>
      <c r="F51" s="89">
        <f t="shared" si="3"/>
        <v>3562.7174966600001</v>
      </c>
      <c r="G51" s="89">
        <f t="shared" si="4"/>
        <v>245.03945611</v>
      </c>
      <c r="H51" s="89">
        <f t="shared" si="5"/>
        <v>4769.6514350400003</v>
      </c>
      <c r="I51" s="89">
        <v>992.57024978000004</v>
      </c>
      <c r="J51" s="89">
        <f t="shared" si="6"/>
        <v>3777.08118526</v>
      </c>
      <c r="K51" s="89">
        <v>1884.4772511399999</v>
      </c>
      <c r="L51" s="89">
        <v>1667.50123899</v>
      </c>
      <c r="M51" s="89">
        <v>225.10269513</v>
      </c>
      <c r="N51" s="89">
        <f t="shared" si="7"/>
        <v>2950.5363612900001</v>
      </c>
      <c r="O51" s="89">
        <v>247.26194079999999</v>
      </c>
      <c r="P51" s="89">
        <f t="shared" si="8"/>
        <v>2703.27442049</v>
      </c>
      <c r="Q51" s="89">
        <v>788.12140183999998</v>
      </c>
      <c r="R51" s="89">
        <v>1895.21625767</v>
      </c>
      <c r="S51" s="89">
        <v>19.936760979999999</v>
      </c>
      <c r="T51" s="89"/>
      <c r="U51" s="89"/>
      <c r="V51" s="89"/>
      <c r="W51" s="89"/>
      <c r="X51" s="89"/>
      <c r="Y51" s="89"/>
    </row>
    <row r="52" spans="1:25" ht="12.75" hidden="1" customHeight="1" outlineLevel="1">
      <c r="A52" s="62">
        <v>41791</v>
      </c>
      <c r="B52" s="89">
        <v>8052.3065617200009</v>
      </c>
      <c r="C52" s="89">
        <f t="shared" si="0"/>
        <v>1489.02529665</v>
      </c>
      <c r="D52" s="89">
        <f t="shared" si="1"/>
        <v>6563.2812650699998</v>
      </c>
      <c r="E52" s="89">
        <f t="shared" si="2"/>
        <v>2792.2135479199997</v>
      </c>
      <c r="F52" s="89">
        <f t="shared" si="3"/>
        <v>3527.9850772999998</v>
      </c>
      <c r="G52" s="89">
        <f t="shared" si="4"/>
        <v>243.08263985000002</v>
      </c>
      <c r="H52" s="89">
        <f t="shared" si="5"/>
        <v>5136.7202258399993</v>
      </c>
      <c r="I52" s="89">
        <v>1244.43349528</v>
      </c>
      <c r="J52" s="89">
        <f t="shared" si="6"/>
        <v>3892.2867305599998</v>
      </c>
      <c r="K52" s="89">
        <v>2013.1908029399999</v>
      </c>
      <c r="L52" s="89">
        <v>1655.55518714</v>
      </c>
      <c r="M52" s="89">
        <v>223.54074048000001</v>
      </c>
      <c r="N52" s="89">
        <f t="shared" si="7"/>
        <v>2915.5863358800002</v>
      </c>
      <c r="O52" s="89">
        <v>244.59180137000001</v>
      </c>
      <c r="P52" s="89">
        <f t="shared" si="8"/>
        <v>2670.99453451</v>
      </c>
      <c r="Q52" s="89">
        <v>779.02274497999997</v>
      </c>
      <c r="R52" s="89">
        <v>1872.42989016</v>
      </c>
      <c r="S52" s="89">
        <v>19.541899369999999</v>
      </c>
      <c r="T52" s="89"/>
      <c r="U52" s="89"/>
      <c r="V52" s="89"/>
      <c r="W52" s="89"/>
      <c r="X52" s="89"/>
      <c r="Y52" s="89"/>
    </row>
    <row r="53" spans="1:25" ht="12.75" hidden="1" customHeight="1" outlineLevel="1">
      <c r="A53" s="62">
        <v>41821</v>
      </c>
      <c r="B53" s="89">
        <v>8082.8281799999995</v>
      </c>
      <c r="C53" s="89">
        <f t="shared" si="0"/>
        <v>1467.68823036</v>
      </c>
      <c r="D53" s="89">
        <f t="shared" si="1"/>
        <v>6615.1399496399999</v>
      </c>
      <c r="E53" s="89">
        <f t="shared" si="2"/>
        <v>2829.57756255</v>
      </c>
      <c r="F53" s="89">
        <f t="shared" si="3"/>
        <v>3538.7239025899999</v>
      </c>
      <c r="G53" s="89">
        <f t="shared" si="4"/>
        <v>246.83848449999999</v>
      </c>
      <c r="H53" s="89">
        <f t="shared" si="5"/>
        <v>5141.3958086599996</v>
      </c>
      <c r="I53" s="89">
        <v>1196.3419516700001</v>
      </c>
      <c r="J53" s="89">
        <f t="shared" si="6"/>
        <v>3945.05385699</v>
      </c>
      <c r="K53" s="89">
        <v>2043.62061591</v>
      </c>
      <c r="L53" s="89">
        <v>1674.53652532</v>
      </c>
      <c r="M53" s="89">
        <v>226.89671576000001</v>
      </c>
      <c r="N53" s="89">
        <f t="shared" si="7"/>
        <v>2941.4323713399999</v>
      </c>
      <c r="O53" s="89">
        <v>271.34627869000002</v>
      </c>
      <c r="P53" s="89">
        <f t="shared" si="8"/>
        <v>2670.08609265</v>
      </c>
      <c r="Q53" s="89">
        <v>785.95694663999996</v>
      </c>
      <c r="R53" s="89">
        <v>1864.1873772700001</v>
      </c>
      <c r="S53" s="89">
        <v>19.941768740000001</v>
      </c>
      <c r="T53" s="89"/>
      <c r="U53" s="89"/>
      <c r="V53" s="89"/>
      <c r="W53" s="89"/>
      <c r="X53" s="89"/>
      <c r="Y53" s="89"/>
    </row>
    <row r="54" spans="1:25" hidden="1" outlineLevel="1">
      <c r="A54" s="62">
        <v>41852</v>
      </c>
      <c r="B54" s="89">
        <v>8264.6806526700002</v>
      </c>
      <c r="C54" s="89">
        <f>I54+O54</f>
        <v>1507.8901615699999</v>
      </c>
      <c r="D54" s="89">
        <f>J54+P54</f>
        <v>6756.7904911000005</v>
      </c>
      <c r="E54" s="89">
        <f>K54+Q54</f>
        <v>2872.8475419900001</v>
      </c>
      <c r="F54" s="89">
        <f>L54+R54</f>
        <v>3636.40656223</v>
      </c>
      <c r="G54" s="89">
        <f>M54+S54</f>
        <v>247.53638688000001</v>
      </c>
      <c r="H54" s="89">
        <f t="shared" si="5"/>
        <v>5033.1563760099998</v>
      </c>
      <c r="I54" s="89">
        <v>1192.3671783899999</v>
      </c>
      <c r="J54" s="89">
        <f>SUM(K54:M54)</f>
        <v>3840.7891976200003</v>
      </c>
      <c r="K54" s="89">
        <v>1972.21062011</v>
      </c>
      <c r="L54" s="89">
        <v>1645.2051918</v>
      </c>
      <c r="M54" s="89">
        <v>223.37338571000001</v>
      </c>
      <c r="N54" s="89">
        <f t="shared" si="7"/>
        <v>3231.5242766599995</v>
      </c>
      <c r="O54" s="89">
        <v>315.52298317999998</v>
      </c>
      <c r="P54" s="89">
        <f>SUM(Q54:S54)</f>
        <v>2916.0012934799997</v>
      </c>
      <c r="Q54" s="89">
        <v>900.63692188000005</v>
      </c>
      <c r="R54" s="89">
        <v>1991.20137043</v>
      </c>
      <c r="S54" s="89">
        <v>24.163001170000001</v>
      </c>
      <c r="T54" s="89"/>
      <c r="U54" s="89"/>
      <c r="V54" s="89"/>
      <c r="W54" s="89"/>
      <c r="X54" s="89"/>
      <c r="Y54" s="89"/>
    </row>
    <row r="55" spans="1:25" hidden="1" outlineLevel="1" collapsed="1">
      <c r="A55" s="62">
        <v>41883</v>
      </c>
      <c r="B55" s="89">
        <v>7871.9079762099991</v>
      </c>
      <c r="C55" s="89">
        <f t="shared" ref="C55:C67" si="9">I55+O55</f>
        <v>1496.14343646</v>
      </c>
      <c r="D55" s="89">
        <f t="shared" ref="D55:D67" si="10">J55+P55</f>
        <v>6375.76453975</v>
      </c>
      <c r="E55" s="89">
        <f t="shared" ref="E55:E67" si="11">K55+Q55</f>
        <v>2757.82517813</v>
      </c>
      <c r="F55" s="89">
        <f t="shared" ref="F55:F67" si="12">L55+R55</f>
        <v>3387.0152573400001</v>
      </c>
      <c r="G55" s="89">
        <f t="shared" ref="G55:G67" si="13">M55+S55</f>
        <v>230.92410427999999</v>
      </c>
      <c r="H55" s="89">
        <f t="shared" si="5"/>
        <v>4912.4354937099997</v>
      </c>
      <c r="I55" s="89">
        <v>1181.7347035600001</v>
      </c>
      <c r="J55" s="89">
        <f t="shared" ref="J55:J67" si="14">SUM(K55:M55)</f>
        <v>3730.7007901500001</v>
      </c>
      <c r="K55" s="89">
        <v>1919.94148836</v>
      </c>
      <c r="L55" s="89">
        <v>1600.0122818899999</v>
      </c>
      <c r="M55" s="89">
        <v>210.7470199</v>
      </c>
      <c r="N55" s="89">
        <f t="shared" si="7"/>
        <v>2959.4724824999998</v>
      </c>
      <c r="O55" s="89">
        <v>314.40873290000002</v>
      </c>
      <c r="P55" s="89">
        <f t="shared" ref="P55:P67" si="15">SUM(Q55:S55)</f>
        <v>2645.0637495999999</v>
      </c>
      <c r="Q55" s="89">
        <v>837.88368977000005</v>
      </c>
      <c r="R55" s="89">
        <v>1787.0029754499999</v>
      </c>
      <c r="S55" s="89">
        <v>20.17708438</v>
      </c>
      <c r="T55" s="89"/>
      <c r="U55" s="89"/>
      <c r="V55" s="89"/>
      <c r="W55" s="89"/>
      <c r="X55" s="89"/>
      <c r="Y55" s="89"/>
    </row>
    <row r="56" spans="1:25" hidden="1" outlineLevel="1" collapsed="1">
      <c r="A56" s="62">
        <v>41913</v>
      </c>
      <c r="B56" s="89">
        <v>7769.1524612200001</v>
      </c>
      <c r="C56" s="89">
        <f t="shared" si="9"/>
        <v>1481.13395747</v>
      </c>
      <c r="D56" s="89">
        <f t="shared" si="10"/>
        <v>6288.0185037499996</v>
      </c>
      <c r="E56" s="89">
        <f t="shared" si="11"/>
        <v>2753.04762747</v>
      </c>
      <c r="F56" s="89">
        <f t="shared" si="12"/>
        <v>3310.87798492</v>
      </c>
      <c r="G56" s="89">
        <f t="shared" si="13"/>
        <v>224.09289136000001</v>
      </c>
      <c r="H56" s="89">
        <f t="shared" si="5"/>
        <v>4875.26731311</v>
      </c>
      <c r="I56" s="89">
        <v>1200.32623586</v>
      </c>
      <c r="J56" s="89">
        <f t="shared" si="14"/>
        <v>3674.94107725</v>
      </c>
      <c r="K56" s="89">
        <v>1888.33365589</v>
      </c>
      <c r="L56" s="89">
        <v>1582.5849612699999</v>
      </c>
      <c r="M56" s="89">
        <v>204.02246009000001</v>
      </c>
      <c r="N56" s="89">
        <f t="shared" si="7"/>
        <v>2893.88514811</v>
      </c>
      <c r="O56" s="89">
        <v>280.80772160999999</v>
      </c>
      <c r="P56" s="89">
        <f t="shared" si="15"/>
        <v>2613.0774265</v>
      </c>
      <c r="Q56" s="89">
        <v>864.71397158000002</v>
      </c>
      <c r="R56" s="89">
        <v>1728.2930236499999</v>
      </c>
      <c r="S56" s="89">
        <v>20.07043127</v>
      </c>
      <c r="T56" s="89"/>
      <c r="U56" s="89"/>
      <c r="V56" s="89"/>
      <c r="W56" s="89"/>
      <c r="X56" s="89"/>
      <c r="Y56" s="89"/>
    </row>
    <row r="57" spans="1:25" hidden="1" outlineLevel="1" collapsed="1">
      <c r="A57" s="62">
        <v>41944</v>
      </c>
      <c r="B57" s="89">
        <v>8080.5878564400009</v>
      </c>
      <c r="C57" s="89">
        <f t="shared" si="9"/>
        <v>1563.0769216899998</v>
      </c>
      <c r="D57" s="89">
        <f t="shared" si="10"/>
        <v>6517.5109347500002</v>
      </c>
      <c r="E57" s="89">
        <f t="shared" si="11"/>
        <v>2833.4368081000002</v>
      </c>
      <c r="F57" s="89">
        <f t="shared" si="12"/>
        <v>3461.1783290499998</v>
      </c>
      <c r="G57" s="89">
        <f t="shared" si="13"/>
        <v>222.89579759999998</v>
      </c>
      <c r="H57" s="89">
        <f t="shared" si="5"/>
        <v>4825.0324674599997</v>
      </c>
      <c r="I57" s="89">
        <v>1252.16339389</v>
      </c>
      <c r="J57" s="89">
        <f t="shared" si="14"/>
        <v>3572.8690735699997</v>
      </c>
      <c r="K57" s="89">
        <v>1833.6260027000001</v>
      </c>
      <c r="L57" s="89">
        <v>1538.49423389</v>
      </c>
      <c r="M57" s="89">
        <v>200.74883697999999</v>
      </c>
      <c r="N57" s="89">
        <f t="shared" si="7"/>
        <v>3255.5553889799999</v>
      </c>
      <c r="O57" s="89">
        <v>310.9135278</v>
      </c>
      <c r="P57" s="89">
        <f t="shared" si="15"/>
        <v>2944.64186118</v>
      </c>
      <c r="Q57" s="89">
        <v>999.81080540000005</v>
      </c>
      <c r="R57" s="89">
        <v>1922.68409516</v>
      </c>
      <c r="S57" s="89">
        <v>22.146960620000002</v>
      </c>
      <c r="T57" s="89"/>
      <c r="U57" s="89"/>
      <c r="V57" s="89"/>
      <c r="W57" s="89"/>
      <c r="X57" s="89"/>
      <c r="Y57" s="89"/>
    </row>
    <row r="58" spans="1:25" hidden="1" outlineLevel="1" collapsed="1">
      <c r="A58" s="62">
        <v>41974</v>
      </c>
      <c r="B58" s="89">
        <v>7912.2440948900003</v>
      </c>
      <c r="C58" s="89">
        <f t="shared" si="9"/>
        <v>1485.7021525</v>
      </c>
      <c r="D58" s="89">
        <f t="shared" si="10"/>
        <v>6426.5419423900003</v>
      </c>
      <c r="E58" s="89">
        <f t="shared" si="11"/>
        <v>2940.89193406</v>
      </c>
      <c r="F58" s="89">
        <f t="shared" si="12"/>
        <v>3281.4225571899997</v>
      </c>
      <c r="G58" s="89">
        <f t="shared" si="13"/>
        <v>204.22745114000003</v>
      </c>
      <c r="H58" s="89">
        <f t="shared" si="5"/>
        <v>4579.6838932800001</v>
      </c>
      <c r="I58" s="89">
        <v>1147.86336833</v>
      </c>
      <c r="J58" s="89">
        <f t="shared" si="14"/>
        <v>3431.8205249499997</v>
      </c>
      <c r="K58" s="89">
        <v>1861.9215924800001</v>
      </c>
      <c r="L58" s="89">
        <v>1387.49767791</v>
      </c>
      <c r="M58" s="89">
        <v>182.40125456000001</v>
      </c>
      <c r="N58" s="89">
        <f t="shared" si="7"/>
        <v>3332.5602016100001</v>
      </c>
      <c r="O58" s="89">
        <v>337.83878417</v>
      </c>
      <c r="P58" s="89">
        <f t="shared" si="15"/>
        <v>2994.7214174400001</v>
      </c>
      <c r="Q58" s="89">
        <v>1078.97034158</v>
      </c>
      <c r="R58" s="89">
        <v>1893.9248792799999</v>
      </c>
      <c r="S58" s="89">
        <v>21.826196580000001</v>
      </c>
      <c r="T58" s="89"/>
      <c r="U58" s="89"/>
      <c r="V58" s="89"/>
      <c r="W58" s="89"/>
      <c r="X58" s="89"/>
      <c r="Y58" s="89"/>
    </row>
    <row r="59" spans="1:25" hidden="1" outlineLevel="1">
      <c r="A59" s="62">
        <v>42005</v>
      </c>
      <c r="B59" s="89">
        <v>7809.2585747499998</v>
      </c>
      <c r="C59" s="89">
        <f t="shared" si="9"/>
        <v>1498.9232666</v>
      </c>
      <c r="D59" s="89">
        <f t="shared" si="10"/>
        <v>6310.335308149999</v>
      </c>
      <c r="E59" s="89">
        <f t="shared" si="11"/>
        <v>2985.4063359699999</v>
      </c>
      <c r="F59" s="89">
        <f t="shared" si="12"/>
        <v>3126.8050724099999</v>
      </c>
      <c r="G59" s="89">
        <f t="shared" si="13"/>
        <v>198.12389977000001</v>
      </c>
      <c r="H59" s="89">
        <f t="shared" si="5"/>
        <v>4510.0154540699996</v>
      </c>
      <c r="I59" s="89">
        <v>1159.2677657500001</v>
      </c>
      <c r="J59" s="89">
        <f t="shared" si="14"/>
        <v>3350.7476883199997</v>
      </c>
      <c r="K59" s="89">
        <v>1868.9514212399999</v>
      </c>
      <c r="L59" s="89">
        <v>1304.82030889</v>
      </c>
      <c r="M59" s="89">
        <v>176.97595819</v>
      </c>
      <c r="N59" s="89">
        <f t="shared" si="7"/>
        <v>3299.2431206799997</v>
      </c>
      <c r="O59" s="89">
        <v>339.65550085000001</v>
      </c>
      <c r="P59" s="89">
        <f t="shared" si="15"/>
        <v>2959.5876198299998</v>
      </c>
      <c r="Q59" s="89">
        <v>1116.4549147299999</v>
      </c>
      <c r="R59" s="89">
        <v>1821.9847635199999</v>
      </c>
      <c r="S59" s="89">
        <v>21.147941580000001</v>
      </c>
      <c r="T59" s="89"/>
      <c r="U59" s="89"/>
      <c r="V59" s="89"/>
      <c r="W59" s="89"/>
      <c r="X59" s="89"/>
      <c r="Y59" s="89"/>
    </row>
    <row r="60" spans="1:25" hidden="1" outlineLevel="1" collapsed="1">
      <c r="A60" s="62">
        <v>42036</v>
      </c>
      <c r="B60" s="89">
        <v>9713.2111836900003</v>
      </c>
      <c r="C60" s="89">
        <f t="shared" si="9"/>
        <v>1854.1788034599999</v>
      </c>
      <c r="D60" s="89">
        <f t="shared" si="10"/>
        <v>7859.0323802300009</v>
      </c>
      <c r="E60" s="89">
        <f t="shared" si="11"/>
        <v>3539.6735605499998</v>
      </c>
      <c r="F60" s="89">
        <f t="shared" si="12"/>
        <v>4027.3495906200001</v>
      </c>
      <c r="G60" s="89">
        <f t="shared" si="13"/>
        <v>292.00922906</v>
      </c>
      <c r="H60" s="89">
        <f t="shared" si="5"/>
        <v>4346.3275560500006</v>
      </c>
      <c r="I60" s="89">
        <v>1180.84170047</v>
      </c>
      <c r="J60" s="89">
        <f t="shared" si="14"/>
        <v>3165.4858555800001</v>
      </c>
      <c r="K60" s="89">
        <v>1767.6123029</v>
      </c>
      <c r="L60" s="89">
        <v>1139.1844485199999</v>
      </c>
      <c r="M60" s="89">
        <v>258.68910416</v>
      </c>
      <c r="N60" s="89">
        <f t="shared" si="7"/>
        <v>5366.8836276400007</v>
      </c>
      <c r="O60" s="89">
        <v>673.33710298999995</v>
      </c>
      <c r="P60" s="89">
        <f t="shared" si="15"/>
        <v>4693.5465246500007</v>
      </c>
      <c r="Q60" s="89">
        <v>1772.06125765</v>
      </c>
      <c r="R60" s="89">
        <v>2888.1651421000001</v>
      </c>
      <c r="S60" s="89">
        <v>33.320124900000003</v>
      </c>
      <c r="T60" s="89"/>
      <c r="U60" s="89"/>
      <c r="V60" s="89"/>
      <c r="W60" s="89"/>
      <c r="X60" s="89"/>
      <c r="Y60" s="89"/>
    </row>
    <row r="61" spans="1:25" hidden="1" outlineLevel="1" collapsed="1">
      <c r="A61" s="62">
        <v>42064</v>
      </c>
      <c r="B61" s="89">
        <v>8451.3560828699992</v>
      </c>
      <c r="C61" s="89">
        <f t="shared" si="9"/>
        <v>1576.82134352</v>
      </c>
      <c r="D61" s="89">
        <f t="shared" si="10"/>
        <v>6874.5347393500006</v>
      </c>
      <c r="E61" s="89">
        <f t="shared" si="11"/>
        <v>3203.7166234900001</v>
      </c>
      <c r="F61" s="89">
        <f t="shared" si="12"/>
        <v>3392.8197162699998</v>
      </c>
      <c r="G61" s="89">
        <f t="shared" si="13"/>
        <v>277.99839959000002</v>
      </c>
      <c r="H61" s="89">
        <f t="shared" si="5"/>
        <v>4189.684029940001</v>
      </c>
      <c r="I61" s="89">
        <v>1088.5993472</v>
      </c>
      <c r="J61" s="89">
        <f t="shared" si="14"/>
        <v>3101.0846827400005</v>
      </c>
      <c r="K61" s="89">
        <v>1757.3260767700001</v>
      </c>
      <c r="L61" s="89">
        <v>1092.55876334</v>
      </c>
      <c r="M61" s="89">
        <v>251.19984263000001</v>
      </c>
      <c r="N61" s="89">
        <f t="shared" si="7"/>
        <v>4261.6720529300001</v>
      </c>
      <c r="O61" s="89">
        <v>488.22199632000002</v>
      </c>
      <c r="P61" s="89">
        <f t="shared" si="15"/>
        <v>3773.45005661</v>
      </c>
      <c r="Q61" s="89">
        <v>1446.39054672</v>
      </c>
      <c r="R61" s="89">
        <v>2300.2609529299998</v>
      </c>
      <c r="S61" s="89">
        <v>26.798556959999999</v>
      </c>
      <c r="T61" s="89"/>
      <c r="U61" s="89"/>
      <c r="V61" s="89"/>
      <c r="W61" s="89"/>
      <c r="X61" s="89"/>
      <c r="Y61" s="89"/>
    </row>
    <row r="62" spans="1:25" hidden="1" outlineLevel="1" collapsed="1">
      <c r="A62" s="62">
        <v>42095</v>
      </c>
      <c r="B62" s="89">
        <v>8038.9982341100003</v>
      </c>
      <c r="C62" s="89">
        <f t="shared" si="9"/>
        <v>1556.1642021100001</v>
      </c>
      <c r="D62" s="89">
        <f t="shared" si="10"/>
        <v>6482.8340320000007</v>
      </c>
      <c r="E62" s="89">
        <f t="shared" si="11"/>
        <v>3082.29606203</v>
      </c>
      <c r="F62" s="89">
        <f t="shared" si="12"/>
        <v>3107.792207</v>
      </c>
      <c r="G62" s="89">
        <f t="shared" si="13"/>
        <v>292.74576296999999</v>
      </c>
      <c r="H62" s="89">
        <f t="shared" si="5"/>
        <v>4291.6377109700006</v>
      </c>
      <c r="I62" s="89">
        <v>1145.2343536200001</v>
      </c>
      <c r="J62" s="89">
        <f t="shared" si="14"/>
        <v>3146.4033573500001</v>
      </c>
      <c r="K62" s="89">
        <v>1808.9850711500001</v>
      </c>
      <c r="L62" s="89">
        <v>1071.75183928</v>
      </c>
      <c r="M62" s="89">
        <v>265.66644692</v>
      </c>
      <c r="N62" s="89">
        <f t="shared" si="7"/>
        <v>3747.3605231400002</v>
      </c>
      <c r="O62" s="89">
        <v>410.92984848999998</v>
      </c>
      <c r="P62" s="89">
        <f t="shared" si="15"/>
        <v>3336.4306746500001</v>
      </c>
      <c r="Q62" s="89">
        <v>1273.31099088</v>
      </c>
      <c r="R62" s="89">
        <v>2036.0403677199999</v>
      </c>
      <c r="S62" s="89">
        <v>27.079316049999999</v>
      </c>
      <c r="T62" s="89"/>
      <c r="U62" s="89"/>
      <c r="V62" s="89"/>
      <c r="W62" s="89"/>
      <c r="X62" s="89"/>
      <c r="Y62" s="89"/>
    </row>
    <row r="63" spans="1:25" hidden="1" outlineLevel="1" collapsed="1">
      <c r="A63" s="62">
        <v>42125</v>
      </c>
      <c r="B63" s="89">
        <v>7970.4207707999994</v>
      </c>
      <c r="C63" s="89">
        <f t="shared" si="9"/>
        <v>1755.64879625</v>
      </c>
      <c r="D63" s="89">
        <f t="shared" si="10"/>
        <v>6214.7719745499999</v>
      </c>
      <c r="E63" s="89">
        <f t="shared" si="11"/>
        <v>2910.8937718899997</v>
      </c>
      <c r="F63" s="89">
        <f t="shared" si="12"/>
        <v>2997.20702213</v>
      </c>
      <c r="G63" s="89">
        <f t="shared" si="13"/>
        <v>306.67118053000002</v>
      </c>
      <c r="H63" s="89">
        <f t="shared" si="5"/>
        <v>4329.5425213600001</v>
      </c>
      <c r="I63" s="89">
        <v>1245.8806580800001</v>
      </c>
      <c r="J63" s="89">
        <f t="shared" si="14"/>
        <v>3083.66186328</v>
      </c>
      <c r="K63" s="89">
        <v>1801.54402985</v>
      </c>
      <c r="L63" s="89">
        <v>1002.54061747</v>
      </c>
      <c r="M63" s="89">
        <v>279.57721595999999</v>
      </c>
      <c r="N63" s="89">
        <f t="shared" si="7"/>
        <v>3640.8782494399998</v>
      </c>
      <c r="O63" s="89">
        <v>509.76813816999999</v>
      </c>
      <c r="P63" s="89">
        <f t="shared" si="15"/>
        <v>3131.1101112699998</v>
      </c>
      <c r="Q63" s="89">
        <v>1109.3497420399999</v>
      </c>
      <c r="R63" s="89">
        <v>1994.6664046599999</v>
      </c>
      <c r="S63" s="89">
        <v>27.093964570000001</v>
      </c>
      <c r="T63" s="89"/>
      <c r="U63" s="89"/>
      <c r="V63" s="89"/>
      <c r="W63" s="89"/>
      <c r="X63" s="89"/>
      <c r="Y63" s="89"/>
    </row>
    <row r="64" spans="1:25" hidden="1" outlineLevel="1" collapsed="1">
      <c r="A64" s="62">
        <v>42156</v>
      </c>
      <c r="B64" s="89">
        <v>7934.4839330800005</v>
      </c>
      <c r="C64" s="89">
        <f t="shared" si="9"/>
        <v>1796.4796886300001</v>
      </c>
      <c r="D64" s="89">
        <f t="shared" si="10"/>
        <v>6138.0042444499995</v>
      </c>
      <c r="E64" s="89">
        <f t="shared" si="11"/>
        <v>2962.4063665900003</v>
      </c>
      <c r="F64" s="89">
        <f t="shared" si="12"/>
        <v>2862.6194601799998</v>
      </c>
      <c r="G64" s="89">
        <f t="shared" si="13"/>
        <v>312.97841768000001</v>
      </c>
      <c r="H64" s="89">
        <f t="shared" si="5"/>
        <v>4383.3312064000002</v>
      </c>
      <c r="I64" s="89">
        <v>1299.7881448099999</v>
      </c>
      <c r="J64" s="89">
        <f t="shared" si="14"/>
        <v>3083.54306159</v>
      </c>
      <c r="K64" s="89">
        <v>1879.38987165</v>
      </c>
      <c r="L64" s="89">
        <v>915.73333363999996</v>
      </c>
      <c r="M64" s="89">
        <v>288.41985629999999</v>
      </c>
      <c r="N64" s="89">
        <f t="shared" si="7"/>
        <v>3551.1527266799999</v>
      </c>
      <c r="O64" s="89">
        <v>496.69154381999999</v>
      </c>
      <c r="P64" s="89">
        <f t="shared" si="15"/>
        <v>3054.46118286</v>
      </c>
      <c r="Q64" s="89">
        <v>1083.01649494</v>
      </c>
      <c r="R64" s="89">
        <v>1946.8861265400001</v>
      </c>
      <c r="S64" s="89">
        <v>24.55856138</v>
      </c>
      <c r="T64" s="89"/>
      <c r="U64" s="89"/>
      <c r="V64" s="89"/>
      <c r="W64" s="89"/>
      <c r="X64" s="89"/>
      <c r="Y64" s="89"/>
    </row>
    <row r="65" spans="1:25" hidden="1" outlineLevel="1" collapsed="1">
      <c r="A65" s="62">
        <v>42186</v>
      </c>
      <c r="B65" s="89">
        <v>7628.6192118899999</v>
      </c>
      <c r="C65" s="89">
        <f t="shared" si="9"/>
        <v>1642.6501907699999</v>
      </c>
      <c r="D65" s="89">
        <f t="shared" si="10"/>
        <v>5985.9690211199995</v>
      </c>
      <c r="E65" s="89">
        <f t="shared" si="11"/>
        <v>2899.6005735099998</v>
      </c>
      <c r="F65" s="89">
        <f t="shared" si="12"/>
        <v>2763.2822330500003</v>
      </c>
      <c r="G65" s="89">
        <f t="shared" si="13"/>
        <v>323.08621455999997</v>
      </c>
      <c r="H65" s="89">
        <f t="shared" si="5"/>
        <v>4176.40927457</v>
      </c>
      <c r="I65" s="89">
        <v>1200.6327549099999</v>
      </c>
      <c r="J65" s="89">
        <f t="shared" si="14"/>
        <v>2975.7765196599998</v>
      </c>
      <c r="K65" s="89">
        <v>1829.4266737</v>
      </c>
      <c r="L65" s="89">
        <v>847.92610676000004</v>
      </c>
      <c r="M65" s="89">
        <v>298.4237392</v>
      </c>
      <c r="N65" s="89">
        <f t="shared" si="7"/>
        <v>3452.2099373199999</v>
      </c>
      <c r="O65" s="89">
        <v>442.01743585999998</v>
      </c>
      <c r="P65" s="89">
        <f t="shared" si="15"/>
        <v>3010.1925014600001</v>
      </c>
      <c r="Q65" s="89">
        <v>1070.17389981</v>
      </c>
      <c r="R65" s="89">
        <v>1915.35612629</v>
      </c>
      <c r="S65" s="89">
        <v>24.662475359999998</v>
      </c>
      <c r="T65" s="89"/>
      <c r="U65" s="89"/>
      <c r="V65" s="89"/>
      <c r="W65" s="89"/>
      <c r="X65" s="89"/>
      <c r="Y65" s="89"/>
    </row>
    <row r="66" spans="1:25" ht="12.75" hidden="1" customHeight="1" outlineLevel="1" collapsed="1">
      <c r="A66" s="62">
        <v>42217</v>
      </c>
      <c r="B66" s="89">
        <v>7586.4430915699995</v>
      </c>
      <c r="C66" s="89">
        <f t="shared" si="9"/>
        <v>1640.7664624200002</v>
      </c>
      <c r="D66" s="89">
        <f t="shared" si="10"/>
        <v>5945.6766291499998</v>
      </c>
      <c r="E66" s="89">
        <f t="shared" si="11"/>
        <v>3534.6879179099997</v>
      </c>
      <c r="F66" s="89">
        <f t="shared" si="12"/>
        <v>2086.9353610200001</v>
      </c>
      <c r="G66" s="89">
        <f t="shared" si="13"/>
        <v>324.05335022000003</v>
      </c>
      <c r="H66" s="89">
        <f t="shared" si="5"/>
        <v>4165.4827346599996</v>
      </c>
      <c r="I66" s="89">
        <v>1191.46534425</v>
      </c>
      <c r="J66" s="89">
        <f t="shared" si="14"/>
        <v>2974.0173904099997</v>
      </c>
      <c r="K66" s="89">
        <v>1842.5781973799999</v>
      </c>
      <c r="L66" s="89">
        <v>831.77710227</v>
      </c>
      <c r="M66" s="89">
        <v>299.66209076000001</v>
      </c>
      <c r="N66" s="89">
        <f t="shared" si="7"/>
        <v>3420.96035691</v>
      </c>
      <c r="O66" s="89">
        <v>449.30111817</v>
      </c>
      <c r="P66" s="89">
        <f t="shared" si="15"/>
        <v>2971.6592387400001</v>
      </c>
      <c r="Q66" s="89">
        <v>1692.10972053</v>
      </c>
      <c r="R66" s="89">
        <v>1255.15825875</v>
      </c>
      <c r="S66" s="89">
        <v>24.391259460000001</v>
      </c>
      <c r="T66" s="89"/>
      <c r="U66" s="89"/>
      <c r="V66" s="89"/>
      <c r="W66" s="89"/>
      <c r="X66" s="89"/>
      <c r="Y66" s="89"/>
    </row>
    <row r="67" spans="1:25" ht="12.75" hidden="1" customHeight="1" outlineLevel="1" collapsed="1">
      <c r="A67" s="62">
        <v>42248</v>
      </c>
      <c r="B67" s="89">
        <v>7308.6799708100007</v>
      </c>
      <c r="C67" s="89">
        <f t="shared" si="9"/>
        <v>1608.03117152</v>
      </c>
      <c r="D67" s="89">
        <f t="shared" si="10"/>
        <v>5700.6487992900002</v>
      </c>
      <c r="E67" s="89">
        <f t="shared" si="11"/>
        <v>3477.5888444499997</v>
      </c>
      <c r="F67" s="89">
        <f t="shared" si="12"/>
        <v>1894.50440383</v>
      </c>
      <c r="G67" s="89">
        <f t="shared" si="13"/>
        <v>328.55555100999999</v>
      </c>
      <c r="H67" s="89">
        <f t="shared" si="5"/>
        <v>4064.4206893499995</v>
      </c>
      <c r="I67" s="89">
        <v>1236.85813833</v>
      </c>
      <c r="J67" s="89">
        <f t="shared" si="14"/>
        <v>2827.5625510199998</v>
      </c>
      <c r="K67" s="89">
        <v>1788.36501903</v>
      </c>
      <c r="L67" s="89">
        <v>733.71431903999996</v>
      </c>
      <c r="M67" s="89">
        <v>305.48321295</v>
      </c>
      <c r="N67" s="89">
        <f t="shared" si="7"/>
        <v>3244.2592814600002</v>
      </c>
      <c r="O67" s="89">
        <v>371.17303319000001</v>
      </c>
      <c r="P67" s="89">
        <f t="shared" si="15"/>
        <v>2873.0862482700004</v>
      </c>
      <c r="Q67" s="89">
        <v>1689.2238254199999</v>
      </c>
      <c r="R67" s="89">
        <v>1160.79008479</v>
      </c>
      <c r="S67" s="89">
        <v>23.07233806</v>
      </c>
      <c r="T67" s="89"/>
      <c r="U67" s="89"/>
      <c r="V67" s="89"/>
      <c r="W67" s="89"/>
      <c r="X67" s="89"/>
      <c r="Y67" s="89"/>
    </row>
    <row r="68" spans="1:25" hidden="1" outlineLevel="1" collapsed="1">
      <c r="A68" s="62">
        <v>42278</v>
      </c>
      <c r="B68" s="89">
        <v>7657.8426209099998</v>
      </c>
      <c r="C68" s="89">
        <f t="shared" ref="C68" si="16">I68+O68</f>
        <v>1704.0291192599998</v>
      </c>
      <c r="D68" s="89">
        <f t="shared" ref="D68" si="17">J68+P68</f>
        <v>5953.81350165</v>
      </c>
      <c r="E68" s="89">
        <f t="shared" ref="E68" si="18">K68+Q68</f>
        <v>3651.2041467600002</v>
      </c>
      <c r="F68" s="89">
        <f t="shared" ref="F68" si="19">L68+R68</f>
        <v>1947.01002728</v>
      </c>
      <c r="G68" s="89">
        <f t="shared" ref="G68" si="20">M68+S68</f>
        <v>355.59932760999999</v>
      </c>
      <c r="H68" s="89">
        <f t="shared" ref="H68" si="21">SUM(I68:J68)</f>
        <v>4183.5625848999998</v>
      </c>
      <c r="I68" s="89">
        <v>1303.1023490299999</v>
      </c>
      <c r="J68" s="89">
        <f t="shared" ref="J68" si="22">SUM(K68:M68)</f>
        <v>2880.4602358699999</v>
      </c>
      <c r="K68" s="89">
        <v>1822.6540824599999</v>
      </c>
      <c r="L68" s="89">
        <v>726.48132558999998</v>
      </c>
      <c r="M68" s="89">
        <v>331.32482782</v>
      </c>
      <c r="N68" s="89">
        <f t="shared" ref="N68" si="23">SUM(O68:P68)</f>
        <v>3474.2800360099995</v>
      </c>
      <c r="O68" s="89">
        <v>400.92677022999999</v>
      </c>
      <c r="P68" s="89">
        <f t="shared" ref="P68" si="24">SUM(Q68:S68)</f>
        <v>3073.3532657799997</v>
      </c>
      <c r="Q68" s="89">
        <v>1828.5500643</v>
      </c>
      <c r="R68" s="89">
        <v>1220.5287016899999</v>
      </c>
      <c r="S68" s="89">
        <v>24.27449979</v>
      </c>
      <c r="T68" s="89"/>
      <c r="U68" s="89"/>
      <c r="V68" s="89"/>
      <c r="W68" s="89"/>
      <c r="X68" s="89"/>
      <c r="Y68" s="89"/>
    </row>
    <row r="69" spans="1:25" hidden="1" outlineLevel="1" collapsed="1">
      <c r="A69" s="62">
        <v>42309</v>
      </c>
      <c r="B69" s="89">
        <v>7751.9793685200002</v>
      </c>
      <c r="C69" s="89">
        <f t="shared" ref="C69" si="25">I69+O69</f>
        <v>1733.1547381300002</v>
      </c>
      <c r="D69" s="89">
        <f t="shared" ref="D69" si="26">J69+P69</f>
        <v>6018.8246303899996</v>
      </c>
      <c r="E69" s="89">
        <f t="shared" ref="E69" si="27">K69+Q69</f>
        <v>3711.9529740600001</v>
      </c>
      <c r="F69" s="89">
        <f t="shared" ref="F69" si="28">L69+R69</f>
        <v>1930.0643414400001</v>
      </c>
      <c r="G69" s="89">
        <f t="shared" ref="G69" si="29">M69+S69</f>
        <v>376.80731488999999</v>
      </c>
      <c r="H69" s="89">
        <f t="shared" ref="H69" si="30">SUM(I69:J69)</f>
        <v>4196.8216619800005</v>
      </c>
      <c r="I69" s="89">
        <v>1300.3028509000001</v>
      </c>
      <c r="J69" s="89">
        <f t="shared" ref="J69" si="31">SUM(K69:M69)</f>
        <v>2896.51881108</v>
      </c>
      <c r="K69" s="89">
        <v>1841.3052545400001</v>
      </c>
      <c r="L69" s="89">
        <v>702.09551763000002</v>
      </c>
      <c r="M69" s="89">
        <v>353.11803891</v>
      </c>
      <c r="N69" s="89">
        <f t="shared" ref="N69" si="32">SUM(O69:P69)</f>
        <v>3555.1577065400002</v>
      </c>
      <c r="O69" s="89">
        <v>432.85188722999999</v>
      </c>
      <c r="P69" s="89">
        <f t="shared" ref="P69" si="33">SUM(Q69:S69)</f>
        <v>3122.3058193100001</v>
      </c>
      <c r="Q69" s="89">
        <v>1870.64771952</v>
      </c>
      <c r="R69" s="89">
        <v>1227.96882381</v>
      </c>
      <c r="S69" s="89">
        <v>23.689275980000001</v>
      </c>
      <c r="T69" s="89"/>
      <c r="U69" s="89"/>
      <c r="V69" s="89"/>
      <c r="W69" s="89"/>
      <c r="X69" s="89"/>
      <c r="Y69" s="89"/>
    </row>
    <row r="70" spans="1:25" hidden="1" outlineLevel="1" collapsed="1">
      <c r="A70" s="62">
        <v>42339</v>
      </c>
      <c r="B70" s="89">
        <v>8158.8055356900004</v>
      </c>
      <c r="C70" s="89">
        <f t="shared" ref="C70" si="34">I70+O70</f>
        <v>2037.9397951100002</v>
      </c>
      <c r="D70" s="89">
        <f t="shared" ref="D70" si="35">J70+P70</f>
        <v>6120.8657405800004</v>
      </c>
      <c r="E70" s="89">
        <f t="shared" ref="E70" si="36">K70+Q70</f>
        <v>3846.6118167100003</v>
      </c>
      <c r="F70" s="89">
        <f t="shared" ref="F70" si="37">L70+R70</f>
        <v>1890.9747883499999</v>
      </c>
      <c r="G70" s="89">
        <f t="shared" ref="G70" si="38">M70+S70</f>
        <v>383.27913552000001</v>
      </c>
      <c r="H70" s="89">
        <f t="shared" ref="H70" si="39">SUM(I70:J70)</f>
        <v>4606.97892219</v>
      </c>
      <c r="I70" s="89">
        <v>1631.0996061200001</v>
      </c>
      <c r="J70" s="89">
        <f t="shared" ref="J70" si="40">SUM(K70:M70)</f>
        <v>2975.8793160699997</v>
      </c>
      <c r="K70" s="89">
        <v>1930.98212074</v>
      </c>
      <c r="L70" s="89">
        <v>686.09524024999996</v>
      </c>
      <c r="M70" s="89">
        <v>358.80195508000003</v>
      </c>
      <c r="N70" s="89">
        <f t="shared" ref="N70" si="41">SUM(O70:P70)</f>
        <v>3551.8266135000003</v>
      </c>
      <c r="O70" s="89">
        <v>406.84018899000012</v>
      </c>
      <c r="P70" s="89">
        <f t="shared" ref="P70" si="42">SUM(Q70:S70)</f>
        <v>3144.9864245100002</v>
      </c>
      <c r="Q70" s="89">
        <v>1915.6296959700001</v>
      </c>
      <c r="R70" s="89">
        <v>1204.8795481</v>
      </c>
      <c r="S70" s="89">
        <v>24.477180440000001</v>
      </c>
      <c r="T70" s="89"/>
      <c r="U70" s="89"/>
      <c r="V70" s="89"/>
      <c r="W70" s="89"/>
      <c r="X70" s="89"/>
      <c r="Y70" s="89"/>
    </row>
    <row r="71" spans="1:25" hidden="1" outlineLevel="1" collapsed="1">
      <c r="A71" s="62">
        <v>42370</v>
      </c>
      <c r="B71" s="89">
        <v>8192.8822928600002</v>
      </c>
      <c r="C71" s="89">
        <f t="shared" ref="C71" si="43">I71+O71</f>
        <v>1802.09054182</v>
      </c>
      <c r="D71" s="89">
        <f t="shared" ref="D71" si="44">J71+P71</f>
        <v>6390.7917510400002</v>
      </c>
      <c r="E71" s="89">
        <f t="shared" ref="E71" si="45">K71+Q71</f>
        <v>4057.0011599200002</v>
      </c>
      <c r="F71" s="89">
        <f t="shared" ref="F71" si="46">L71+R71</f>
        <v>1924.59526577</v>
      </c>
      <c r="G71" s="89">
        <f t="shared" ref="G71" si="47">M71+S71</f>
        <v>409.19532534999996</v>
      </c>
      <c r="H71" s="89">
        <f t="shared" ref="H71" si="48">SUM(I71:J71)</f>
        <v>4411.1748708699997</v>
      </c>
      <c r="I71" s="89">
        <v>1374.6556718100001</v>
      </c>
      <c r="J71" s="89">
        <f t="shared" ref="J71" si="49">SUM(K71:M71)</f>
        <v>3036.5191990599997</v>
      </c>
      <c r="K71" s="89">
        <v>1980.88407375</v>
      </c>
      <c r="L71" s="89">
        <v>671.79759354999999</v>
      </c>
      <c r="M71" s="89">
        <v>383.83753175999999</v>
      </c>
      <c r="N71" s="89">
        <f t="shared" ref="N71" si="50">SUM(O71:P71)</f>
        <v>3781.7074219900001</v>
      </c>
      <c r="O71" s="89">
        <v>427.43487001</v>
      </c>
      <c r="P71" s="89">
        <f t="shared" ref="P71" si="51">SUM(Q71:S71)</f>
        <v>3354.2725519800001</v>
      </c>
      <c r="Q71" s="89">
        <v>2076.1170861700002</v>
      </c>
      <c r="R71" s="89">
        <v>1252.7976722200001</v>
      </c>
      <c r="S71" s="89">
        <v>25.35779359</v>
      </c>
      <c r="T71" s="89"/>
      <c r="U71" s="89"/>
      <c r="V71" s="89"/>
      <c r="W71" s="89"/>
      <c r="X71" s="89"/>
      <c r="Y71" s="89"/>
    </row>
    <row r="72" spans="1:25" hidden="1" outlineLevel="1" collapsed="1">
      <c r="A72" s="62">
        <v>42401</v>
      </c>
      <c r="B72" s="89">
        <v>8362.4297190699999</v>
      </c>
      <c r="C72" s="89">
        <f t="shared" ref="C72" si="52">I72+O72</f>
        <v>1778.4108806999998</v>
      </c>
      <c r="D72" s="89">
        <f t="shared" ref="D72" si="53">J72+P72</f>
        <v>6584.0188383700006</v>
      </c>
      <c r="E72" s="89">
        <f t="shared" ref="E72" si="54">K72+Q72</f>
        <v>4145.3104036000004</v>
      </c>
      <c r="F72" s="89">
        <f t="shared" ref="F72" si="55">L72+R72</f>
        <v>1995.71057337</v>
      </c>
      <c r="G72" s="89">
        <f t="shared" ref="G72" si="56">M72+S72</f>
        <v>442.99786140000003</v>
      </c>
      <c r="H72" s="89">
        <f t="shared" ref="H72" si="57">SUM(I72:J72)</f>
        <v>4335.6066840599997</v>
      </c>
      <c r="I72" s="89">
        <v>1319.28964264</v>
      </c>
      <c r="J72" s="89">
        <f t="shared" ref="J72" si="58">SUM(K72:M72)</f>
        <v>3016.3170414199999</v>
      </c>
      <c r="K72" s="89">
        <v>1957.3756844</v>
      </c>
      <c r="L72" s="89">
        <v>643.13116232000004</v>
      </c>
      <c r="M72" s="89">
        <v>415.81019470000001</v>
      </c>
      <c r="N72" s="89">
        <f t="shared" ref="N72" si="59">SUM(O72:P72)</f>
        <v>4026.8230350100002</v>
      </c>
      <c r="O72" s="89">
        <v>459.12123805999988</v>
      </c>
      <c r="P72" s="89">
        <f t="shared" ref="P72" si="60">SUM(Q72:S72)</f>
        <v>3567.7017969500002</v>
      </c>
      <c r="Q72" s="89">
        <v>2187.9347192</v>
      </c>
      <c r="R72" s="89">
        <v>1352.5794110500001</v>
      </c>
      <c r="S72" s="89">
        <v>27.187666700000001</v>
      </c>
      <c r="T72" s="89"/>
      <c r="U72" s="89"/>
      <c r="V72" s="89"/>
      <c r="W72" s="89"/>
      <c r="X72" s="89"/>
      <c r="Y72" s="89"/>
    </row>
    <row r="73" spans="1:25" hidden="1" outlineLevel="1" collapsed="1">
      <c r="A73" s="62">
        <v>42430</v>
      </c>
      <c r="B73" s="89">
        <v>8369.641797010001</v>
      </c>
      <c r="C73" s="89">
        <f t="shared" ref="C73" si="61">I73+O73</f>
        <v>1837.4880248100001</v>
      </c>
      <c r="D73" s="89">
        <f t="shared" ref="D73" si="62">J73+P73</f>
        <v>6532.1537721999994</v>
      </c>
      <c r="E73" s="89">
        <f t="shared" ref="E73" si="63">K73+Q73</f>
        <v>4103.6060156699996</v>
      </c>
      <c r="F73" s="89">
        <f t="shared" ref="F73" si="64">L73+R73</f>
        <v>1974.18153775</v>
      </c>
      <c r="G73" s="89">
        <f t="shared" ref="G73" si="65">M73+S73</f>
        <v>454.36621878000011</v>
      </c>
      <c r="H73" s="89">
        <f t="shared" ref="H73" si="66">SUM(I73:J73)</f>
        <v>4440.6918890799998</v>
      </c>
      <c r="I73" s="89">
        <v>1410.15475545</v>
      </c>
      <c r="J73" s="89">
        <f t="shared" ref="J73" si="67">SUM(K73:M73)</f>
        <v>3030.53713363</v>
      </c>
      <c r="K73" s="89">
        <v>1961.3852704799999</v>
      </c>
      <c r="L73" s="89">
        <v>648.56330146999994</v>
      </c>
      <c r="M73" s="89">
        <v>420.58856168000011</v>
      </c>
      <c r="N73" s="89">
        <f t="shared" ref="N73" si="68">SUM(O73:P73)</f>
        <v>3928.9499079299999</v>
      </c>
      <c r="O73" s="89">
        <v>427.33326935999997</v>
      </c>
      <c r="P73" s="89">
        <f t="shared" ref="P73" si="69">SUM(Q73:S73)</f>
        <v>3501.6166385699999</v>
      </c>
      <c r="Q73" s="89">
        <v>2142.2207451899999</v>
      </c>
      <c r="R73" s="89">
        <v>1325.61823628</v>
      </c>
      <c r="S73" s="89">
        <v>33.777657100000013</v>
      </c>
      <c r="T73" s="89"/>
      <c r="U73" s="89"/>
      <c r="V73" s="89"/>
      <c r="W73" s="89"/>
      <c r="X73" s="89"/>
      <c r="Y73" s="89"/>
    </row>
    <row r="74" spans="1:25" hidden="1" outlineLevel="1" collapsed="1">
      <c r="A74" s="62">
        <v>42461</v>
      </c>
      <c r="B74" s="89">
        <v>8297.7252343600012</v>
      </c>
      <c r="C74" s="89">
        <f t="shared" ref="C74" si="70">I74+O74</f>
        <v>1905.48158545</v>
      </c>
      <c r="D74" s="89">
        <f t="shared" ref="D74" si="71">J74+P74</f>
        <v>6392.24364891</v>
      </c>
      <c r="E74" s="89">
        <f t="shared" ref="E74" si="72">K74+Q74</f>
        <v>4037.7914735300001</v>
      </c>
      <c r="F74" s="89">
        <f t="shared" ref="F74" si="73">L74+R74</f>
        <v>2130.4300726000001</v>
      </c>
      <c r="G74" s="89">
        <f t="shared" ref="G74" si="74">M74+S74</f>
        <v>224.02210278000001</v>
      </c>
      <c r="H74" s="89">
        <f t="shared" ref="H74" si="75">SUM(I74:J74)</f>
        <v>4521.8091310999998</v>
      </c>
      <c r="I74" s="89">
        <v>1493.2290195099999</v>
      </c>
      <c r="J74" s="89">
        <f t="shared" ref="J74" si="76">SUM(K74:M74)</f>
        <v>3028.5801115899999</v>
      </c>
      <c r="K74" s="89">
        <v>1980.7057786800001</v>
      </c>
      <c r="L74" s="89">
        <v>856.36266837000005</v>
      </c>
      <c r="M74" s="89">
        <v>191.51166454</v>
      </c>
      <c r="N74" s="89">
        <f t="shared" ref="N74" si="77">SUM(O74:P74)</f>
        <v>3775.91610326</v>
      </c>
      <c r="O74" s="89">
        <v>412.25256594000001</v>
      </c>
      <c r="P74" s="89">
        <f t="shared" ref="P74" si="78">SUM(Q74:S74)</f>
        <v>3363.6635373200002</v>
      </c>
      <c r="Q74" s="89">
        <v>2057.08569485</v>
      </c>
      <c r="R74" s="89">
        <v>1274.06740423</v>
      </c>
      <c r="S74" s="89">
        <v>32.510438239999999</v>
      </c>
      <c r="T74" s="89"/>
      <c r="U74" s="89"/>
      <c r="V74" s="89"/>
      <c r="W74" s="89"/>
      <c r="X74" s="89"/>
      <c r="Y74" s="89"/>
    </row>
    <row r="75" spans="1:25" hidden="1" outlineLevel="1" collapsed="1">
      <c r="A75" s="62">
        <v>42491</v>
      </c>
      <c r="B75" s="89">
        <v>8288.7300894300006</v>
      </c>
      <c r="C75" s="89">
        <f t="shared" ref="C75" si="79">I75+O75</f>
        <v>1932.20289168</v>
      </c>
      <c r="D75" s="89">
        <f t="shared" ref="D75" si="80">J75+P75</f>
        <v>6356.5271977499997</v>
      </c>
      <c r="E75" s="89">
        <f t="shared" ref="E75" si="81">K75+Q75</f>
        <v>4045.7679327200003</v>
      </c>
      <c r="F75" s="89">
        <f t="shared" ref="F75" si="82">L75+R75</f>
        <v>2055.3369889799997</v>
      </c>
      <c r="G75" s="89">
        <f t="shared" ref="G75" si="83">M75+S75</f>
        <v>255.42227604999999</v>
      </c>
      <c r="H75" s="89">
        <f t="shared" ref="H75" si="84">SUM(I75:J75)</f>
        <v>4527.8626614799996</v>
      </c>
      <c r="I75" s="89">
        <v>1499.5220651300001</v>
      </c>
      <c r="J75" s="89">
        <f t="shared" ref="J75" si="85">SUM(K75:M75)</f>
        <v>3028.3405963499999</v>
      </c>
      <c r="K75" s="89">
        <v>2003.9685713900001</v>
      </c>
      <c r="L75" s="89">
        <v>813.30910719999997</v>
      </c>
      <c r="M75" s="89">
        <v>211.06291776</v>
      </c>
      <c r="N75" s="89">
        <f t="shared" ref="N75" si="86">SUM(O75:P75)</f>
        <v>3760.8674279499996</v>
      </c>
      <c r="O75" s="89">
        <v>432.68082655000001</v>
      </c>
      <c r="P75" s="89">
        <f t="shared" ref="P75" si="87">SUM(Q75:S75)</f>
        <v>3328.1866013999997</v>
      </c>
      <c r="Q75" s="89">
        <v>2041.79936133</v>
      </c>
      <c r="R75" s="89">
        <v>1242.0278817799999</v>
      </c>
      <c r="S75" s="89">
        <v>44.359358290000003</v>
      </c>
      <c r="T75" s="89"/>
      <c r="U75" s="89"/>
      <c r="V75" s="89"/>
      <c r="W75" s="89"/>
      <c r="X75" s="89"/>
      <c r="Y75" s="89"/>
    </row>
    <row r="76" spans="1:25" hidden="1" outlineLevel="1" collapsed="1">
      <c r="A76" s="62">
        <v>42522</v>
      </c>
      <c r="B76" s="89">
        <v>8303.6639401799985</v>
      </c>
      <c r="C76" s="89">
        <f t="shared" ref="C76" si="88">I76+O76</f>
        <v>2116.6792689199997</v>
      </c>
      <c r="D76" s="89">
        <f t="shared" ref="D76" si="89">J76+P76</f>
        <v>6186.9846712600001</v>
      </c>
      <c r="E76" s="89">
        <f t="shared" ref="E76" si="90">K76+Q76</f>
        <v>3894.0839871099997</v>
      </c>
      <c r="F76" s="89">
        <f t="shared" ref="F76" si="91">L76+R76</f>
        <v>2119.50482083</v>
      </c>
      <c r="G76" s="89">
        <f t="shared" ref="G76" si="92">M76+S76</f>
        <v>173.39586332000002</v>
      </c>
      <c r="H76" s="89">
        <f t="shared" ref="H76" si="93">SUM(I76:J76)</f>
        <v>4662.8379667899999</v>
      </c>
      <c r="I76" s="89">
        <v>1673.9591508599999</v>
      </c>
      <c r="J76" s="89">
        <f t="shared" ref="J76" si="94">SUM(K76:M76)</f>
        <v>2988.8788159300002</v>
      </c>
      <c r="K76" s="89">
        <v>1971.1872034200001</v>
      </c>
      <c r="L76" s="89">
        <v>887.72680823000007</v>
      </c>
      <c r="M76" s="89">
        <v>129.96480428000001</v>
      </c>
      <c r="N76" s="89">
        <f t="shared" ref="N76" si="95">SUM(O76:P76)</f>
        <v>3640.8259733899999</v>
      </c>
      <c r="O76" s="89">
        <v>442.72011805999989</v>
      </c>
      <c r="P76" s="89">
        <f t="shared" ref="P76" si="96">SUM(Q76:S76)</f>
        <v>3198.1058553299999</v>
      </c>
      <c r="Q76" s="89">
        <v>1922.8967836899999</v>
      </c>
      <c r="R76" s="89">
        <v>1231.7780126</v>
      </c>
      <c r="S76" s="89">
        <v>43.431059040000001</v>
      </c>
      <c r="T76" s="89"/>
      <c r="U76" s="89"/>
      <c r="V76" s="89"/>
      <c r="W76" s="89"/>
      <c r="X76" s="89"/>
      <c r="Y76" s="89"/>
    </row>
    <row r="77" spans="1:25" hidden="1" outlineLevel="1" collapsed="1">
      <c r="A77" s="62">
        <v>42552</v>
      </c>
      <c r="B77" s="89">
        <v>8279.8558124799983</v>
      </c>
      <c r="C77" s="89">
        <f t="shared" ref="C77" si="97">I77+O77</f>
        <v>2118.35033028</v>
      </c>
      <c r="D77" s="89">
        <f t="shared" ref="D77" si="98">J77+P77</f>
        <v>6161.5054822000002</v>
      </c>
      <c r="E77" s="89">
        <f t="shared" ref="E77" si="99">K77+Q77</f>
        <v>3848.4246512600002</v>
      </c>
      <c r="F77" s="89">
        <f t="shared" ref="F77" si="100">L77+R77</f>
        <v>2138.89099244</v>
      </c>
      <c r="G77" s="89">
        <f t="shared" ref="G77" si="101">M77+S77</f>
        <v>174.18983850000001</v>
      </c>
      <c r="H77" s="89">
        <f t="shared" ref="H77" si="102">SUM(I77:J77)</f>
        <v>4640.1433676500001</v>
      </c>
      <c r="I77" s="89">
        <v>1660.6141436400001</v>
      </c>
      <c r="J77" s="89">
        <f t="shared" ref="J77" si="103">SUM(K77:M77)</f>
        <v>2979.5292240100002</v>
      </c>
      <c r="K77" s="89">
        <v>1944.4542731500001</v>
      </c>
      <c r="L77" s="89">
        <v>904.00745528999994</v>
      </c>
      <c r="M77" s="89">
        <v>131.06749557000001</v>
      </c>
      <c r="N77" s="89">
        <f t="shared" ref="N77" si="104">SUM(O77:P77)</f>
        <v>3639.7124448299996</v>
      </c>
      <c r="O77" s="89">
        <v>457.73618664000003</v>
      </c>
      <c r="P77" s="89">
        <f t="shared" ref="P77" si="105">SUM(Q77:S77)</f>
        <v>3181.9762581899995</v>
      </c>
      <c r="Q77" s="89">
        <v>1903.97037811</v>
      </c>
      <c r="R77" s="89">
        <v>1234.8835371499999</v>
      </c>
      <c r="S77" s="89">
        <v>43.122342930000002</v>
      </c>
      <c r="T77" s="89"/>
      <c r="U77" s="89"/>
      <c r="V77" s="89"/>
      <c r="W77" s="89"/>
      <c r="X77" s="89"/>
      <c r="Y77" s="89"/>
    </row>
    <row r="78" spans="1:25" hidden="1" outlineLevel="1" collapsed="1">
      <c r="A78" s="62">
        <v>42583</v>
      </c>
      <c r="B78" s="89">
        <v>8288.4775762399986</v>
      </c>
      <c r="C78" s="89">
        <f t="shared" ref="C78" si="106">I78+O78</f>
        <v>2032.0395098700001</v>
      </c>
      <c r="D78" s="89">
        <f t="shared" ref="D78" si="107">J78+P78</f>
        <v>6256.4380663699994</v>
      </c>
      <c r="E78" s="89">
        <f t="shared" ref="E78" si="108">K78+Q78</f>
        <v>3859.2325942099997</v>
      </c>
      <c r="F78" s="89">
        <f t="shared" ref="F78" si="109">L78+R78</f>
        <v>2340.68068855</v>
      </c>
      <c r="G78" s="89">
        <f t="shared" ref="G78" si="110">M78+S78</f>
        <v>56.52478361</v>
      </c>
      <c r="H78" s="89">
        <f t="shared" ref="H78" si="111">SUM(I78:J78)</f>
        <v>4528.1191791500005</v>
      </c>
      <c r="I78" s="89">
        <v>1551.60423279</v>
      </c>
      <c r="J78" s="89">
        <f t="shared" ref="J78" si="112">SUM(K78:M78)</f>
        <v>2976.5149463600001</v>
      </c>
      <c r="K78" s="89">
        <v>1913.42123395</v>
      </c>
      <c r="L78" s="89">
        <v>1046.56689876</v>
      </c>
      <c r="M78" s="89">
        <v>16.526813650000001</v>
      </c>
      <c r="N78" s="89">
        <f t="shared" ref="N78" si="113">SUM(O78:P78)</f>
        <v>3760.3583970899999</v>
      </c>
      <c r="O78" s="89">
        <v>480.43527707999999</v>
      </c>
      <c r="P78" s="89">
        <f t="shared" ref="P78" si="114">SUM(Q78:S78)</f>
        <v>3279.9231200099998</v>
      </c>
      <c r="Q78" s="89">
        <v>1945.8113602599999</v>
      </c>
      <c r="R78" s="89">
        <v>1294.1137897900001</v>
      </c>
      <c r="S78" s="89">
        <v>39.997969959999999</v>
      </c>
      <c r="T78" s="89"/>
      <c r="U78" s="89"/>
      <c r="V78" s="89"/>
      <c r="W78" s="89"/>
      <c r="X78" s="89"/>
      <c r="Y78" s="89"/>
    </row>
    <row r="79" spans="1:25" hidden="1" outlineLevel="1" collapsed="1">
      <c r="A79" s="62">
        <v>42614</v>
      </c>
      <c r="B79" s="89">
        <v>8513.8920056900006</v>
      </c>
      <c r="C79" s="89">
        <f t="shared" ref="C79" si="115">I79+O79</f>
        <v>2164.3333880099999</v>
      </c>
      <c r="D79" s="89">
        <f t="shared" ref="D79" si="116">J79+P79</f>
        <v>6349.5586176799998</v>
      </c>
      <c r="E79" s="89">
        <f t="shared" ref="E79" si="117">K79+Q79</f>
        <v>3873.1001824199998</v>
      </c>
      <c r="F79" s="89">
        <f t="shared" ref="F79" si="118">L79+R79</f>
        <v>2419.6344769799998</v>
      </c>
      <c r="G79" s="89">
        <f t="shared" ref="G79" si="119">M79+S79</f>
        <v>56.823958279999985</v>
      </c>
      <c r="H79" s="89">
        <f t="shared" ref="H79" si="120">SUM(I79:J79)</f>
        <v>4693.1830311100002</v>
      </c>
      <c r="I79" s="89">
        <v>1698.9841775899999</v>
      </c>
      <c r="J79" s="89">
        <f t="shared" ref="J79" si="121">SUM(K79:M79)</f>
        <v>2994.1988535199998</v>
      </c>
      <c r="K79" s="89">
        <v>1901.5929027499999</v>
      </c>
      <c r="L79" s="89">
        <v>1075.37110837</v>
      </c>
      <c r="M79" s="89">
        <v>17.234842400000002</v>
      </c>
      <c r="N79" s="89">
        <f t="shared" ref="N79" si="122">SUM(O79:P79)</f>
        <v>3820.7089745799999</v>
      </c>
      <c r="O79" s="89">
        <v>465.34921042000002</v>
      </c>
      <c r="P79" s="89">
        <f t="shared" ref="P79" si="123">SUM(Q79:S79)</f>
        <v>3355.3597641599999</v>
      </c>
      <c r="Q79" s="89">
        <v>1971.5072796699999</v>
      </c>
      <c r="R79" s="89">
        <v>1344.26336861</v>
      </c>
      <c r="S79" s="89">
        <v>39.589115879999987</v>
      </c>
      <c r="T79" s="89"/>
      <c r="U79" s="89"/>
      <c r="V79" s="89"/>
      <c r="W79" s="89"/>
      <c r="X79" s="89"/>
      <c r="Y79" s="89"/>
    </row>
    <row r="80" spans="1:25" hidden="1" outlineLevel="1" collapsed="1">
      <c r="A80" s="62">
        <v>42644</v>
      </c>
      <c r="B80" s="89">
        <v>8471.5762572900003</v>
      </c>
      <c r="C80" s="89">
        <f t="shared" ref="C80" si="124">I80+O80</f>
        <v>2175.1171119999999</v>
      </c>
      <c r="D80" s="89">
        <f t="shared" ref="D80" si="125">J80+P80</f>
        <v>6296.4591452900004</v>
      </c>
      <c r="E80" s="89">
        <f t="shared" ref="E80" si="126">K80+Q80</f>
        <v>3819.0493504699998</v>
      </c>
      <c r="F80" s="89">
        <f t="shared" ref="F80" si="127">L80+R80</f>
        <v>2410.7565942199999</v>
      </c>
      <c r="G80" s="89">
        <f t="shared" ref="G80" si="128">M80+S80</f>
        <v>66.653200599999991</v>
      </c>
      <c r="H80" s="89">
        <f t="shared" ref="H80" si="129">SUM(I80:J80)</f>
        <v>4706.6199029800009</v>
      </c>
      <c r="I80" s="89">
        <v>1701.7305722200001</v>
      </c>
      <c r="J80" s="89">
        <f t="shared" ref="J80" si="130">SUM(K80:M80)</f>
        <v>3004.8893307600006</v>
      </c>
      <c r="K80" s="89">
        <v>1888.9609506500001</v>
      </c>
      <c r="L80" s="89">
        <v>1096.2917911100001</v>
      </c>
      <c r="M80" s="89">
        <v>19.636589000000001</v>
      </c>
      <c r="N80" s="89">
        <f t="shared" ref="N80" si="131">SUM(O80:P80)</f>
        <v>3764.9563543100003</v>
      </c>
      <c r="O80" s="89">
        <v>473.38653978000002</v>
      </c>
      <c r="P80" s="89">
        <f t="shared" ref="P80" si="132">SUM(Q80:S80)</f>
        <v>3291.5698145300003</v>
      </c>
      <c r="Q80" s="89">
        <v>1930.0883998199999</v>
      </c>
      <c r="R80" s="89">
        <v>1314.46480311</v>
      </c>
      <c r="S80" s="89">
        <v>47.016611599999997</v>
      </c>
      <c r="T80" s="89"/>
      <c r="U80" s="89"/>
      <c r="V80" s="89"/>
      <c r="W80" s="89"/>
      <c r="X80" s="89"/>
      <c r="Y80" s="89"/>
    </row>
    <row r="81" spans="1:25" hidden="1" outlineLevel="1" collapsed="1">
      <c r="A81" s="62">
        <v>42675</v>
      </c>
      <c r="B81" s="89">
        <v>8507.3638208000011</v>
      </c>
      <c r="C81" s="89">
        <f t="shared" ref="C81" si="133">I81+O81</f>
        <v>2265.9533580799998</v>
      </c>
      <c r="D81" s="89">
        <f t="shared" ref="D81" si="134">J81+P81</f>
        <v>6241.4104627199995</v>
      </c>
      <c r="E81" s="89">
        <f t="shared" ref="E81" si="135">K81+Q81</f>
        <v>3780.9383781400002</v>
      </c>
      <c r="F81" s="89">
        <f t="shared" ref="F81" si="136">L81+R81</f>
        <v>2398.97494431</v>
      </c>
      <c r="G81" s="89">
        <f t="shared" ref="G81" si="137">M81+S81</f>
        <v>61.497140270000003</v>
      </c>
      <c r="H81" s="89">
        <f t="shared" ref="H81" si="138">SUM(I81:J81)</f>
        <v>4741.0048916400001</v>
      </c>
      <c r="I81" s="89">
        <v>1749.6782445900001</v>
      </c>
      <c r="J81" s="89">
        <f t="shared" ref="J81" si="139">SUM(K81:M81)</f>
        <v>2991.3266470500002</v>
      </c>
      <c r="K81" s="89">
        <v>1872.0803422900001</v>
      </c>
      <c r="L81" s="89">
        <v>1101.9776904400001</v>
      </c>
      <c r="M81" s="89">
        <v>17.268614320000001</v>
      </c>
      <c r="N81" s="89">
        <f t="shared" ref="N81" si="140">SUM(O81:P81)</f>
        <v>3766.3589291599997</v>
      </c>
      <c r="O81" s="89">
        <v>516.27511348999997</v>
      </c>
      <c r="P81" s="89">
        <f t="shared" ref="P81" si="141">SUM(Q81:S81)</f>
        <v>3250.0838156699997</v>
      </c>
      <c r="Q81" s="89">
        <v>1908.8580358500001</v>
      </c>
      <c r="R81" s="89">
        <v>1296.9972538699999</v>
      </c>
      <c r="S81" s="89">
        <v>44.228525949999998</v>
      </c>
      <c r="T81" s="89"/>
      <c r="U81" s="89"/>
      <c r="V81" s="89"/>
      <c r="W81" s="89"/>
      <c r="X81" s="89"/>
      <c r="Y81" s="89"/>
    </row>
    <row r="82" spans="1:25" hidden="1" outlineLevel="1" collapsed="1">
      <c r="A82" s="62">
        <v>42705</v>
      </c>
      <c r="B82" s="89">
        <v>8792.7076191199994</v>
      </c>
      <c r="C82" s="89">
        <f t="shared" ref="C82" si="142">I82+O82</f>
        <v>2336.6387661899998</v>
      </c>
      <c r="D82" s="89">
        <f t="shared" ref="D82" si="143">J82+P82</f>
        <v>6456.0688529300005</v>
      </c>
      <c r="E82" s="89">
        <f t="shared" ref="E82" si="144">K82+Q82</f>
        <v>3902.6958162299998</v>
      </c>
      <c r="F82" s="89">
        <f t="shared" ref="F82" si="145">L82+R82</f>
        <v>2487.1078389100003</v>
      </c>
      <c r="G82" s="89">
        <f t="shared" ref="G82" si="146">M82+S82</f>
        <v>66.265197790000002</v>
      </c>
      <c r="H82" s="89">
        <f t="shared" ref="H82" si="147">SUM(I82:J82)</f>
        <v>4803.4055392299997</v>
      </c>
      <c r="I82" s="89">
        <v>1801.0157266399999</v>
      </c>
      <c r="J82" s="89">
        <f t="shared" ref="J82" si="148">SUM(K82:M82)</f>
        <v>3002.38981259</v>
      </c>
      <c r="K82" s="89">
        <v>1883.3705956900001</v>
      </c>
      <c r="L82" s="89">
        <v>1099.75362799</v>
      </c>
      <c r="M82" s="89">
        <v>19.265588910000002</v>
      </c>
      <c r="N82" s="89">
        <f t="shared" ref="N82" si="149">SUM(O82:P82)</f>
        <v>3989.3020798900002</v>
      </c>
      <c r="O82" s="89">
        <v>535.62303955000004</v>
      </c>
      <c r="P82" s="89">
        <f t="shared" ref="P82" si="150">SUM(Q82:S82)</f>
        <v>3453.67904034</v>
      </c>
      <c r="Q82" s="89">
        <v>2019.3252205399999</v>
      </c>
      <c r="R82" s="89">
        <v>1387.35421092</v>
      </c>
      <c r="S82" s="89">
        <v>46.999608879999997</v>
      </c>
      <c r="T82" s="89"/>
      <c r="U82" s="89"/>
      <c r="V82" s="89"/>
      <c r="W82" s="89"/>
      <c r="X82" s="89"/>
      <c r="Y82" s="89"/>
    </row>
    <row r="83" spans="1:25" hidden="1" outlineLevel="1" collapsed="1">
      <c r="A83" s="62">
        <v>42736</v>
      </c>
      <c r="B83" s="89">
        <v>8654.7092533399991</v>
      </c>
      <c r="C83" s="89">
        <f t="shared" ref="C83" si="151">I83+O83</f>
        <v>2220.5051326900002</v>
      </c>
      <c r="D83" s="89">
        <f t="shared" ref="D83" si="152">J83+P83</f>
        <v>6434.2041206499998</v>
      </c>
      <c r="E83" s="89">
        <f t="shared" ref="E83" si="153">K83+Q83</f>
        <v>3832.5764928499998</v>
      </c>
      <c r="F83" s="89">
        <f t="shared" ref="F83" si="154">L83+R83</f>
        <v>2534.4893534299999</v>
      </c>
      <c r="G83" s="89">
        <f t="shared" ref="G83" si="155">M83+S83</f>
        <v>67.138274370000005</v>
      </c>
      <c r="H83" s="89">
        <f t="shared" ref="H83" si="156">SUM(I83:J83)</f>
        <v>4725.2013210499999</v>
      </c>
      <c r="I83" s="89">
        <v>1688.4748957300001</v>
      </c>
      <c r="J83" s="89">
        <f t="shared" ref="J83" si="157">SUM(K83:M83)</f>
        <v>3036.7264253200001</v>
      </c>
      <c r="K83" s="89">
        <v>1881.7004275899999</v>
      </c>
      <c r="L83" s="89">
        <v>1135.43410174</v>
      </c>
      <c r="M83" s="89">
        <v>19.591895990000001</v>
      </c>
      <c r="N83" s="89">
        <f t="shared" ref="N83" si="158">SUM(O83:P83)</f>
        <v>3929.5079322900001</v>
      </c>
      <c r="O83" s="89">
        <v>532.03023696000002</v>
      </c>
      <c r="P83" s="89">
        <f t="shared" ref="P83" si="159">SUM(Q83:S83)</f>
        <v>3397.4776953300002</v>
      </c>
      <c r="Q83" s="89">
        <v>1950.8760652599999</v>
      </c>
      <c r="R83" s="89">
        <v>1399.05525169</v>
      </c>
      <c r="S83" s="89">
        <v>47.54637838</v>
      </c>
      <c r="T83" s="89"/>
      <c r="U83" s="89"/>
      <c r="V83" s="89"/>
      <c r="W83" s="89"/>
      <c r="X83" s="89"/>
      <c r="Y83" s="89"/>
    </row>
    <row r="84" spans="1:25" hidden="1" outlineLevel="1" collapsed="1">
      <c r="A84" s="62">
        <v>42767</v>
      </c>
      <c r="B84" s="89">
        <v>8709.915611209999</v>
      </c>
      <c r="C84" s="89">
        <f t="shared" ref="C84" si="160">I84+O84</f>
        <v>2268.1058469600002</v>
      </c>
      <c r="D84" s="89">
        <f t="shared" ref="D84" si="161">J84+P84</f>
        <v>6441.8097642499997</v>
      </c>
      <c r="E84" s="89">
        <f t="shared" ref="E84" si="162">K84+Q84</f>
        <v>3803.9342442099996</v>
      </c>
      <c r="F84" s="89">
        <f t="shared" ref="F84" si="163">L84+R84</f>
        <v>2567.3989440400001</v>
      </c>
      <c r="G84" s="89">
        <f t="shared" ref="G84" si="164">M84+S84</f>
        <v>70.476575999999994</v>
      </c>
      <c r="H84" s="89">
        <f t="shared" ref="H84" si="165">SUM(I84:J84)</f>
        <v>4803.4749962400001</v>
      </c>
      <c r="I84" s="89">
        <v>1745.74907355</v>
      </c>
      <c r="J84" s="89">
        <f t="shared" ref="J84" si="166">SUM(K84:M84)</f>
        <v>3057.7259226899996</v>
      </c>
      <c r="K84" s="89">
        <v>1873.1134994199999</v>
      </c>
      <c r="L84" s="89">
        <v>1163.0339369799999</v>
      </c>
      <c r="M84" s="89">
        <v>21.578486290000001</v>
      </c>
      <c r="N84" s="89">
        <f t="shared" ref="N84" si="167">SUM(O84:P84)</f>
        <v>3906.4406149699998</v>
      </c>
      <c r="O84" s="89">
        <v>522.35677340999996</v>
      </c>
      <c r="P84" s="89">
        <f t="shared" ref="P84" si="168">SUM(Q84:S84)</f>
        <v>3384.0838415600001</v>
      </c>
      <c r="Q84" s="89">
        <v>1930.8207447899999</v>
      </c>
      <c r="R84" s="89">
        <v>1404.3650070599999</v>
      </c>
      <c r="S84" s="89">
        <v>48.898089710000001</v>
      </c>
      <c r="T84" s="89"/>
      <c r="U84" s="89"/>
      <c r="V84" s="89"/>
      <c r="W84" s="89"/>
      <c r="X84" s="89"/>
      <c r="Y84" s="89"/>
    </row>
    <row r="85" spans="1:25" hidden="1" outlineLevel="1" collapsed="1">
      <c r="A85" s="62">
        <v>42795</v>
      </c>
      <c r="B85" s="89">
        <v>8835.2479861899992</v>
      </c>
      <c r="C85" s="89">
        <f t="shared" ref="C85" si="169">I85+O85</f>
        <v>2324.5691228200003</v>
      </c>
      <c r="D85" s="89">
        <f t="shared" ref="D85" si="170">J85+P85</f>
        <v>6510.6788633699998</v>
      </c>
      <c r="E85" s="89">
        <f t="shared" ref="E85" si="171">K85+Q85</f>
        <v>3800.1211752099998</v>
      </c>
      <c r="F85" s="89">
        <f t="shared" ref="F85" si="172">L85+R85</f>
        <v>2638.8571697300004</v>
      </c>
      <c r="G85" s="89">
        <f t="shared" ref="G85" si="173">M85+S85</f>
        <v>71.700518430000002</v>
      </c>
      <c r="H85" s="89">
        <f t="shared" ref="H85" si="174">SUM(I85:J85)</f>
        <v>4926.5383699499998</v>
      </c>
      <c r="I85" s="89">
        <v>1735.4952694900001</v>
      </c>
      <c r="J85" s="89">
        <f t="shared" ref="J85" si="175">SUM(K85:M85)</f>
        <v>3191.04310046</v>
      </c>
      <c r="K85" s="89">
        <v>1925.09350419</v>
      </c>
      <c r="L85" s="89">
        <v>1242.8626072100001</v>
      </c>
      <c r="M85" s="89">
        <v>23.086989060000001</v>
      </c>
      <c r="N85" s="89">
        <f t="shared" ref="N85" si="176">SUM(O85:P85)</f>
        <v>3908.7096162400003</v>
      </c>
      <c r="O85" s="89">
        <v>589.07385333000002</v>
      </c>
      <c r="P85" s="89">
        <f t="shared" ref="P85" si="177">SUM(Q85:S85)</f>
        <v>3319.6357629100003</v>
      </c>
      <c r="Q85" s="89">
        <v>1875.0276710200001</v>
      </c>
      <c r="R85" s="89">
        <v>1395.99456252</v>
      </c>
      <c r="S85" s="89">
        <v>48.613529370000002</v>
      </c>
      <c r="T85" s="89"/>
      <c r="U85" s="89"/>
      <c r="V85" s="89"/>
      <c r="W85" s="89"/>
      <c r="X85" s="89"/>
      <c r="Y85" s="89"/>
    </row>
    <row r="86" spans="1:25" hidden="1" outlineLevel="1" collapsed="1">
      <c r="A86" s="62">
        <v>42826</v>
      </c>
      <c r="B86" s="89">
        <v>8946.759637789999</v>
      </c>
      <c r="C86" s="89">
        <f t="shared" ref="C86" si="178">I86+O86</f>
        <v>2467.80286071</v>
      </c>
      <c r="D86" s="89">
        <f t="shared" ref="D86" si="179">J86+P86</f>
        <v>6478.9567770800004</v>
      </c>
      <c r="E86" s="89">
        <f t="shared" ref="E86" si="180">K86+Q86</f>
        <v>3753.6203916899999</v>
      </c>
      <c r="F86" s="89">
        <f t="shared" ref="F86" si="181">L86+R86</f>
        <v>2654.6732365400003</v>
      </c>
      <c r="G86" s="89">
        <f t="shared" ref="G86" si="182">M86+S86</f>
        <v>70.663148849999999</v>
      </c>
      <c r="H86" s="89">
        <f t="shared" ref="H86" si="183">SUM(I86:J86)</f>
        <v>5113.8585409899997</v>
      </c>
      <c r="I86" s="89">
        <v>1903.61224092</v>
      </c>
      <c r="J86" s="89">
        <f t="shared" ref="J86" si="184">SUM(K86:M86)</f>
        <v>3210.24630007</v>
      </c>
      <c r="K86" s="89">
        <v>1908.72093047</v>
      </c>
      <c r="L86" s="89">
        <v>1278.48156247</v>
      </c>
      <c r="M86" s="89">
        <v>23.043807130000001</v>
      </c>
      <c r="N86" s="89">
        <f t="shared" ref="N86" si="185">SUM(O86:P86)</f>
        <v>3832.9010968000002</v>
      </c>
      <c r="O86" s="89">
        <v>564.19061979000003</v>
      </c>
      <c r="P86" s="89">
        <f t="shared" ref="P86" si="186">SUM(Q86:S86)</f>
        <v>3268.7104770100004</v>
      </c>
      <c r="Q86" s="89">
        <v>1844.8994612199999</v>
      </c>
      <c r="R86" s="89">
        <v>1376.1916740700001</v>
      </c>
      <c r="S86" s="89">
        <v>47.619341720000001</v>
      </c>
      <c r="T86" s="89"/>
      <c r="U86" s="89"/>
      <c r="V86" s="89"/>
      <c r="W86" s="89"/>
      <c r="X86" s="89"/>
      <c r="Y86" s="89"/>
    </row>
    <row r="87" spans="1:25" hidden="1" outlineLevel="1" collapsed="1">
      <c r="A87" s="62">
        <v>42856</v>
      </c>
      <c r="B87" s="89">
        <v>8943.5809928299986</v>
      </c>
      <c r="C87" s="89">
        <f t="shared" ref="C87" si="187">I87+O87</f>
        <v>2474.5919377800001</v>
      </c>
      <c r="D87" s="89">
        <f t="shared" ref="D87" si="188">J87+P87</f>
        <v>6468.9890550500004</v>
      </c>
      <c r="E87" s="89">
        <f t="shared" ref="E87" si="189">K87+Q87</f>
        <v>3724.0731472500001</v>
      </c>
      <c r="F87" s="89">
        <f t="shared" ref="F87" si="190">L87+R87</f>
        <v>2674.8289523200001</v>
      </c>
      <c r="G87" s="89">
        <f t="shared" ref="G87" si="191">M87+S87</f>
        <v>70.08695548</v>
      </c>
      <c r="H87" s="89">
        <f t="shared" ref="H87" si="192">SUM(I87:J87)</f>
        <v>5127.38508757</v>
      </c>
      <c r="I87" s="89">
        <v>1904.14903239</v>
      </c>
      <c r="J87" s="89">
        <f t="shared" ref="J87" si="193">SUM(K87:M87)</f>
        <v>3223.2360551799998</v>
      </c>
      <c r="K87" s="89">
        <v>1900.23218481</v>
      </c>
      <c r="L87" s="89">
        <v>1300.0681339499999</v>
      </c>
      <c r="M87" s="89">
        <v>22.935736420000001</v>
      </c>
      <c r="N87" s="89">
        <f t="shared" ref="N87" si="194">SUM(O87:P87)</f>
        <v>3816.19590526</v>
      </c>
      <c r="O87" s="89">
        <v>570.44290538999996</v>
      </c>
      <c r="P87" s="89">
        <f t="shared" ref="P87" si="195">SUM(Q87:S87)</f>
        <v>3245.7529998700002</v>
      </c>
      <c r="Q87" s="89">
        <v>1823.8409624400001</v>
      </c>
      <c r="R87" s="89">
        <v>1374.7608183699999</v>
      </c>
      <c r="S87" s="89">
        <v>47.151219060000003</v>
      </c>
      <c r="T87" s="89"/>
      <c r="U87" s="89"/>
      <c r="V87" s="89"/>
      <c r="W87" s="89"/>
      <c r="X87" s="89"/>
      <c r="Y87" s="89"/>
    </row>
    <row r="88" spans="1:25" hidden="1" outlineLevel="1" collapsed="1">
      <c r="A88" s="62">
        <v>42887</v>
      </c>
      <c r="B88" s="89">
        <v>9193.9063153700008</v>
      </c>
      <c r="C88" s="89">
        <f t="shared" ref="C88" si="196">I88+O88</f>
        <v>2769.10438329</v>
      </c>
      <c r="D88" s="89">
        <f t="shared" ref="D88" si="197">J88+P88</f>
        <v>6424.8019320799995</v>
      </c>
      <c r="E88" s="89">
        <f t="shared" ref="E88" si="198">K88+Q88</f>
        <v>3667.7004602699999</v>
      </c>
      <c r="F88" s="89">
        <f t="shared" ref="F88" si="199">L88+R88</f>
        <v>2686.9002872800002</v>
      </c>
      <c r="G88" s="89">
        <f t="shared" ref="G88" si="200">M88+S88</f>
        <v>70.201184530000006</v>
      </c>
      <c r="H88" s="89">
        <f t="shared" ref="H88" si="201">SUM(I88:J88)</f>
        <v>5392.3018552100002</v>
      </c>
      <c r="I88" s="89">
        <v>2167.5633732000001</v>
      </c>
      <c r="J88" s="89">
        <f t="shared" ref="J88" si="202">SUM(K88:M88)</f>
        <v>3224.7384820099996</v>
      </c>
      <c r="K88" s="89">
        <v>1871.01105398</v>
      </c>
      <c r="L88" s="89">
        <v>1330.27029468</v>
      </c>
      <c r="M88" s="89">
        <v>23.457133349999999</v>
      </c>
      <c r="N88" s="89">
        <f t="shared" ref="N88" si="203">SUM(O88:P88)</f>
        <v>3801.6044601600001</v>
      </c>
      <c r="O88" s="89">
        <v>601.54101008999999</v>
      </c>
      <c r="P88" s="89">
        <f t="shared" ref="P88" si="204">SUM(Q88:S88)</f>
        <v>3200.0634500700003</v>
      </c>
      <c r="Q88" s="89">
        <v>1796.6894062900001</v>
      </c>
      <c r="R88" s="89">
        <v>1356.6299925999999</v>
      </c>
      <c r="S88" s="89">
        <v>46.74405118</v>
      </c>
      <c r="T88" s="89"/>
      <c r="U88" s="89"/>
      <c r="V88" s="89"/>
      <c r="W88" s="89"/>
      <c r="X88" s="89"/>
      <c r="Y88" s="89"/>
    </row>
    <row r="89" spans="1:25" hidden="1" outlineLevel="1" collapsed="1">
      <c r="A89" s="62">
        <v>42917</v>
      </c>
      <c r="B89" s="89">
        <v>9084.6043950400017</v>
      </c>
      <c r="C89" s="89">
        <f t="shared" ref="C89" si="205">I89+O89</f>
        <v>2672.2276098100001</v>
      </c>
      <c r="D89" s="89">
        <f t="shared" ref="D89" si="206">J89+P89</f>
        <v>6412.3767852299998</v>
      </c>
      <c r="E89" s="89">
        <f t="shared" ref="E89" si="207">K89+Q89</f>
        <v>3608.36031985</v>
      </c>
      <c r="F89" s="89">
        <f t="shared" ref="F89" si="208">L89+R89</f>
        <v>2734.0156816799999</v>
      </c>
      <c r="G89" s="89">
        <f t="shared" ref="G89" si="209">M89+S89</f>
        <v>70.000783699999999</v>
      </c>
      <c r="H89" s="89">
        <f t="shared" ref="H89" si="210">SUM(I89:J89)</f>
        <v>5279.4936404500004</v>
      </c>
      <c r="I89" s="89">
        <v>2054.9109501900002</v>
      </c>
      <c r="J89" s="89">
        <f t="shared" ref="J89" si="211">SUM(K89:M89)</f>
        <v>3224.5826902599997</v>
      </c>
      <c r="K89" s="89">
        <v>1831.6920634999999</v>
      </c>
      <c r="L89" s="89">
        <v>1369.32074498</v>
      </c>
      <c r="M89" s="89">
        <v>23.569881779999999</v>
      </c>
      <c r="N89" s="89">
        <f t="shared" ref="N89" si="212">SUM(O89:P89)</f>
        <v>3805.1107545899999</v>
      </c>
      <c r="O89" s="89">
        <v>617.31665962</v>
      </c>
      <c r="P89" s="89">
        <f t="shared" ref="P89" si="213">SUM(Q89:S89)</f>
        <v>3187.7940949700001</v>
      </c>
      <c r="Q89" s="89">
        <v>1776.6682563500001</v>
      </c>
      <c r="R89" s="89">
        <v>1364.6949367</v>
      </c>
      <c r="S89" s="89">
        <v>46.430901919999997</v>
      </c>
      <c r="T89" s="89"/>
      <c r="U89" s="89"/>
      <c r="V89" s="89"/>
      <c r="W89" s="89"/>
      <c r="X89" s="89"/>
      <c r="Y89" s="89"/>
    </row>
    <row r="90" spans="1:25" hidden="1" outlineLevel="1" collapsed="1">
      <c r="A90" s="62">
        <v>42948</v>
      </c>
      <c r="B90" s="89">
        <v>9082.5186135599997</v>
      </c>
      <c r="C90" s="89">
        <f t="shared" ref="C90" si="214">I90+O90</f>
        <v>2708.8614290900005</v>
      </c>
      <c r="D90" s="89">
        <f t="shared" ref="D90" si="215">J90+P90</f>
        <v>6373.6571844699993</v>
      </c>
      <c r="E90" s="89">
        <f t="shared" ref="E90" si="216">K90+Q90</f>
        <v>3563.6588361499998</v>
      </c>
      <c r="F90" s="89">
        <f t="shared" ref="F90" si="217">L90+R90</f>
        <v>2738.51721198</v>
      </c>
      <c r="G90" s="89">
        <f t="shared" ref="G90" si="218">M90+S90</f>
        <v>71.481136340000006</v>
      </c>
      <c r="H90" s="89">
        <f t="shared" ref="H90" si="219">SUM(I90:J90)</f>
        <v>5294.58875653</v>
      </c>
      <c r="I90" s="89">
        <v>2080.0617965800002</v>
      </c>
      <c r="J90" s="89">
        <f t="shared" ref="J90" si="220">SUM(K90:M90)</f>
        <v>3214.5269599499998</v>
      </c>
      <c r="K90" s="89">
        <v>1792.36487005</v>
      </c>
      <c r="L90" s="89">
        <v>1397.1098965799999</v>
      </c>
      <c r="M90" s="89">
        <v>25.052193320000001</v>
      </c>
      <c r="N90" s="89">
        <f t="shared" ref="N90" si="221">SUM(O90:P90)</f>
        <v>3787.9298570299998</v>
      </c>
      <c r="O90" s="89">
        <v>628.79963251000004</v>
      </c>
      <c r="P90" s="89">
        <f t="shared" ref="P90" si="222">SUM(Q90:S90)</f>
        <v>3159.13022452</v>
      </c>
      <c r="Q90" s="89">
        <v>1771.2939661</v>
      </c>
      <c r="R90" s="89">
        <v>1341.4073154</v>
      </c>
      <c r="S90" s="89">
        <v>46.428943019999998</v>
      </c>
      <c r="T90" s="89"/>
      <c r="U90" s="89"/>
      <c r="V90" s="89"/>
      <c r="W90" s="89"/>
      <c r="X90" s="89"/>
      <c r="Y90" s="89"/>
    </row>
    <row r="91" spans="1:25" hidden="1" outlineLevel="1" collapsed="1">
      <c r="A91" s="62">
        <v>42979</v>
      </c>
      <c r="B91" s="89">
        <v>9403.3044476300001</v>
      </c>
      <c r="C91" s="89">
        <f t="shared" ref="C91" si="223">I91+O91</f>
        <v>2854.5449075199999</v>
      </c>
      <c r="D91" s="89">
        <f t="shared" ref="D91" si="224">J91+P91</f>
        <v>6548.7595401099998</v>
      </c>
      <c r="E91" s="89">
        <f t="shared" ref="E91" si="225">K91+Q91</f>
        <v>3693.2563148700001</v>
      </c>
      <c r="F91" s="89">
        <f t="shared" ref="F91" si="226">L91+R91</f>
        <v>2781.07238487</v>
      </c>
      <c r="G91" s="89">
        <f t="shared" ref="G91" si="227">M91+S91</f>
        <v>74.430840369999999</v>
      </c>
      <c r="H91" s="89">
        <f t="shared" ref="H91" si="228">SUM(I91:J91)</f>
        <v>5427.6517638599998</v>
      </c>
      <c r="I91" s="89">
        <v>2204.0539343</v>
      </c>
      <c r="J91" s="89">
        <f t="shared" ref="J91" si="229">SUM(K91:M91)</f>
        <v>3223.5978295600003</v>
      </c>
      <c r="K91" s="89">
        <v>1787.8879420000001</v>
      </c>
      <c r="L91" s="89">
        <v>1409.54471792</v>
      </c>
      <c r="M91" s="89">
        <v>26.165169639999998</v>
      </c>
      <c r="N91" s="89">
        <f t="shared" ref="N91" si="230">SUM(O91:P91)</f>
        <v>3975.6526837699994</v>
      </c>
      <c r="O91" s="89">
        <v>650.49097322</v>
      </c>
      <c r="P91" s="89">
        <f t="shared" ref="P91" si="231">SUM(Q91:S91)</f>
        <v>3325.1617105499995</v>
      </c>
      <c r="Q91" s="89">
        <v>1905.36837287</v>
      </c>
      <c r="R91" s="89">
        <v>1371.5276669499999</v>
      </c>
      <c r="S91" s="89">
        <v>48.265670729999997</v>
      </c>
      <c r="T91" s="89"/>
      <c r="U91" s="89"/>
      <c r="V91" s="89"/>
      <c r="W91" s="89"/>
      <c r="X91" s="89"/>
      <c r="Y91" s="89"/>
    </row>
    <row r="92" spans="1:25" hidden="1" outlineLevel="1" collapsed="1">
      <c r="A92" s="62">
        <v>43009</v>
      </c>
      <c r="B92" s="89">
        <v>9489.2912238200006</v>
      </c>
      <c r="C92" s="89">
        <f t="shared" ref="C92" si="232">I92+O92</f>
        <v>2905.5352215299999</v>
      </c>
      <c r="D92" s="89">
        <f t="shared" ref="D92" si="233">J92+P92</f>
        <v>6583.7560022899997</v>
      </c>
      <c r="E92" s="89">
        <f t="shared" ref="E92" si="234">K92+Q92</f>
        <v>3737.6844940999999</v>
      </c>
      <c r="F92" s="89">
        <f t="shared" ref="F92" si="235">L92+R92</f>
        <v>2772.0368195699998</v>
      </c>
      <c r="G92" s="89">
        <f t="shared" ref="G92" si="236">M92+S92</f>
        <v>74.034688619999997</v>
      </c>
      <c r="H92" s="89">
        <f t="shared" ref="H92" si="237">SUM(I92:J92)</f>
        <v>5426.2901768399997</v>
      </c>
      <c r="I92" s="89">
        <v>2224.72960646</v>
      </c>
      <c r="J92" s="89">
        <f t="shared" ref="J92" si="238">SUM(K92:M92)</f>
        <v>3201.5605703799997</v>
      </c>
      <c r="K92" s="89">
        <v>1798.5642128500001</v>
      </c>
      <c r="L92" s="89">
        <v>1376.3011179099999</v>
      </c>
      <c r="M92" s="89">
        <v>26.695239619999999</v>
      </c>
      <c r="N92" s="89">
        <f t="shared" ref="N92" si="239">SUM(O92:P92)</f>
        <v>4063.00104698</v>
      </c>
      <c r="O92" s="89">
        <v>680.80561507000004</v>
      </c>
      <c r="P92" s="89">
        <f t="shared" ref="P92" si="240">SUM(Q92:S92)</f>
        <v>3382.19543191</v>
      </c>
      <c r="Q92" s="89">
        <v>1939.1202812500001</v>
      </c>
      <c r="R92" s="89">
        <v>1395.7357016599999</v>
      </c>
      <c r="S92" s="89">
        <v>47.339449000000002</v>
      </c>
      <c r="T92" s="89"/>
      <c r="U92" s="89"/>
      <c r="V92" s="89"/>
      <c r="W92" s="89"/>
      <c r="X92" s="89"/>
      <c r="Y92" s="89"/>
    </row>
    <row r="93" spans="1:25" hidden="1" outlineLevel="1" collapsed="1">
      <c r="A93" s="62">
        <v>43040</v>
      </c>
      <c r="B93" s="89">
        <v>9660.4136206599978</v>
      </c>
      <c r="C93" s="89">
        <f t="shared" ref="C93" si="241">I93+O93</f>
        <v>2970.9600814700002</v>
      </c>
      <c r="D93" s="89">
        <f t="shared" ref="D93" si="242">J93+P93</f>
        <v>6689.4535391899999</v>
      </c>
      <c r="E93" s="89">
        <f t="shared" ref="E93" si="243">K93+Q93</f>
        <v>3801.4531557299997</v>
      </c>
      <c r="F93" s="89">
        <f t="shared" ref="F93" si="244">L93+R93</f>
        <v>2814.8407817099996</v>
      </c>
      <c r="G93" s="89">
        <f t="shared" ref="G93" si="245">M93+S93</f>
        <v>73.159601750000007</v>
      </c>
      <c r="H93" s="89">
        <f t="shared" ref="H93" si="246">SUM(I93:J93)</f>
        <v>5534.7323270199995</v>
      </c>
      <c r="I93" s="89">
        <v>2269.5547679900001</v>
      </c>
      <c r="J93" s="89">
        <f t="shared" ref="J93" si="247">SUM(K93:M93)</f>
        <v>3265.1775590299999</v>
      </c>
      <c r="K93" s="89">
        <v>1832.85340533</v>
      </c>
      <c r="L93" s="89">
        <v>1403.96285597</v>
      </c>
      <c r="M93" s="89">
        <v>28.36129773</v>
      </c>
      <c r="N93" s="89">
        <f t="shared" ref="N93" si="248">SUM(O93:P93)</f>
        <v>4125.6812936400001</v>
      </c>
      <c r="O93" s="89">
        <v>701.40531348000002</v>
      </c>
      <c r="P93" s="89">
        <f t="shared" ref="P93" si="249">SUM(Q93:S93)</f>
        <v>3424.27598016</v>
      </c>
      <c r="Q93" s="89">
        <v>1968.5997503999999</v>
      </c>
      <c r="R93" s="89">
        <v>1410.8779257399999</v>
      </c>
      <c r="S93" s="89">
        <v>44.798304020000003</v>
      </c>
      <c r="T93" s="89"/>
      <c r="U93" s="89"/>
      <c r="V93" s="89"/>
      <c r="W93" s="89"/>
      <c r="X93" s="89"/>
      <c r="Y93" s="89"/>
    </row>
    <row r="94" spans="1:25" hidden="1" outlineLevel="1" collapsed="1">
      <c r="A94" s="62">
        <v>43070</v>
      </c>
      <c r="B94" s="89">
        <v>10177.46575951</v>
      </c>
      <c r="C94" s="89">
        <f t="shared" ref="C94" si="250">I94+O94</f>
        <v>3189.3123884799998</v>
      </c>
      <c r="D94" s="89">
        <f t="shared" ref="D94" si="251">J94+P94</f>
        <v>6988.15337103</v>
      </c>
      <c r="E94" s="89">
        <f t="shared" ref="E94" si="252">K94+Q94</f>
        <v>4332.9416180999997</v>
      </c>
      <c r="F94" s="89">
        <f t="shared" ref="F94" si="253">L94+R94</f>
        <v>2568.2672845799998</v>
      </c>
      <c r="G94" s="89">
        <f t="shared" ref="G94" si="254">M94+S94</f>
        <v>86.944468349999994</v>
      </c>
      <c r="H94" s="89">
        <f t="shared" ref="H94" si="255">SUM(I94:J94)</f>
        <v>5852.8501886600006</v>
      </c>
      <c r="I94" s="89">
        <v>2482.4637212299999</v>
      </c>
      <c r="J94" s="89">
        <f t="shared" ref="J94" si="256">SUM(K94:M94)</f>
        <v>3370.3864674300003</v>
      </c>
      <c r="K94" s="89">
        <v>2168.2960305400002</v>
      </c>
      <c r="L94" s="89">
        <v>1167.4137881900001</v>
      </c>
      <c r="M94" s="89">
        <v>34.676648700000001</v>
      </c>
      <c r="N94" s="89">
        <f t="shared" ref="N94" si="257">SUM(O94:P94)</f>
        <v>4324.61557085</v>
      </c>
      <c r="O94" s="89">
        <v>706.84866724999995</v>
      </c>
      <c r="P94" s="89">
        <f t="shared" ref="P94" si="258">SUM(Q94:S94)</f>
        <v>3617.7669035999998</v>
      </c>
      <c r="Q94" s="89">
        <v>2164.64558756</v>
      </c>
      <c r="R94" s="89">
        <v>1400.8534963899999</v>
      </c>
      <c r="S94" s="89">
        <v>52.26781965</v>
      </c>
      <c r="T94" s="89"/>
      <c r="U94" s="89"/>
      <c r="V94" s="89"/>
      <c r="W94" s="89"/>
      <c r="X94" s="89"/>
      <c r="Y94" s="89"/>
    </row>
    <row r="95" spans="1:25" hidden="1" outlineLevel="1" collapsed="1">
      <c r="A95" s="62">
        <v>43101</v>
      </c>
      <c r="B95" s="89">
        <v>10080.57814917</v>
      </c>
      <c r="C95" s="89">
        <f t="shared" ref="C95" si="259">I95+O95</f>
        <v>3032.99818671</v>
      </c>
      <c r="D95" s="89">
        <f t="shared" ref="D95" si="260">J95+P95</f>
        <v>7047.5799624599995</v>
      </c>
      <c r="E95" s="89">
        <f t="shared" ref="E95" si="261">K95+Q95</f>
        <v>4412.7608199899996</v>
      </c>
      <c r="F95" s="89">
        <f t="shared" ref="F95" si="262">L95+R95</f>
        <v>2540.6470343400001</v>
      </c>
      <c r="G95" s="89">
        <f t="shared" ref="G95" si="263">M95+S95</f>
        <v>94.172108129999998</v>
      </c>
      <c r="H95" s="89">
        <f t="shared" ref="H95" si="264">SUM(I95:J95)</f>
        <v>5777.3091172599998</v>
      </c>
      <c r="I95" s="89">
        <v>2324.1387887000001</v>
      </c>
      <c r="J95" s="89">
        <f t="shared" ref="J95" si="265">SUM(K95:M95)</f>
        <v>3453.1703285599997</v>
      </c>
      <c r="K95" s="89">
        <v>2279.7620880099998</v>
      </c>
      <c r="L95" s="89">
        <v>1134.28627166</v>
      </c>
      <c r="M95" s="89">
        <v>39.121968889999998</v>
      </c>
      <c r="N95" s="89">
        <f t="shared" ref="N95" si="266">SUM(O95:P95)</f>
        <v>4303.2690319100002</v>
      </c>
      <c r="O95" s="89">
        <v>708.85939800999995</v>
      </c>
      <c r="P95" s="89">
        <f t="shared" ref="P95" si="267">SUM(Q95:S95)</f>
        <v>3594.4096338999998</v>
      </c>
      <c r="Q95" s="89">
        <v>2132.9987319799998</v>
      </c>
      <c r="R95" s="89">
        <v>1406.3607626800001</v>
      </c>
      <c r="S95" s="89">
        <v>55.05013924</v>
      </c>
      <c r="T95" s="89"/>
      <c r="U95" s="89"/>
      <c r="V95" s="89"/>
      <c r="W95" s="89"/>
      <c r="X95" s="89"/>
      <c r="Y95" s="89"/>
    </row>
    <row r="96" spans="1:25" hidden="1" outlineLevel="1" collapsed="1">
      <c r="A96" s="62">
        <v>43132</v>
      </c>
      <c r="B96" s="89">
        <v>9944.1256381999992</v>
      </c>
      <c r="C96" s="89">
        <f t="shared" ref="C96" si="268">I96+O96</f>
        <v>3109.4378108699998</v>
      </c>
      <c r="D96" s="89">
        <f t="shared" ref="D96" si="269">J96+P96</f>
        <v>6834.6878273300008</v>
      </c>
      <c r="E96" s="89">
        <f t="shared" ref="E96" si="270">K96+Q96</f>
        <v>4330.7282551500002</v>
      </c>
      <c r="F96" s="89">
        <f t="shared" ref="F96" si="271">L96+R96</f>
        <v>2406.8329824000002</v>
      </c>
      <c r="G96" s="89">
        <f t="shared" ref="G96" si="272">M96+S96</f>
        <v>97.126589780000003</v>
      </c>
      <c r="H96" s="89">
        <f t="shared" ref="H96" si="273">SUM(I96:J96)</f>
        <v>5823.16212008</v>
      </c>
      <c r="I96" s="89">
        <v>2418.8098903099999</v>
      </c>
      <c r="J96" s="89">
        <f t="shared" ref="J96" si="274">SUM(K96:M96)</f>
        <v>3404.3522297700001</v>
      </c>
      <c r="K96" s="89">
        <v>2276.0731422600002</v>
      </c>
      <c r="L96" s="89">
        <v>1085.8040491199999</v>
      </c>
      <c r="M96" s="89">
        <v>42.475038390000002</v>
      </c>
      <c r="N96" s="89">
        <f t="shared" ref="N96" si="275">SUM(O96:P96)</f>
        <v>4120.9635181200001</v>
      </c>
      <c r="O96" s="89">
        <v>690.62792056000001</v>
      </c>
      <c r="P96" s="89">
        <f t="shared" ref="P96" si="276">SUM(Q96:S96)</f>
        <v>3430.3355975600002</v>
      </c>
      <c r="Q96" s="89">
        <v>2054.6551128900001</v>
      </c>
      <c r="R96" s="89">
        <v>1321.02893328</v>
      </c>
      <c r="S96" s="89">
        <v>54.651551390000002</v>
      </c>
      <c r="T96" s="89"/>
      <c r="U96" s="89"/>
      <c r="V96" s="89"/>
      <c r="W96" s="89"/>
      <c r="X96" s="89"/>
      <c r="Y96" s="89"/>
    </row>
    <row r="97" spans="1:25" hidden="1" outlineLevel="1" collapsed="1">
      <c r="A97" s="62">
        <v>43160</v>
      </c>
      <c r="B97" s="89">
        <v>9893.1743446199998</v>
      </c>
      <c r="C97" s="89">
        <f t="shared" ref="C97" si="277">I97+O97</f>
        <v>3118.85365667</v>
      </c>
      <c r="D97" s="89">
        <f t="shared" ref="D97" si="278">J97+P97</f>
        <v>6774.3206879500012</v>
      </c>
      <c r="E97" s="89">
        <f t="shared" ref="E97" si="279">K97+Q97</f>
        <v>4369.1979525400002</v>
      </c>
      <c r="F97" s="89">
        <f t="shared" ref="F97" si="280">L97+R97</f>
        <v>2304.2974269699998</v>
      </c>
      <c r="G97" s="89">
        <f t="shared" ref="G97" si="281">M97+S97</f>
        <v>100.82530844</v>
      </c>
      <c r="H97" s="89">
        <f t="shared" ref="H97" si="282">SUM(I97:J97)</f>
        <v>5867.1858315600002</v>
      </c>
      <c r="I97" s="89">
        <v>2434.4355771199998</v>
      </c>
      <c r="J97" s="89">
        <f t="shared" ref="J97" si="283">SUM(K97:M97)</f>
        <v>3432.7502544400004</v>
      </c>
      <c r="K97" s="89">
        <v>2360.7944113600001</v>
      </c>
      <c r="L97" s="89">
        <v>1026.3194547200001</v>
      </c>
      <c r="M97" s="89">
        <v>45.636388359999998</v>
      </c>
      <c r="N97" s="89">
        <f t="shared" ref="N97" si="284">SUM(O97:P97)</f>
        <v>4025.9885130600005</v>
      </c>
      <c r="O97" s="89">
        <v>684.41807955000002</v>
      </c>
      <c r="P97" s="89">
        <f t="shared" ref="P97" si="285">SUM(Q97:S97)</f>
        <v>3341.5704335100004</v>
      </c>
      <c r="Q97" s="89">
        <v>2008.40354118</v>
      </c>
      <c r="R97" s="89">
        <v>1277.97797225</v>
      </c>
      <c r="S97" s="89">
        <v>55.188920080000003</v>
      </c>
      <c r="T97" s="89"/>
      <c r="U97" s="89"/>
      <c r="V97" s="89"/>
      <c r="W97" s="89"/>
      <c r="X97" s="89"/>
      <c r="Y97" s="89"/>
    </row>
    <row r="98" spans="1:25" hidden="1" outlineLevel="1" collapsed="1">
      <c r="A98" s="62">
        <v>43191</v>
      </c>
      <c r="B98" s="89">
        <v>10104.67808018</v>
      </c>
      <c r="C98" s="89">
        <f t="shared" ref="C98" si="286">I98+O98</f>
        <v>3361.39145611</v>
      </c>
      <c r="D98" s="89">
        <f t="shared" ref="D98" si="287">J98+P98</f>
        <v>6743.2866240699996</v>
      </c>
      <c r="E98" s="89">
        <f t="shared" ref="E98" si="288">K98+Q98</f>
        <v>4455.8143953600002</v>
      </c>
      <c r="F98" s="89">
        <f t="shared" ref="F98" si="289">L98+R98</f>
        <v>2198.0864646199998</v>
      </c>
      <c r="G98" s="89">
        <f t="shared" ref="G98" si="290">M98+S98</f>
        <v>89.385764090000009</v>
      </c>
      <c r="H98" s="89">
        <f t="shared" ref="H98" si="291">SUM(I98:J98)</f>
        <v>6143.8949725900002</v>
      </c>
      <c r="I98" s="89">
        <v>2685.4954904199999</v>
      </c>
      <c r="J98" s="89">
        <f t="shared" ref="J98" si="292">SUM(K98:M98)</f>
        <v>3458.3994821699998</v>
      </c>
      <c r="K98" s="89">
        <v>2440.2530762800002</v>
      </c>
      <c r="L98" s="89">
        <v>979.69582547000005</v>
      </c>
      <c r="M98" s="89">
        <v>38.450580420000001</v>
      </c>
      <c r="N98" s="89">
        <f t="shared" ref="N98" si="293">SUM(O98:P98)</f>
        <v>3960.7831075899999</v>
      </c>
      <c r="O98" s="89">
        <v>675.89596569000003</v>
      </c>
      <c r="P98" s="89">
        <f t="shared" ref="P98" si="294">SUM(Q98:S98)</f>
        <v>3284.8871418999997</v>
      </c>
      <c r="Q98" s="89">
        <v>2015.56131908</v>
      </c>
      <c r="R98" s="89">
        <v>1218.39063915</v>
      </c>
      <c r="S98" s="89">
        <v>50.935183670000001</v>
      </c>
      <c r="T98" s="89"/>
      <c r="U98" s="89"/>
      <c r="V98" s="89"/>
      <c r="W98" s="89"/>
      <c r="X98" s="89"/>
      <c r="Y98" s="89"/>
    </row>
    <row r="99" spans="1:25" hidden="1" outlineLevel="1" collapsed="1">
      <c r="A99" s="62">
        <v>43221</v>
      </c>
      <c r="B99" s="89">
        <v>10133.18345486</v>
      </c>
      <c r="C99" s="89">
        <f t="shared" ref="C99" si="295">I99+O99</f>
        <v>3373.5262126399998</v>
      </c>
      <c r="D99" s="89">
        <f t="shared" ref="D99" si="296">J99+P99</f>
        <v>6759.6572422200006</v>
      </c>
      <c r="E99" s="89">
        <f t="shared" ref="E99" si="297">K99+Q99</f>
        <v>4535.1190650200006</v>
      </c>
      <c r="F99" s="89">
        <f t="shared" ref="F99" si="298">L99+R99</f>
        <v>2134.0239557</v>
      </c>
      <c r="G99" s="89">
        <f t="shared" ref="G99" si="299">M99+S99</f>
        <v>90.514221499999991</v>
      </c>
      <c r="H99" s="89">
        <f t="shared" ref="H99" si="300">SUM(I99:J99)</f>
        <v>6218.3871110700002</v>
      </c>
      <c r="I99" s="89">
        <v>2689.8400827199998</v>
      </c>
      <c r="J99" s="89">
        <f t="shared" ref="J99" si="301">SUM(K99:M99)</f>
        <v>3528.5470283499999</v>
      </c>
      <c r="K99" s="89">
        <v>2555.84947216</v>
      </c>
      <c r="L99" s="89">
        <v>932.69891779</v>
      </c>
      <c r="M99" s="89">
        <v>39.998638399999997</v>
      </c>
      <c r="N99" s="89">
        <f t="shared" ref="N99" si="302">SUM(O99:P99)</f>
        <v>3914.7963437900003</v>
      </c>
      <c r="O99" s="89">
        <v>683.68612991999998</v>
      </c>
      <c r="P99" s="89">
        <f t="shared" ref="P99" si="303">SUM(Q99:S99)</f>
        <v>3231.1102138700003</v>
      </c>
      <c r="Q99" s="89">
        <v>1979.2695928600001</v>
      </c>
      <c r="R99" s="89">
        <v>1201.32503791</v>
      </c>
      <c r="S99" s="89">
        <v>50.515583100000001</v>
      </c>
      <c r="T99" s="89"/>
      <c r="U99" s="89"/>
      <c r="V99" s="89"/>
      <c r="W99" s="89"/>
      <c r="X99" s="89"/>
      <c r="Y99" s="89"/>
    </row>
    <row r="100" spans="1:25" hidden="1" outlineLevel="1" collapsed="1">
      <c r="A100" s="62">
        <v>43252</v>
      </c>
      <c r="B100" s="89">
        <v>10709.39793151</v>
      </c>
      <c r="C100" s="89">
        <f t="shared" ref="C100" si="304">I100+O100</f>
        <v>3877.8684906200001</v>
      </c>
      <c r="D100" s="89">
        <f t="shared" ref="D100" si="305">J100+P100</f>
        <v>6831.5294408899999</v>
      </c>
      <c r="E100" s="89">
        <f t="shared" ref="E100" si="306">K100+Q100</f>
        <v>4641.6847494599997</v>
      </c>
      <c r="F100" s="89">
        <f t="shared" ref="F100" si="307">L100+R100</f>
        <v>2097.8539886500002</v>
      </c>
      <c r="G100" s="89">
        <f t="shared" ref="G100" si="308">M100+S100</f>
        <v>91.990702779999992</v>
      </c>
      <c r="H100" s="89">
        <f t="shared" ref="H100" si="309">SUM(I100:J100)</f>
        <v>6736.45088571</v>
      </c>
      <c r="I100" s="89">
        <v>3155.8288176400001</v>
      </c>
      <c r="J100" s="89">
        <f t="shared" ref="J100" si="310">SUM(K100:M100)</f>
        <v>3580.6220680699998</v>
      </c>
      <c r="K100" s="89">
        <v>2636.9079687799999</v>
      </c>
      <c r="L100" s="89">
        <v>901.95889074000002</v>
      </c>
      <c r="M100" s="89">
        <v>41.755208549999999</v>
      </c>
      <c r="N100" s="89">
        <f t="shared" ref="N100" si="311">SUM(O100:P100)</f>
        <v>3972.9470458000001</v>
      </c>
      <c r="O100" s="89">
        <v>722.03967297999998</v>
      </c>
      <c r="P100" s="89">
        <f t="shared" ref="P100" si="312">SUM(Q100:S100)</f>
        <v>3250.9073728200001</v>
      </c>
      <c r="Q100" s="89">
        <v>2004.77678068</v>
      </c>
      <c r="R100" s="89">
        <v>1195.89509791</v>
      </c>
      <c r="S100" s="89">
        <v>50.23549423</v>
      </c>
      <c r="T100" s="89"/>
      <c r="U100" s="89"/>
      <c r="V100" s="89"/>
      <c r="W100" s="89"/>
      <c r="X100" s="89"/>
      <c r="Y100" s="89"/>
    </row>
    <row r="101" spans="1:25" hidden="1" outlineLevel="1" collapsed="1">
      <c r="A101" s="62">
        <v>43282</v>
      </c>
      <c r="B101" s="89">
        <v>10580.01536324</v>
      </c>
      <c r="C101" s="89">
        <f t="shared" ref="C101" si="313">I101+O101</f>
        <v>3682.7568081300001</v>
      </c>
      <c r="D101" s="89">
        <f t="shared" ref="D101" si="314">J101+P101</f>
        <v>6897.2585551100001</v>
      </c>
      <c r="E101" s="89">
        <f t="shared" ref="E101" si="315">K101+Q101</f>
        <v>4718.9303988199999</v>
      </c>
      <c r="F101" s="89">
        <f t="shared" ref="F101" si="316">L101+R101</f>
        <v>2083.2192053399999</v>
      </c>
      <c r="G101" s="89">
        <f t="shared" ref="G101" si="317">M101+S101</f>
        <v>95.108950950000008</v>
      </c>
      <c r="H101" s="89">
        <f t="shared" ref="H101" si="318">SUM(I101:J101)</f>
        <v>6472.7860271399995</v>
      </c>
      <c r="I101" s="89">
        <v>2924.4523775600001</v>
      </c>
      <c r="J101" s="89">
        <f t="shared" ref="J101" si="319">SUM(K101:M101)</f>
        <v>3548.3336495799995</v>
      </c>
      <c r="K101" s="89">
        <v>2636.2773477199999</v>
      </c>
      <c r="L101" s="89">
        <v>868.21787701999995</v>
      </c>
      <c r="M101" s="89">
        <v>43.838424840000002</v>
      </c>
      <c r="N101" s="89">
        <f t="shared" ref="N101" si="320">SUM(O101:P101)</f>
        <v>4107.2293361000002</v>
      </c>
      <c r="O101" s="89">
        <v>758.30443057000002</v>
      </c>
      <c r="P101" s="89">
        <f t="shared" ref="P101" si="321">SUM(Q101:S101)</f>
        <v>3348.9249055300002</v>
      </c>
      <c r="Q101" s="89">
        <v>2082.6530511000001</v>
      </c>
      <c r="R101" s="89">
        <v>1215.0013283200001</v>
      </c>
      <c r="S101" s="89">
        <v>51.270526109999999</v>
      </c>
      <c r="T101" s="89"/>
      <c r="U101" s="89"/>
      <c r="V101" s="89"/>
      <c r="W101" s="89"/>
      <c r="X101" s="89"/>
      <c r="Y101" s="89"/>
    </row>
    <row r="102" spans="1:25" hidden="1" outlineLevel="1" collapsed="1">
      <c r="A102" s="62">
        <v>43313</v>
      </c>
      <c r="B102" s="89">
        <v>10748.188709349999</v>
      </c>
      <c r="C102" s="89">
        <f t="shared" ref="C102" si="322">I102+O102</f>
        <v>3690.2066025100003</v>
      </c>
      <c r="D102" s="89">
        <f t="shared" ref="D102" si="323">J102+P102</f>
        <v>7057.9821068399997</v>
      </c>
      <c r="E102" s="89">
        <f t="shared" ref="E102" si="324">K102+Q102</f>
        <v>4874.3437908100004</v>
      </c>
      <c r="F102" s="89">
        <f t="shared" ref="F102" si="325">L102+R102</f>
        <v>2084.9736555600002</v>
      </c>
      <c r="G102" s="89">
        <f t="shared" ref="G102" si="326">M102+S102</f>
        <v>98.664660470000001</v>
      </c>
      <c r="H102" s="89">
        <f t="shared" ref="H102" si="327">SUM(I102:J102)</f>
        <v>6339.5774687699995</v>
      </c>
      <c r="I102" s="89">
        <v>2840.37077047</v>
      </c>
      <c r="J102" s="89">
        <f t="shared" ref="J102" si="328">SUM(K102:M102)</f>
        <v>3499.2066983</v>
      </c>
      <c r="K102" s="89">
        <v>2651.7369279499999</v>
      </c>
      <c r="L102" s="89">
        <v>802.88592973000004</v>
      </c>
      <c r="M102" s="89">
        <v>44.583840619999997</v>
      </c>
      <c r="N102" s="89">
        <f t="shared" ref="N102" si="329">SUM(O102:P102)</f>
        <v>4408.6112405800004</v>
      </c>
      <c r="O102" s="89">
        <v>849.83583204000001</v>
      </c>
      <c r="P102" s="89">
        <f t="shared" ref="P102" si="330">SUM(Q102:S102)</f>
        <v>3558.7754085400002</v>
      </c>
      <c r="Q102" s="89">
        <v>2222.6068628600001</v>
      </c>
      <c r="R102" s="89">
        <v>1282.08772583</v>
      </c>
      <c r="S102" s="89">
        <v>54.080819849999997</v>
      </c>
      <c r="T102" s="89"/>
      <c r="U102" s="89"/>
      <c r="V102" s="89"/>
      <c r="W102" s="89"/>
      <c r="X102" s="89"/>
      <c r="Y102" s="89"/>
    </row>
    <row r="103" spans="1:25" hidden="1" outlineLevel="1" collapsed="1">
      <c r="A103" s="62">
        <v>43344</v>
      </c>
      <c r="B103" s="89">
        <v>10984.181783489999</v>
      </c>
      <c r="C103" s="89">
        <f t="shared" ref="C103" si="331">I103+O103</f>
        <v>3896.4980857</v>
      </c>
      <c r="D103" s="89">
        <f t="shared" ref="D103" si="332">J103+P103</f>
        <v>7087.6836977900002</v>
      </c>
      <c r="E103" s="89">
        <f t="shared" ref="E103" si="333">K103+Q103</f>
        <v>4921.04664641</v>
      </c>
      <c r="F103" s="89">
        <f t="shared" ref="F103" si="334">L103+R103</f>
        <v>2066.9706891300002</v>
      </c>
      <c r="G103" s="89">
        <f t="shared" ref="G103" si="335">M103+S103</f>
        <v>99.666362249999992</v>
      </c>
      <c r="H103" s="89">
        <f t="shared" ref="H103" si="336">SUM(I103:J103)</f>
        <v>6543.4541240099998</v>
      </c>
      <c r="I103" s="89">
        <v>3035.42209546</v>
      </c>
      <c r="J103" s="89">
        <f t="shared" ref="J103" si="337">SUM(K103:M103)</f>
        <v>3508.0320285499997</v>
      </c>
      <c r="K103" s="89">
        <v>2669.9643716099999</v>
      </c>
      <c r="L103" s="89">
        <v>791.63515698000003</v>
      </c>
      <c r="M103" s="89">
        <v>46.432499960000001</v>
      </c>
      <c r="N103" s="89">
        <f t="shared" ref="N103" si="338">SUM(O103:P103)</f>
        <v>4440.7276594800005</v>
      </c>
      <c r="O103" s="89">
        <v>861.07599024000001</v>
      </c>
      <c r="P103" s="89">
        <f t="shared" ref="P103" si="339">SUM(Q103:S103)</f>
        <v>3579.6516692400005</v>
      </c>
      <c r="Q103" s="89">
        <v>2251.0822748000001</v>
      </c>
      <c r="R103" s="89">
        <v>1275.3355321500001</v>
      </c>
      <c r="S103" s="89">
        <v>53.233862289999998</v>
      </c>
      <c r="T103" s="89"/>
      <c r="U103" s="89"/>
      <c r="V103" s="89"/>
      <c r="W103" s="89"/>
      <c r="X103" s="89"/>
      <c r="Y103" s="89"/>
    </row>
    <row r="104" spans="1:25" hidden="1" outlineLevel="1" collapsed="1">
      <c r="A104" s="62">
        <v>43374</v>
      </c>
      <c r="B104" s="89">
        <v>11021.893784080001</v>
      </c>
      <c r="C104" s="89">
        <f t="shared" ref="C104" si="340">I104+O104</f>
        <v>3905.6442714699997</v>
      </c>
      <c r="D104" s="89">
        <f t="shared" ref="D104" si="341">J104+P104</f>
        <v>7116.2495126100002</v>
      </c>
      <c r="E104" s="89">
        <f t="shared" ref="E104" si="342">K104+Q104</f>
        <v>4984.3217326800004</v>
      </c>
      <c r="F104" s="89">
        <f t="shared" ref="F104" si="343">L104+R104</f>
        <v>2029.99725455</v>
      </c>
      <c r="G104" s="89">
        <f t="shared" ref="G104" si="344">M104+S104</f>
        <v>101.93052538000001</v>
      </c>
      <c r="H104" s="89">
        <f t="shared" ref="H104" si="345">SUM(I104:J104)</f>
        <v>6597.2725323599998</v>
      </c>
      <c r="I104" s="89">
        <v>3057.7223137599999</v>
      </c>
      <c r="J104" s="89">
        <f t="shared" ref="J104" si="346">SUM(K104:M104)</f>
        <v>3539.5502185999999</v>
      </c>
      <c r="K104" s="89">
        <v>2712.22122524</v>
      </c>
      <c r="L104" s="89">
        <v>778.86367398000004</v>
      </c>
      <c r="M104" s="89">
        <v>48.465319379999997</v>
      </c>
      <c r="N104" s="89">
        <f t="shared" ref="N104" si="347">SUM(O104:P104)</f>
        <v>4424.6212517200001</v>
      </c>
      <c r="O104" s="89">
        <v>847.92195771000002</v>
      </c>
      <c r="P104" s="89">
        <f t="shared" ref="P104" si="348">SUM(Q104:S104)</f>
        <v>3576.6992940099999</v>
      </c>
      <c r="Q104" s="89">
        <v>2272.10050744</v>
      </c>
      <c r="R104" s="89">
        <v>1251.13358057</v>
      </c>
      <c r="S104" s="89">
        <v>53.465206000000002</v>
      </c>
      <c r="T104" s="89"/>
      <c r="U104" s="89"/>
      <c r="V104" s="89"/>
      <c r="W104" s="89"/>
      <c r="X104" s="89"/>
      <c r="Y104" s="89"/>
    </row>
    <row r="105" spans="1:25" hidden="1" outlineLevel="1" collapsed="1">
      <c r="A105" s="62">
        <v>43405</v>
      </c>
      <c r="B105" s="89">
        <v>11009.774110599999</v>
      </c>
      <c r="C105" s="89">
        <f t="shared" ref="C105" si="349">I105+O105</f>
        <v>3830.78295316</v>
      </c>
      <c r="D105" s="89">
        <f t="shared" ref="D105" si="350">J105+P105</f>
        <v>7178.9911574399994</v>
      </c>
      <c r="E105" s="89">
        <f t="shared" ref="E105" si="351">K105+Q105</f>
        <v>5063.9804864999996</v>
      </c>
      <c r="F105" s="89">
        <f t="shared" ref="F105" si="352">L105+R105</f>
        <v>2011.3659813699999</v>
      </c>
      <c r="G105" s="89">
        <f t="shared" ref="G105" si="353">M105+S105</f>
        <v>103.64468957</v>
      </c>
      <c r="H105" s="89">
        <f t="shared" ref="H105" si="354">SUM(I105:J105)</f>
        <v>6588.7350478600001</v>
      </c>
      <c r="I105" s="89">
        <v>2989.3348742899998</v>
      </c>
      <c r="J105" s="89">
        <f t="shared" ref="J105" si="355">SUM(K105:M105)</f>
        <v>3599.4001735699999</v>
      </c>
      <c r="K105" s="89">
        <v>2785.9554756799998</v>
      </c>
      <c r="L105" s="89">
        <v>763.81298633999995</v>
      </c>
      <c r="M105" s="89">
        <v>49.631711549999999</v>
      </c>
      <c r="N105" s="89">
        <f t="shared" ref="N105" si="356">SUM(O105:P105)</f>
        <v>4421.0390627399993</v>
      </c>
      <c r="O105" s="89">
        <v>841.44807887000002</v>
      </c>
      <c r="P105" s="89">
        <f t="shared" ref="P105" si="357">SUM(Q105:S105)</f>
        <v>3579.5909838699995</v>
      </c>
      <c r="Q105" s="89">
        <v>2278.0250108199998</v>
      </c>
      <c r="R105" s="89">
        <v>1247.5529950299999</v>
      </c>
      <c r="S105" s="89">
        <v>54.012978019999998</v>
      </c>
      <c r="T105" s="89"/>
      <c r="U105" s="89"/>
      <c r="V105" s="89"/>
      <c r="W105" s="89"/>
      <c r="X105" s="89"/>
      <c r="Y105" s="89"/>
    </row>
    <row r="106" spans="1:25" hidden="1" outlineLevel="1" collapsed="1">
      <c r="A106" s="62">
        <v>43435</v>
      </c>
      <c r="B106" s="89">
        <v>11147.087930149999</v>
      </c>
      <c r="C106" s="89">
        <f t="shared" ref="C106" si="358">I106+O106</f>
        <v>4026.5657508200002</v>
      </c>
      <c r="D106" s="89">
        <f t="shared" ref="D106" si="359">J106+P106</f>
        <v>7120.5221793299997</v>
      </c>
      <c r="E106" s="89">
        <f t="shared" ref="E106" si="360">K106+Q106</f>
        <v>5090.1281264400004</v>
      </c>
      <c r="F106" s="89">
        <f t="shared" ref="F106" si="361">L106+R106</f>
        <v>1926.85362796</v>
      </c>
      <c r="G106" s="89">
        <f t="shared" ref="G106" si="362">M106+S106</f>
        <v>103.54042493</v>
      </c>
      <c r="H106" s="89">
        <f t="shared" ref="H106" si="363">SUM(I106:J106)</f>
        <v>6863.2224117999995</v>
      </c>
      <c r="I106" s="89">
        <v>3206.77036099</v>
      </c>
      <c r="J106" s="89">
        <f t="shared" ref="J106" si="364">SUM(K106:M106)</f>
        <v>3656.4520508099999</v>
      </c>
      <c r="K106" s="89">
        <v>2856.49736648</v>
      </c>
      <c r="L106" s="89">
        <v>748.35277021000002</v>
      </c>
      <c r="M106" s="89">
        <v>51.601914120000004</v>
      </c>
      <c r="N106" s="89">
        <f t="shared" ref="N106" si="365">SUM(O106:P106)</f>
        <v>4283.8655183499995</v>
      </c>
      <c r="O106" s="89">
        <v>819.79538982999998</v>
      </c>
      <c r="P106" s="89">
        <f t="shared" ref="P106" si="366">SUM(Q106:S106)</f>
        <v>3464.0701285199998</v>
      </c>
      <c r="Q106" s="89">
        <v>2233.63075996</v>
      </c>
      <c r="R106" s="89">
        <v>1178.50085775</v>
      </c>
      <c r="S106" s="89">
        <v>51.938510809999997</v>
      </c>
      <c r="T106" s="89"/>
      <c r="U106" s="89"/>
      <c r="V106" s="89"/>
      <c r="W106" s="89"/>
      <c r="X106" s="89"/>
      <c r="Y106" s="89"/>
    </row>
    <row r="107" spans="1:25" hidden="1" outlineLevel="1" collapsed="1">
      <c r="A107" s="62">
        <v>43466</v>
      </c>
      <c r="B107" s="89">
        <v>11162.616174819999</v>
      </c>
      <c r="C107" s="89">
        <f t="shared" ref="C107" si="367">I107+O107</f>
        <v>3974.53628966</v>
      </c>
      <c r="D107" s="89">
        <f t="shared" ref="D107" si="368">J107+P107</f>
        <v>7188.0798851599993</v>
      </c>
      <c r="E107" s="89">
        <f t="shared" ref="E107" si="369">K107+Q107</f>
        <v>5120.62612395</v>
      </c>
      <c r="F107" s="89">
        <f t="shared" ref="F107" si="370">L107+R107</f>
        <v>1961.92319529</v>
      </c>
      <c r="G107" s="89">
        <f t="shared" ref="G107" si="371">M107+S107</f>
        <v>105.53056592</v>
      </c>
      <c r="H107" s="89">
        <f t="shared" ref="H107" si="372">SUM(I107:J107)</f>
        <v>6861.9647462800003</v>
      </c>
      <c r="I107" s="89">
        <v>3134.20504721</v>
      </c>
      <c r="J107" s="89">
        <f t="shared" ref="J107" si="373">SUM(K107:M107)</f>
        <v>3727.7596990699999</v>
      </c>
      <c r="K107" s="89">
        <v>2861.78651859</v>
      </c>
      <c r="L107" s="89">
        <v>812.32985258999997</v>
      </c>
      <c r="M107" s="89">
        <v>53.643327890000002</v>
      </c>
      <c r="N107" s="89">
        <f t="shared" ref="N107" si="374">SUM(O107:P107)</f>
        <v>4300.6514285399999</v>
      </c>
      <c r="O107" s="89">
        <v>840.33124244999999</v>
      </c>
      <c r="P107" s="89">
        <f t="shared" ref="P107" si="375">SUM(Q107:S107)</f>
        <v>3460.3201860899999</v>
      </c>
      <c r="Q107" s="89">
        <v>2258.83960536</v>
      </c>
      <c r="R107" s="89">
        <v>1149.5933427</v>
      </c>
      <c r="S107" s="89">
        <v>51.887238029999999</v>
      </c>
      <c r="T107" s="89"/>
      <c r="U107" s="89"/>
      <c r="V107" s="89"/>
      <c r="W107" s="89"/>
      <c r="X107" s="89"/>
      <c r="Y107" s="89"/>
    </row>
    <row r="108" spans="1:25" hidden="1" outlineLevel="1" collapsed="1">
      <c r="A108" s="62">
        <v>43497</v>
      </c>
      <c r="B108" s="89">
        <v>11144.688734179999</v>
      </c>
      <c r="C108" s="89">
        <f t="shared" ref="C108" si="376">I108+O108</f>
        <v>3987.5845949099999</v>
      </c>
      <c r="D108" s="89">
        <f t="shared" ref="D108" si="377">J108+P108</f>
        <v>7157.1041392699999</v>
      </c>
      <c r="E108" s="89">
        <f t="shared" ref="E108" si="378">K108+Q108</f>
        <v>5148.9219030099994</v>
      </c>
      <c r="F108" s="89">
        <f t="shared" ref="F108" si="379">L108+R108</f>
        <v>1909.9767147100001</v>
      </c>
      <c r="G108" s="89">
        <f t="shared" ref="G108" si="380">M108+S108</f>
        <v>98.20552155</v>
      </c>
      <c r="H108" s="89">
        <f t="shared" ref="H108" si="381">SUM(I108:J108)</f>
        <v>6945.6533611499999</v>
      </c>
      <c r="I108" s="89">
        <v>3149.3391844799999</v>
      </c>
      <c r="J108" s="89">
        <f t="shared" ref="J108" si="382">SUM(K108:M108)</f>
        <v>3796.3141766700001</v>
      </c>
      <c r="K108" s="89">
        <v>2937.0611529299999</v>
      </c>
      <c r="L108" s="89">
        <v>803.83514758000001</v>
      </c>
      <c r="M108" s="89">
        <v>55.417876159999999</v>
      </c>
      <c r="N108" s="89">
        <f t="shared" ref="N108" si="383">SUM(O108:P108)</f>
        <v>4199.0353730299994</v>
      </c>
      <c r="O108" s="89">
        <v>838.24541042999999</v>
      </c>
      <c r="P108" s="89">
        <f t="shared" ref="P108" si="384">SUM(Q108:S108)</f>
        <v>3360.7899625999999</v>
      </c>
      <c r="Q108" s="89">
        <v>2211.8607500799999</v>
      </c>
      <c r="R108" s="89">
        <v>1106.1415671300001</v>
      </c>
      <c r="S108" s="89">
        <v>42.787645390000002</v>
      </c>
      <c r="T108" s="89"/>
      <c r="U108" s="89"/>
      <c r="V108" s="89"/>
      <c r="W108" s="89"/>
      <c r="X108" s="89"/>
      <c r="Y108" s="89"/>
    </row>
    <row r="109" spans="1:25" hidden="1" outlineLevel="1" collapsed="1">
      <c r="A109" s="62">
        <v>43525</v>
      </c>
      <c r="B109" s="89">
        <v>11342.461984760001</v>
      </c>
      <c r="C109" s="89">
        <f t="shared" ref="C109" si="385">I109+O109</f>
        <v>4135.2725330399999</v>
      </c>
      <c r="D109" s="89">
        <f t="shared" ref="D109" si="386">J109+P109</f>
        <v>7207.1894517199999</v>
      </c>
      <c r="E109" s="89">
        <f t="shared" ref="E109" si="387">K109+Q109</f>
        <v>5222.8177331299994</v>
      </c>
      <c r="F109" s="89">
        <f t="shared" ref="F109" si="388">L109+R109</f>
        <v>1893.6223907200001</v>
      </c>
      <c r="G109" s="89">
        <f t="shared" ref="G109" si="389">M109+S109</f>
        <v>90.749327870000002</v>
      </c>
      <c r="H109" s="89">
        <f t="shared" ref="H109" si="390">SUM(I109:J109)</f>
        <v>7044.7145534199999</v>
      </c>
      <c r="I109" s="89">
        <v>3260.7764829299999</v>
      </c>
      <c r="J109" s="89">
        <f t="shared" ref="J109" si="391">SUM(K109:M109)</f>
        <v>3783.93807049</v>
      </c>
      <c r="K109" s="89">
        <v>2937.80443341</v>
      </c>
      <c r="L109" s="89">
        <v>789.74104575000001</v>
      </c>
      <c r="M109" s="89">
        <v>56.392591330000002</v>
      </c>
      <c r="N109" s="89">
        <f t="shared" ref="N109" si="392">SUM(O109:P109)</f>
        <v>4297.7474313399998</v>
      </c>
      <c r="O109" s="89">
        <v>874.49605011000006</v>
      </c>
      <c r="P109" s="89">
        <f t="shared" ref="P109" si="393">SUM(Q109:S109)</f>
        <v>3423.2513812299999</v>
      </c>
      <c r="Q109" s="89">
        <v>2285.0132997199998</v>
      </c>
      <c r="R109" s="89">
        <v>1103.8813449700001</v>
      </c>
      <c r="S109" s="89">
        <v>34.35673654</v>
      </c>
      <c r="T109" s="89"/>
      <c r="U109" s="89"/>
      <c r="V109" s="89"/>
      <c r="W109" s="89"/>
      <c r="X109" s="89"/>
      <c r="Y109" s="89"/>
    </row>
    <row r="110" spans="1:25" hidden="1" outlineLevel="1" collapsed="1">
      <c r="A110" s="62">
        <v>43556</v>
      </c>
      <c r="B110" s="89">
        <v>11292.79285446</v>
      </c>
      <c r="C110" s="89">
        <f t="shared" ref="C110" si="394">I110+O110</f>
        <v>4233.2309631099997</v>
      </c>
      <c r="D110" s="89">
        <f t="shared" ref="D110" si="395">J110+P110</f>
        <v>7059.5618913500002</v>
      </c>
      <c r="E110" s="89">
        <f t="shared" ref="E110" si="396">K110+Q110</f>
        <v>5122.5642199000004</v>
      </c>
      <c r="F110" s="89">
        <f t="shared" ref="F110" si="397">L110+R110</f>
        <v>1845.22889506</v>
      </c>
      <c r="G110" s="89">
        <f t="shared" ref="G110" si="398">M110+S110</f>
        <v>91.768776389999999</v>
      </c>
      <c r="H110" s="89">
        <f t="shared" ref="H110" si="399">SUM(I110:J110)</f>
        <v>7097.3321244899998</v>
      </c>
      <c r="I110" s="89">
        <v>3339.6828276599999</v>
      </c>
      <c r="J110" s="89">
        <f t="shared" ref="J110" si="400">SUM(K110:M110)</f>
        <v>3757.6492968299999</v>
      </c>
      <c r="K110" s="89">
        <v>2915.9186277200001</v>
      </c>
      <c r="L110" s="89">
        <v>784.37353260999998</v>
      </c>
      <c r="M110" s="89">
        <v>57.357136500000003</v>
      </c>
      <c r="N110" s="89">
        <f t="shared" ref="N110" si="401">SUM(O110:P110)</f>
        <v>4195.4607299700001</v>
      </c>
      <c r="O110" s="89">
        <v>893.54813545000002</v>
      </c>
      <c r="P110" s="89">
        <f t="shared" ref="P110" si="402">SUM(Q110:S110)</f>
        <v>3301.9125945200003</v>
      </c>
      <c r="Q110" s="89">
        <v>2206.6455921800002</v>
      </c>
      <c r="R110" s="89">
        <v>1060.85536245</v>
      </c>
      <c r="S110" s="89">
        <v>34.411639889999996</v>
      </c>
      <c r="T110" s="89"/>
      <c r="U110" s="89"/>
      <c r="V110" s="89"/>
      <c r="W110" s="89"/>
      <c r="X110" s="89"/>
      <c r="Y110" s="89"/>
    </row>
    <row r="111" spans="1:25" hidden="1" outlineLevel="1" collapsed="1">
      <c r="A111" s="62">
        <v>43586</v>
      </c>
      <c r="B111" s="89">
        <v>11201.798281199999</v>
      </c>
      <c r="C111" s="89">
        <f t="shared" ref="C111" si="403">I111+O111</f>
        <v>4094.9374945999998</v>
      </c>
      <c r="D111" s="89">
        <f t="shared" ref="D111" si="404">J111+P111</f>
        <v>7106.8607866000002</v>
      </c>
      <c r="E111" s="89">
        <f t="shared" ref="E111" si="405">K111+Q111</f>
        <v>5263.6108614700006</v>
      </c>
      <c r="F111" s="89">
        <f t="shared" ref="F111" si="406">L111+R111</f>
        <v>1794.3081297599999</v>
      </c>
      <c r="G111" s="89">
        <f t="shared" ref="G111" si="407">M111+S111</f>
        <v>48.941795370000001</v>
      </c>
      <c r="H111" s="89">
        <f t="shared" ref="H111" si="408">SUM(I111:J111)</f>
        <v>6907.7367056099993</v>
      </c>
      <c r="I111" s="89">
        <v>3194.8252582199998</v>
      </c>
      <c r="J111" s="89">
        <f t="shared" ref="J111" si="409">SUM(K111:M111)</f>
        <v>3712.9114473899999</v>
      </c>
      <c r="K111" s="89">
        <v>2947.5084682199999</v>
      </c>
      <c r="L111" s="89">
        <v>741.13909581999997</v>
      </c>
      <c r="M111" s="89">
        <v>24.26388335</v>
      </c>
      <c r="N111" s="89">
        <f t="shared" ref="N111" si="410">SUM(O111:P111)</f>
        <v>4294.0615755899998</v>
      </c>
      <c r="O111" s="89">
        <v>900.11223638000001</v>
      </c>
      <c r="P111" s="89">
        <f t="shared" ref="P111" si="411">SUM(Q111:S111)</f>
        <v>3393.9493392100003</v>
      </c>
      <c r="Q111" s="89">
        <v>2316.1023932500002</v>
      </c>
      <c r="R111" s="89">
        <v>1053.16903394</v>
      </c>
      <c r="S111" s="89">
        <v>24.677912020000001</v>
      </c>
      <c r="T111" s="89"/>
      <c r="U111" s="89"/>
      <c r="V111" s="89"/>
      <c r="W111" s="89"/>
      <c r="X111" s="89"/>
      <c r="Y111" s="89"/>
    </row>
    <row r="112" spans="1:25" hidden="1" outlineLevel="1" collapsed="1">
      <c r="A112" s="62">
        <v>43617</v>
      </c>
      <c r="B112" s="89">
        <v>11684.30171801</v>
      </c>
      <c r="C112" s="89">
        <f t="shared" ref="C112" si="412">I112+O112</f>
        <v>4668.6047345400002</v>
      </c>
      <c r="D112" s="89">
        <f t="shared" ref="D112" si="413">J112+P112</f>
        <v>7015.6969834700003</v>
      </c>
      <c r="E112" s="89">
        <f t="shared" ref="E112" si="414">K112+Q112</f>
        <v>5370.3619174899995</v>
      </c>
      <c r="F112" s="89">
        <f t="shared" ref="F112" si="415">L112+R112</f>
        <v>1598.63546679</v>
      </c>
      <c r="G112" s="89">
        <f t="shared" ref="G112" si="416">M112+S112</f>
        <v>46.699599190000001</v>
      </c>
      <c r="H112" s="89">
        <f t="shared" ref="H112" si="417">SUM(I112:J112)</f>
        <v>7439.5070640600006</v>
      </c>
      <c r="I112" s="89">
        <v>3745.82264059</v>
      </c>
      <c r="J112" s="89">
        <f t="shared" ref="J112" si="418">SUM(K112:M112)</f>
        <v>3693.6844234700002</v>
      </c>
      <c r="K112" s="89">
        <v>3056.6281539000001</v>
      </c>
      <c r="L112" s="89">
        <v>614.24201817000005</v>
      </c>
      <c r="M112" s="89">
        <v>22.8142514</v>
      </c>
      <c r="N112" s="89">
        <f t="shared" ref="N112" si="419">SUM(O112:P112)</f>
        <v>4244.7946539499999</v>
      </c>
      <c r="O112" s="89">
        <v>922.78209394999999</v>
      </c>
      <c r="P112" s="89">
        <f t="shared" ref="P112" si="420">SUM(Q112:S112)</f>
        <v>3322.0125600000001</v>
      </c>
      <c r="Q112" s="89">
        <v>2313.7337635899999</v>
      </c>
      <c r="R112" s="89">
        <v>984.39344861999996</v>
      </c>
      <c r="S112" s="89">
        <v>23.885347790000001</v>
      </c>
      <c r="T112" s="89"/>
      <c r="U112" s="89"/>
      <c r="V112" s="89"/>
      <c r="W112" s="89"/>
      <c r="X112" s="89"/>
      <c r="Y112" s="89"/>
    </row>
    <row r="113" spans="1:25" hidden="1" outlineLevel="1" collapsed="1">
      <c r="A113" s="62">
        <v>43647</v>
      </c>
      <c r="B113" s="89">
        <v>11332.202267879999</v>
      </c>
      <c r="C113" s="89">
        <f t="shared" ref="C113" si="421">I113+O113</f>
        <v>4427.6183431899999</v>
      </c>
      <c r="D113" s="89">
        <f t="shared" ref="D113" si="422">J113+P113</f>
        <v>6904.5839246899995</v>
      </c>
      <c r="E113" s="89">
        <f t="shared" ref="E113" si="423">K113+Q113</f>
        <v>5178.4766967800006</v>
      </c>
      <c r="F113" s="89">
        <f t="shared" ref="F113" si="424">L113+R113</f>
        <v>1685.4142503799999</v>
      </c>
      <c r="G113" s="89">
        <f t="shared" ref="G113" si="425">M113+S113</f>
        <v>40.69297753</v>
      </c>
      <c r="H113" s="89">
        <f t="shared" ref="H113" si="426">SUM(I113:J113)</f>
        <v>7163.75115198</v>
      </c>
      <c r="I113" s="89">
        <v>3499.67402279</v>
      </c>
      <c r="J113" s="89">
        <f t="shared" ref="J113" si="427">SUM(K113:M113)</f>
        <v>3664.0771291900001</v>
      </c>
      <c r="K113" s="89">
        <v>2900.29427295</v>
      </c>
      <c r="L113" s="89">
        <v>741.93379358000004</v>
      </c>
      <c r="M113" s="89">
        <v>21.849062660000001</v>
      </c>
      <c r="N113" s="89">
        <f t="shared" ref="N113" si="428">SUM(O113:P113)</f>
        <v>4168.4511159000003</v>
      </c>
      <c r="O113" s="89">
        <v>927.94432040000004</v>
      </c>
      <c r="P113" s="89">
        <f t="shared" ref="P113" si="429">SUM(Q113:S113)</f>
        <v>3240.5067955</v>
      </c>
      <c r="Q113" s="89">
        <v>2278.1824238300001</v>
      </c>
      <c r="R113" s="89">
        <v>943.48045679999996</v>
      </c>
      <c r="S113" s="89">
        <v>18.843914869999999</v>
      </c>
      <c r="T113" s="89"/>
      <c r="U113" s="89"/>
      <c r="V113" s="89"/>
      <c r="W113" s="89"/>
      <c r="X113" s="89"/>
      <c r="Y113" s="89"/>
    </row>
    <row r="114" spans="1:25" hidden="1" outlineLevel="1" collapsed="1">
      <c r="A114" s="62">
        <v>43678</v>
      </c>
      <c r="B114" s="89">
        <v>11501.88169998</v>
      </c>
      <c r="C114" s="89">
        <f t="shared" ref="C114" si="430">I114+O114</f>
        <v>4434.6876697500002</v>
      </c>
      <c r="D114" s="89">
        <f t="shared" ref="D114" si="431">J114+P114</f>
        <v>7067.1940302300009</v>
      </c>
      <c r="E114" s="89">
        <f t="shared" ref="E114" si="432">K114+Q114</f>
        <v>5358.4089240400008</v>
      </c>
      <c r="F114" s="89">
        <f t="shared" ref="F114" si="433">L114+R114</f>
        <v>1671.45071824</v>
      </c>
      <c r="G114" s="89">
        <f t="shared" ref="G114" si="434">M114+S114</f>
        <v>37.33438795</v>
      </c>
      <c r="H114" s="89">
        <f t="shared" ref="H114" si="435">SUM(I114:J114)</f>
        <v>7187.2045770200002</v>
      </c>
      <c r="I114" s="89">
        <v>3460.41172658</v>
      </c>
      <c r="J114" s="89">
        <f t="shared" ref="J114" si="436">SUM(K114:M114)</f>
        <v>3726.7928504400006</v>
      </c>
      <c r="K114" s="89">
        <v>2979.0268753700002</v>
      </c>
      <c r="L114" s="89">
        <v>728.35802605000003</v>
      </c>
      <c r="M114" s="89">
        <v>19.40794902</v>
      </c>
      <c r="N114" s="89">
        <f t="shared" ref="N114" si="437">SUM(O114:P114)</f>
        <v>4314.6771229599999</v>
      </c>
      <c r="O114" s="89">
        <v>974.27594317000001</v>
      </c>
      <c r="P114" s="89">
        <f t="shared" ref="P114" si="438">SUM(Q114:S114)</f>
        <v>3340.4011797900002</v>
      </c>
      <c r="Q114" s="89">
        <v>2379.3820486700001</v>
      </c>
      <c r="R114" s="89">
        <v>943.09269218999998</v>
      </c>
      <c r="S114" s="89">
        <v>17.92643893</v>
      </c>
      <c r="T114" s="89"/>
      <c r="U114" s="89"/>
      <c r="V114" s="89"/>
      <c r="W114" s="89"/>
      <c r="X114" s="89"/>
      <c r="Y114" s="89"/>
    </row>
    <row r="115" spans="1:25" hidden="1" outlineLevel="1" collapsed="1">
      <c r="A115" s="62">
        <v>43709</v>
      </c>
      <c r="B115" s="89">
        <v>11496.6556724</v>
      </c>
      <c r="C115" s="89">
        <f t="shared" ref="C115" si="439">I115+O115</f>
        <v>4523.6464190400002</v>
      </c>
      <c r="D115" s="89">
        <f t="shared" ref="D115" si="440">J115+P115</f>
        <v>6973.00925336</v>
      </c>
      <c r="E115" s="89">
        <f t="shared" ref="E115" si="441">K115+Q115</f>
        <v>5343.4323049800005</v>
      </c>
      <c r="F115" s="89">
        <f t="shared" ref="F115" si="442">L115+R115</f>
        <v>1593.83853967</v>
      </c>
      <c r="G115" s="89">
        <f t="shared" ref="G115" si="443">M115+S115</f>
        <v>35.738408710000002</v>
      </c>
      <c r="H115" s="89">
        <f t="shared" ref="H115" si="444">SUM(I115:J115)</f>
        <v>7304.0252176800004</v>
      </c>
      <c r="I115" s="89">
        <v>3544.62656397</v>
      </c>
      <c r="J115" s="89">
        <f t="shared" ref="J115" si="445">SUM(K115:M115)</f>
        <v>3759.39865371</v>
      </c>
      <c r="K115" s="89">
        <v>3025.14506532</v>
      </c>
      <c r="L115" s="89">
        <v>715.10425823000003</v>
      </c>
      <c r="M115" s="89">
        <v>19.149330160000002</v>
      </c>
      <c r="N115" s="89">
        <f t="shared" ref="N115" si="446">SUM(O115:P115)</f>
        <v>4192.6304547199998</v>
      </c>
      <c r="O115" s="89">
        <v>979.01985506999995</v>
      </c>
      <c r="P115" s="89">
        <f t="shared" ref="P115" si="447">SUM(Q115:S115)</f>
        <v>3213.61059965</v>
      </c>
      <c r="Q115" s="89">
        <v>2318.2872396600001</v>
      </c>
      <c r="R115" s="89">
        <v>878.73428144000002</v>
      </c>
      <c r="S115" s="89">
        <v>16.58907855</v>
      </c>
      <c r="T115" s="89"/>
      <c r="U115" s="89"/>
      <c r="V115" s="89"/>
      <c r="W115" s="89"/>
      <c r="X115" s="89"/>
      <c r="Y115" s="89"/>
    </row>
    <row r="116" spans="1:25" hidden="1" outlineLevel="1" collapsed="1">
      <c r="A116" s="62">
        <v>43739</v>
      </c>
      <c r="B116" s="89">
        <v>12006.534172629999</v>
      </c>
      <c r="C116" s="89">
        <f t="shared" ref="C116" si="448">I116+O116</f>
        <v>4805.7201669799997</v>
      </c>
      <c r="D116" s="89">
        <f t="shared" ref="D116" si="449">J116+P116</f>
        <v>7200.8140056499997</v>
      </c>
      <c r="E116" s="89">
        <f t="shared" ref="E116" si="450">K116+Q116</f>
        <v>5542.3924448999996</v>
      </c>
      <c r="F116" s="89">
        <f t="shared" ref="F116" si="451">L116+R116</f>
        <v>1618.2641206200001</v>
      </c>
      <c r="G116" s="89">
        <f t="shared" ref="G116" si="452">M116+S116</f>
        <v>40.157440129999998</v>
      </c>
      <c r="H116" s="89">
        <f t="shared" ref="H116" si="453">SUM(I116:J116)</f>
        <v>7537.6321013299994</v>
      </c>
      <c r="I116" s="89">
        <v>3734.7020306499999</v>
      </c>
      <c r="J116" s="89">
        <f t="shared" ref="J116" si="454">SUM(K116:M116)</f>
        <v>3802.9300706799995</v>
      </c>
      <c r="K116" s="89">
        <v>3074.8757396699998</v>
      </c>
      <c r="L116" s="89">
        <v>709.70035858000006</v>
      </c>
      <c r="M116" s="89">
        <v>18.353972429999999</v>
      </c>
      <c r="N116" s="89">
        <f t="shared" ref="N116" si="455">SUM(O116:P116)</f>
        <v>4468.9020713</v>
      </c>
      <c r="O116" s="89">
        <v>1071.0181363300001</v>
      </c>
      <c r="P116" s="89">
        <f t="shared" ref="P116" si="456">SUM(Q116:S116)</f>
        <v>3397.8839349699997</v>
      </c>
      <c r="Q116" s="89">
        <v>2467.5167052299998</v>
      </c>
      <c r="R116" s="89">
        <v>908.56376204000003</v>
      </c>
      <c r="S116" s="89">
        <v>21.803467699999999</v>
      </c>
      <c r="T116" s="89"/>
      <c r="U116" s="89"/>
      <c r="V116" s="89"/>
      <c r="W116" s="89"/>
      <c r="X116" s="89"/>
      <c r="Y116" s="89"/>
    </row>
    <row r="117" spans="1:25" hidden="1" outlineLevel="1" collapsed="1">
      <c r="A117" s="62">
        <v>43770</v>
      </c>
      <c r="B117" s="89">
        <v>12163.19429297</v>
      </c>
      <c r="C117" s="89">
        <f t="shared" ref="C117" si="457">I117+O117</f>
        <v>4977.4043889700006</v>
      </c>
      <c r="D117" s="89">
        <f t="shared" ref="D117" si="458">J117+P117</f>
        <v>7185.7899039999993</v>
      </c>
      <c r="E117" s="89">
        <f t="shared" ref="E117" si="459">K117+Q117</f>
        <v>5543.4230609799997</v>
      </c>
      <c r="F117" s="89">
        <f t="shared" ref="F117" si="460">L117+R117</f>
        <v>1603.6080814299999</v>
      </c>
      <c r="G117" s="89">
        <f t="shared" ref="G117" si="461">M117+S117</f>
        <v>38.758761590000006</v>
      </c>
      <c r="H117" s="89">
        <f t="shared" ref="H117" si="462">SUM(I117:J117)</f>
        <v>7864.8511862800005</v>
      </c>
      <c r="I117" s="89">
        <v>3961.7043728600001</v>
      </c>
      <c r="J117" s="89">
        <f t="shared" ref="J117" si="463">SUM(K117:M117)</f>
        <v>3903.1468134199999</v>
      </c>
      <c r="K117" s="89">
        <v>3148.0781066499999</v>
      </c>
      <c r="L117" s="89">
        <v>736.47562857000003</v>
      </c>
      <c r="M117" s="89">
        <v>18.593078200000001</v>
      </c>
      <c r="N117" s="89">
        <f t="shared" ref="N117" si="464">SUM(O117:P117)</f>
        <v>4298.3431066899993</v>
      </c>
      <c r="O117" s="89">
        <v>1015.70001611</v>
      </c>
      <c r="P117" s="89">
        <f t="shared" ref="P117" si="465">SUM(Q117:S117)</f>
        <v>3282.6430905799998</v>
      </c>
      <c r="Q117" s="89">
        <v>2395.3449543299998</v>
      </c>
      <c r="R117" s="89">
        <v>867.13245285999994</v>
      </c>
      <c r="S117" s="89">
        <v>20.165683390000002</v>
      </c>
      <c r="T117" s="89"/>
      <c r="U117" s="89"/>
      <c r="V117" s="89"/>
      <c r="W117" s="89"/>
      <c r="X117" s="89"/>
      <c r="Y117" s="89"/>
    </row>
    <row r="118" spans="1:25" hidden="1" outlineLevel="1" collapsed="1">
      <c r="A118" s="62">
        <v>43800</v>
      </c>
      <c r="B118" s="89">
        <v>12516.611477840001</v>
      </c>
      <c r="C118" s="89">
        <f t="shared" ref="C118" si="466">I118+O118</f>
        <v>5235.9937807100005</v>
      </c>
      <c r="D118" s="89">
        <f t="shared" ref="D118" si="467">J118+P118</f>
        <v>7280.6176971299992</v>
      </c>
      <c r="E118" s="89">
        <f t="shared" ref="E118" si="468">K118+Q118</f>
        <v>5612.1290942599999</v>
      </c>
      <c r="F118" s="89">
        <f t="shared" ref="F118" si="469">L118+R118</f>
        <v>1629.6899720800002</v>
      </c>
      <c r="G118" s="89">
        <f t="shared" ref="G118" si="470">M118+S118</f>
        <v>38.798630789999997</v>
      </c>
      <c r="H118" s="89">
        <f t="shared" ref="H118" si="471">SUM(I118:J118)</f>
        <v>8143.2180354800003</v>
      </c>
      <c r="I118" s="89">
        <v>4160.7439035500001</v>
      </c>
      <c r="J118" s="89">
        <f t="shared" ref="J118" si="472">SUM(K118:M118)</f>
        <v>3982.4741319299997</v>
      </c>
      <c r="K118" s="89">
        <v>3202.0498693599998</v>
      </c>
      <c r="L118" s="89">
        <v>761.40681873000005</v>
      </c>
      <c r="M118" s="89">
        <v>19.017443839999999</v>
      </c>
      <c r="N118" s="89">
        <f t="shared" ref="N118" si="473">SUM(O118:P118)</f>
        <v>4373.3934423600003</v>
      </c>
      <c r="O118" s="89">
        <v>1075.2498771600001</v>
      </c>
      <c r="P118" s="89">
        <f t="shared" ref="P118" si="474">SUM(Q118:S118)</f>
        <v>3298.1435652</v>
      </c>
      <c r="Q118" s="89">
        <v>2410.0792249000001</v>
      </c>
      <c r="R118" s="89">
        <v>868.28315335000002</v>
      </c>
      <c r="S118" s="89">
        <v>19.781186949999999</v>
      </c>
      <c r="T118" s="89"/>
      <c r="U118" s="89"/>
      <c r="V118" s="89"/>
      <c r="W118" s="89"/>
      <c r="X118" s="89"/>
      <c r="Y118" s="89"/>
    </row>
    <row r="119" spans="1:25" hidden="1" outlineLevel="1" collapsed="1">
      <c r="A119" s="62">
        <v>43831</v>
      </c>
      <c r="B119" s="89">
        <v>12717.095347229999</v>
      </c>
      <c r="C119" s="89">
        <f t="shared" ref="C119" si="475">I119+O119</f>
        <v>5190.1943783099996</v>
      </c>
      <c r="D119" s="89">
        <f t="shared" ref="D119" si="476">J119+P119</f>
        <v>7526.9009689200002</v>
      </c>
      <c r="E119" s="89">
        <f t="shared" ref="E119" si="477">K119+Q119</f>
        <v>5809.0292799199997</v>
      </c>
      <c r="F119" s="89">
        <f t="shared" ref="F119" si="478">L119+R119</f>
        <v>1676.5110429299998</v>
      </c>
      <c r="G119" s="89">
        <f t="shared" ref="G119" si="479">M119+S119</f>
        <v>41.360646070000001</v>
      </c>
      <c r="H119" s="89">
        <f t="shared" ref="H119" si="480">SUM(I119:J119)</f>
        <v>8090.0489962900001</v>
      </c>
      <c r="I119" s="89">
        <v>4003.93845319</v>
      </c>
      <c r="J119" s="89">
        <f t="shared" ref="J119" si="481">SUM(K119:M119)</f>
        <v>4086.1105431000001</v>
      </c>
      <c r="K119" s="89">
        <v>3285.53345352</v>
      </c>
      <c r="L119" s="89">
        <v>781.39580550999995</v>
      </c>
      <c r="M119" s="89">
        <v>19.18128407</v>
      </c>
      <c r="N119" s="89">
        <f t="shared" ref="N119" si="482">SUM(O119:P119)</f>
        <v>4627.0463509399997</v>
      </c>
      <c r="O119" s="89">
        <v>1186.25592512</v>
      </c>
      <c r="P119" s="89">
        <f t="shared" ref="P119" si="483">SUM(Q119:S119)</f>
        <v>3440.7904258200001</v>
      </c>
      <c r="Q119" s="89">
        <v>2523.4958264000002</v>
      </c>
      <c r="R119" s="89">
        <v>895.11523741999997</v>
      </c>
      <c r="S119" s="89">
        <v>22.179362000000001</v>
      </c>
      <c r="T119" s="89"/>
      <c r="U119" s="89"/>
      <c r="V119" s="89"/>
      <c r="W119" s="89"/>
      <c r="X119" s="89"/>
      <c r="Y119" s="89"/>
    </row>
    <row r="120" spans="1:25" hidden="1" outlineLevel="1" collapsed="1">
      <c r="A120" s="62">
        <v>43862</v>
      </c>
      <c r="B120" s="89">
        <v>12617.410970779998</v>
      </c>
      <c r="C120" s="89">
        <f t="shared" ref="C120" si="484">I120+O120</f>
        <v>5097.8504062299999</v>
      </c>
      <c r="D120" s="89">
        <f t="shared" ref="D120" si="485">J120+P120</f>
        <v>7519.56056455</v>
      </c>
      <c r="E120" s="89">
        <f t="shared" ref="E120" si="486">K120+Q120</f>
        <v>5795.8535028699998</v>
      </c>
      <c r="F120" s="89">
        <f t="shared" ref="F120" si="487">L120+R120</f>
        <v>1681.9696921099999</v>
      </c>
      <c r="G120" s="89">
        <f t="shared" ref="G120" si="488">M120+S120</f>
        <v>41.737369569999998</v>
      </c>
      <c r="H120" s="89">
        <f t="shared" ref="H120" si="489">SUM(I120:J120)</f>
        <v>8068.3853789999994</v>
      </c>
      <c r="I120" s="89">
        <v>3910.3368919999998</v>
      </c>
      <c r="J120" s="89">
        <f t="shared" ref="J120" si="490">SUM(K120:M120)</f>
        <v>4158.048487</v>
      </c>
      <c r="K120" s="89">
        <v>3326.0033734399999</v>
      </c>
      <c r="L120" s="89">
        <v>813.07357757</v>
      </c>
      <c r="M120" s="89">
        <v>18.97153599</v>
      </c>
      <c r="N120" s="89">
        <f t="shared" ref="N120" si="491">SUM(O120:P120)</f>
        <v>4549.0255917800005</v>
      </c>
      <c r="O120" s="89">
        <v>1187.5135142300001</v>
      </c>
      <c r="P120" s="89">
        <f t="shared" ref="P120" si="492">SUM(Q120:S120)</f>
        <v>3361.51207755</v>
      </c>
      <c r="Q120" s="89">
        <v>2469.8501294299999</v>
      </c>
      <c r="R120" s="89">
        <v>868.89611453999999</v>
      </c>
      <c r="S120" s="89">
        <v>22.765833579999999</v>
      </c>
      <c r="T120" s="89"/>
      <c r="U120" s="89"/>
      <c r="V120" s="89"/>
      <c r="W120" s="89"/>
      <c r="X120" s="89"/>
      <c r="Y120" s="89"/>
    </row>
    <row r="121" spans="1:25" hidden="1" outlineLevel="1" collapsed="1">
      <c r="A121" s="62">
        <v>43891</v>
      </c>
      <c r="B121" s="89">
        <v>13190.32735207</v>
      </c>
      <c r="C121" s="89">
        <f t="shared" ref="C121" si="493">I121+O121</f>
        <v>5376.8848690600007</v>
      </c>
      <c r="D121" s="89">
        <f t="shared" ref="D121" si="494">J121+P121</f>
        <v>7813.4424830099997</v>
      </c>
      <c r="E121" s="89">
        <f t="shared" ref="E121" si="495">K121+Q121</f>
        <v>5932.7863285200001</v>
      </c>
      <c r="F121" s="89">
        <f t="shared" ref="F121" si="496">L121+R121</f>
        <v>1835.63047087</v>
      </c>
      <c r="G121" s="89">
        <f t="shared" ref="G121" si="497">M121+S121</f>
        <v>45.025683620000002</v>
      </c>
      <c r="H121" s="89">
        <f t="shared" ref="H121" si="498">SUM(I121:J121)</f>
        <v>8093.9926089099999</v>
      </c>
      <c r="I121" s="89">
        <v>3980.9068408100002</v>
      </c>
      <c r="J121" s="89">
        <f t="shared" ref="J121" si="499">SUM(K121:M121)</f>
        <v>4113.0857680999998</v>
      </c>
      <c r="K121" s="89">
        <v>3245.32976035</v>
      </c>
      <c r="L121" s="89">
        <v>848.74979168000004</v>
      </c>
      <c r="M121" s="89">
        <v>19.006216070000001</v>
      </c>
      <c r="N121" s="89">
        <f t="shared" ref="N121" si="500">SUM(O121:P121)</f>
        <v>5096.3347431600005</v>
      </c>
      <c r="O121" s="89">
        <v>1395.9780282500001</v>
      </c>
      <c r="P121" s="89">
        <f t="shared" ref="P121" si="501">SUM(Q121:S121)</f>
        <v>3700.3567149100004</v>
      </c>
      <c r="Q121" s="89">
        <v>2687.4565681700001</v>
      </c>
      <c r="R121" s="89">
        <v>986.88067919000002</v>
      </c>
      <c r="S121" s="89">
        <v>26.019467550000002</v>
      </c>
      <c r="T121" s="89"/>
      <c r="U121" s="89"/>
      <c r="V121" s="89"/>
      <c r="W121" s="89"/>
      <c r="X121" s="89"/>
      <c r="Y121" s="89"/>
    </row>
    <row r="122" spans="1:25" hidden="1" outlineLevel="1" collapsed="1">
      <c r="A122" s="62">
        <v>43922</v>
      </c>
      <c r="B122" s="89">
        <v>13769.356609279999</v>
      </c>
      <c r="C122" s="89">
        <f t="shared" ref="C122" si="502">I122+O122</f>
        <v>6253.3861234699998</v>
      </c>
      <c r="D122" s="89">
        <f t="shared" ref="D122" si="503">J122+P122</f>
        <v>7515.9704858099994</v>
      </c>
      <c r="E122" s="89">
        <f t="shared" ref="E122" si="504">K122+Q122</f>
        <v>5684.9672182199993</v>
      </c>
      <c r="F122" s="89">
        <f t="shared" ref="F122" si="505">L122+R122</f>
        <v>1786.0995820799999</v>
      </c>
      <c r="G122" s="89">
        <f t="shared" ref="G122" si="506">M122+S122</f>
        <v>44.903685510000003</v>
      </c>
      <c r="H122" s="89">
        <f t="shared" ref="H122" si="507">SUM(I122:J122)</f>
        <v>9025.7774484299989</v>
      </c>
      <c r="I122" s="89">
        <v>4924.0377029299998</v>
      </c>
      <c r="J122" s="89">
        <f t="shared" ref="J122" si="508">SUM(K122:M122)</f>
        <v>4101.7397455</v>
      </c>
      <c r="K122" s="89">
        <v>3222.3880650199999</v>
      </c>
      <c r="L122" s="89">
        <v>859.45204305000004</v>
      </c>
      <c r="M122" s="89">
        <v>19.899637429999999</v>
      </c>
      <c r="N122" s="89">
        <f t="shared" ref="N122" si="509">SUM(O122:P122)</f>
        <v>4743.5791608499994</v>
      </c>
      <c r="O122" s="89">
        <v>1329.34842054</v>
      </c>
      <c r="P122" s="89">
        <f t="shared" ref="P122" si="510">SUM(Q122:S122)</f>
        <v>3414.2307403099994</v>
      </c>
      <c r="Q122" s="89">
        <v>2462.5791531999998</v>
      </c>
      <c r="R122" s="89">
        <v>926.64753902999996</v>
      </c>
      <c r="S122" s="89">
        <v>25.00404808</v>
      </c>
      <c r="T122" s="89"/>
      <c r="U122" s="89"/>
      <c r="V122" s="89"/>
      <c r="W122" s="89"/>
      <c r="X122" s="89"/>
      <c r="Y122" s="89"/>
    </row>
    <row r="123" spans="1:25" hidden="1" outlineLevel="1" collapsed="1">
      <c r="A123" s="62">
        <v>43952</v>
      </c>
      <c r="B123" s="89">
        <v>13600.14938169</v>
      </c>
      <c r="C123" s="89">
        <f t="shared" ref="C123" si="511">I123+O123</f>
        <v>6198.2747302899998</v>
      </c>
      <c r="D123" s="89">
        <f t="shared" ref="D123" si="512">J123+P123</f>
        <v>7401.8746513999995</v>
      </c>
      <c r="E123" s="89">
        <f t="shared" ref="E123" si="513">K123+Q123</f>
        <v>5570.7176779799993</v>
      </c>
      <c r="F123" s="89">
        <f t="shared" ref="F123" si="514">L123+R123</f>
        <v>1785.7501197500001</v>
      </c>
      <c r="G123" s="89">
        <f t="shared" ref="G123" si="515">M123+S123</f>
        <v>45.406853670000004</v>
      </c>
      <c r="H123" s="89">
        <f t="shared" ref="H123" si="516">SUM(I123:J123)</f>
        <v>8932.5205173600007</v>
      </c>
      <c r="I123" s="89">
        <v>4837.95411332</v>
      </c>
      <c r="J123" s="89">
        <f t="shared" ref="J123" si="517">SUM(K123:M123)</f>
        <v>4094.5664040400002</v>
      </c>
      <c r="K123" s="89">
        <v>3201.4413722099998</v>
      </c>
      <c r="L123" s="89">
        <v>873.16314226999998</v>
      </c>
      <c r="M123" s="89">
        <v>19.961889559999999</v>
      </c>
      <c r="N123" s="89">
        <f t="shared" ref="N123" si="518">SUM(O123:P123)</f>
        <v>4667.6288643299995</v>
      </c>
      <c r="O123" s="89">
        <v>1360.3206169699999</v>
      </c>
      <c r="P123" s="89">
        <f t="shared" ref="P123" si="519">SUM(Q123:S123)</f>
        <v>3307.3082473599998</v>
      </c>
      <c r="Q123" s="89">
        <v>2369.2763057699999</v>
      </c>
      <c r="R123" s="89">
        <v>912.58697747999997</v>
      </c>
      <c r="S123" s="89">
        <v>25.444964110000001</v>
      </c>
      <c r="T123" s="89"/>
      <c r="U123" s="89"/>
      <c r="V123" s="89"/>
      <c r="W123" s="89"/>
      <c r="X123" s="89"/>
      <c r="Y123" s="89"/>
    </row>
    <row r="124" spans="1:25" hidden="1" outlineLevel="1" collapsed="1">
      <c r="A124" s="62">
        <v>43983</v>
      </c>
      <c r="B124" s="89">
        <v>13854.306019609998</v>
      </c>
      <c r="C124" s="89">
        <f t="shared" ref="C124" si="520">I124+O124</f>
        <v>6482.8437189799997</v>
      </c>
      <c r="D124" s="89">
        <f t="shared" ref="D124" si="521">J124+P124</f>
        <v>7371.4623006300008</v>
      </c>
      <c r="E124" s="89">
        <f t="shared" ref="E124" si="522">K124+Q124</f>
        <v>5502.2636352</v>
      </c>
      <c r="F124" s="89">
        <f t="shared" ref="F124" si="523">L124+R124</f>
        <v>1823.7725211900001</v>
      </c>
      <c r="G124" s="89">
        <f t="shared" ref="G124" si="524">M124+S124</f>
        <v>45.426144239999999</v>
      </c>
      <c r="H124" s="89">
        <f t="shared" ref="H124" si="525">SUM(I124:J124)</f>
        <v>9226.0559155400006</v>
      </c>
      <c r="I124" s="89">
        <v>5104.6437114099999</v>
      </c>
      <c r="J124" s="89">
        <f t="shared" ref="J124" si="526">SUM(K124:M124)</f>
        <v>4121.4122041299997</v>
      </c>
      <c r="K124" s="89">
        <v>3196.4617366399998</v>
      </c>
      <c r="L124" s="89">
        <v>904.7912536</v>
      </c>
      <c r="M124" s="89">
        <v>20.15921389</v>
      </c>
      <c r="N124" s="89">
        <f t="shared" ref="N124" si="527">SUM(O124:P124)</f>
        <v>4628.2501040700008</v>
      </c>
      <c r="O124" s="89">
        <v>1378.20000757</v>
      </c>
      <c r="P124" s="89">
        <f t="shared" ref="P124" si="528">SUM(Q124:S124)</f>
        <v>3250.0500965000006</v>
      </c>
      <c r="Q124" s="89">
        <v>2305.8018985600002</v>
      </c>
      <c r="R124" s="89">
        <v>918.98126759000002</v>
      </c>
      <c r="S124" s="89">
        <v>25.266930349999999</v>
      </c>
      <c r="T124" s="89"/>
      <c r="U124" s="89"/>
      <c r="V124" s="89"/>
      <c r="W124" s="89"/>
      <c r="X124" s="89"/>
      <c r="Y124" s="89"/>
    </row>
    <row r="125" spans="1:25" hidden="1" outlineLevel="1" collapsed="1">
      <c r="A125" s="62">
        <v>44013</v>
      </c>
      <c r="B125" s="89">
        <v>14039.7675452</v>
      </c>
      <c r="C125" s="89">
        <f t="shared" ref="C125" si="529">I125+O125</f>
        <v>6606.4283655700001</v>
      </c>
      <c r="D125" s="89">
        <f t="shared" ref="D125" si="530">J125+P125</f>
        <v>7433.3391796300002</v>
      </c>
      <c r="E125" s="89">
        <f t="shared" ref="E125" si="531">K125+Q125</f>
        <v>5548.4638330899998</v>
      </c>
      <c r="F125" s="89">
        <f t="shared" ref="F125" si="532">L125+R125</f>
        <v>1837.6480605699999</v>
      </c>
      <c r="G125" s="89">
        <f t="shared" ref="G125" si="533">M125+S125</f>
        <v>47.227285969999997</v>
      </c>
      <c r="H125" s="89">
        <f t="shared" ref="H125" si="534">SUM(I125:J125)</f>
        <v>9224.5219421199999</v>
      </c>
      <c r="I125" s="89">
        <v>5106.1873405099996</v>
      </c>
      <c r="J125" s="89">
        <f t="shared" ref="J125" si="535">SUM(K125:M125)</f>
        <v>4118.3346016100004</v>
      </c>
      <c r="K125" s="89">
        <v>3202.9046109599999</v>
      </c>
      <c r="L125" s="89">
        <v>894.61972197</v>
      </c>
      <c r="M125" s="89">
        <v>20.81026868</v>
      </c>
      <c r="N125" s="89">
        <f t="shared" ref="N125" si="536">SUM(O125:P125)</f>
        <v>4815.2456030800004</v>
      </c>
      <c r="O125" s="89">
        <v>1500.2410250600001</v>
      </c>
      <c r="P125" s="89">
        <f t="shared" ref="P125" si="537">SUM(Q125:S125)</f>
        <v>3315.0045780199998</v>
      </c>
      <c r="Q125" s="89">
        <v>2345.5592221299999</v>
      </c>
      <c r="R125" s="89">
        <v>943.02833859999998</v>
      </c>
      <c r="S125" s="89">
        <v>26.41701729</v>
      </c>
      <c r="T125" s="89"/>
      <c r="U125" s="89"/>
      <c r="V125" s="89"/>
      <c r="W125" s="89"/>
      <c r="X125" s="89"/>
      <c r="Y125" s="89"/>
    </row>
    <row r="126" spans="1:25" hidden="1" outlineLevel="1" collapsed="1">
      <c r="A126" s="62">
        <v>44044</v>
      </c>
      <c r="B126" s="89">
        <v>14045.75814374</v>
      </c>
      <c r="C126" s="89">
        <f t="shared" ref="C126" si="538">I126+O126</f>
        <v>6719.6730008499999</v>
      </c>
      <c r="D126" s="89">
        <f t="shared" ref="D126" si="539">J126+P126</f>
        <v>7326.0851428900005</v>
      </c>
      <c r="E126" s="89">
        <f t="shared" ref="E126" si="540">K126+Q126</f>
        <v>5428.8590155300008</v>
      </c>
      <c r="F126" s="89">
        <f t="shared" ref="F126" si="541">L126+R126</f>
        <v>1849.43577566</v>
      </c>
      <c r="G126" s="89">
        <f t="shared" ref="G126" si="542">M126+S126</f>
        <v>47.790351700000002</v>
      </c>
      <c r="H126" s="89">
        <f t="shared" ref="H126" si="543">SUM(I126:J126)</f>
        <v>9260.3959744500007</v>
      </c>
      <c r="I126" s="89">
        <v>5150.0287059900002</v>
      </c>
      <c r="J126" s="89">
        <f t="shared" ref="J126" si="544">SUM(K126:M126)</f>
        <v>4110.3672684600006</v>
      </c>
      <c r="K126" s="89">
        <v>3166.5394004200002</v>
      </c>
      <c r="L126" s="89">
        <v>922.67843498000002</v>
      </c>
      <c r="M126" s="89">
        <v>21.14943306</v>
      </c>
      <c r="N126" s="89">
        <f t="shared" ref="N126" si="545">SUM(O126:P126)</f>
        <v>4785.3621692900006</v>
      </c>
      <c r="O126" s="89">
        <v>1569.6442948599999</v>
      </c>
      <c r="P126" s="89">
        <f t="shared" ref="P126" si="546">SUM(Q126:S126)</f>
        <v>3215.7178744300004</v>
      </c>
      <c r="Q126" s="89">
        <v>2262.3196151100001</v>
      </c>
      <c r="R126" s="89">
        <v>926.75734067999997</v>
      </c>
      <c r="S126" s="89">
        <v>26.640918639999999</v>
      </c>
      <c r="T126" s="89"/>
      <c r="U126" s="89"/>
      <c r="V126" s="89"/>
      <c r="W126" s="89"/>
      <c r="X126" s="89"/>
      <c r="Y126" s="89"/>
    </row>
    <row r="127" spans="1:25" hidden="1" outlineLevel="1" collapsed="1">
      <c r="A127" s="62">
        <v>44075</v>
      </c>
      <c r="B127" s="89">
        <v>14520.413670270002</v>
      </c>
      <c r="C127" s="89">
        <f t="shared" ref="C127" si="547">I127+O127</f>
        <v>7101.4929786799994</v>
      </c>
      <c r="D127" s="89">
        <f t="shared" ref="D127" si="548">J127+P127</f>
        <v>7418.9206915900004</v>
      </c>
      <c r="E127" s="89">
        <f t="shared" ref="E127" si="549">K127+Q127</f>
        <v>5480.3682770400001</v>
      </c>
      <c r="F127" s="89">
        <f t="shared" ref="F127" si="550">L127+R127</f>
        <v>1891.0897360399999</v>
      </c>
      <c r="G127" s="89">
        <f t="shared" ref="G127" si="551">M127+S127</f>
        <v>47.462678510000003</v>
      </c>
      <c r="H127" s="89">
        <f t="shared" ref="H127" si="552">SUM(I127:J127)</f>
        <v>9574.516182880001</v>
      </c>
      <c r="I127" s="89">
        <v>5436.7194379499997</v>
      </c>
      <c r="J127" s="89">
        <f t="shared" ref="J127" si="553">SUM(K127:M127)</f>
        <v>4137.7967449300004</v>
      </c>
      <c r="K127" s="89">
        <v>3165.5540202100001</v>
      </c>
      <c r="L127" s="89">
        <v>950.43711081000004</v>
      </c>
      <c r="M127" s="89">
        <v>21.805613910000002</v>
      </c>
      <c r="N127" s="89">
        <f t="shared" ref="N127" si="554">SUM(O127:P127)</f>
        <v>4945.8974873899997</v>
      </c>
      <c r="O127" s="89">
        <v>1664.7735407299999</v>
      </c>
      <c r="P127" s="89">
        <f t="shared" ref="P127" si="555">SUM(Q127:S127)</f>
        <v>3281.12394666</v>
      </c>
      <c r="Q127" s="89">
        <v>2314.81425683</v>
      </c>
      <c r="R127" s="89">
        <v>940.65262523000001</v>
      </c>
      <c r="S127" s="89">
        <v>25.657064600000002</v>
      </c>
      <c r="T127" s="89"/>
      <c r="U127" s="89"/>
      <c r="V127" s="89"/>
      <c r="W127" s="89"/>
      <c r="X127" s="89"/>
      <c r="Y127" s="89"/>
    </row>
    <row r="128" spans="1:25" hidden="1" outlineLevel="1" collapsed="1">
      <c r="A128" s="62">
        <v>44105</v>
      </c>
      <c r="B128" s="89">
        <v>14623.380441360001</v>
      </c>
      <c r="C128" s="89">
        <f t="shared" ref="C128" si="556">I128+O128</f>
        <v>7327.5470676200002</v>
      </c>
      <c r="D128" s="89">
        <f t="shared" ref="D128" si="557">J128+P128</f>
        <v>7295.8333737399989</v>
      </c>
      <c r="E128" s="89">
        <f t="shared" ref="E128" si="558">K128+Q128</f>
        <v>5336.4396313799998</v>
      </c>
      <c r="F128" s="89">
        <f t="shared" ref="F128" si="559">L128+R128</f>
        <v>1911.4073112400001</v>
      </c>
      <c r="G128" s="89">
        <f t="shared" ref="G128" si="560">M128+S128</f>
        <v>47.986431119999999</v>
      </c>
      <c r="H128" s="89">
        <f t="shared" ref="H128" si="561">SUM(I128:J128)</f>
        <v>9729.0435330299988</v>
      </c>
      <c r="I128" s="89">
        <v>5576.01812574</v>
      </c>
      <c r="J128" s="89">
        <f t="shared" ref="J128" si="562">SUM(K128:M128)</f>
        <v>4153.0254072899997</v>
      </c>
      <c r="K128" s="89">
        <v>3149.8911390799999</v>
      </c>
      <c r="L128" s="89">
        <v>981.08256095000002</v>
      </c>
      <c r="M128" s="89">
        <v>22.051707260000001</v>
      </c>
      <c r="N128" s="89">
        <f t="shared" ref="N128" si="563">SUM(O128:P128)</f>
        <v>4894.3369083299995</v>
      </c>
      <c r="O128" s="89">
        <v>1751.52894188</v>
      </c>
      <c r="P128" s="89">
        <f t="shared" ref="P128" si="564">SUM(Q128:S128)</f>
        <v>3142.8079664499996</v>
      </c>
      <c r="Q128" s="89">
        <v>2186.5484922999999</v>
      </c>
      <c r="R128" s="89">
        <v>930.32475029</v>
      </c>
      <c r="S128" s="89">
        <v>25.934723859999998</v>
      </c>
      <c r="T128" s="89"/>
      <c r="U128" s="89"/>
      <c r="V128" s="89"/>
      <c r="W128" s="89"/>
      <c r="X128" s="89"/>
      <c r="Y128" s="89"/>
    </row>
    <row r="129" spans="1:25" hidden="1" outlineLevel="1" collapsed="1">
      <c r="A129" s="62">
        <v>44136</v>
      </c>
      <c r="B129" s="89">
        <v>14794.749734909999</v>
      </c>
      <c r="C129" s="89">
        <f t="shared" ref="C129" si="565">I129+O129</f>
        <v>7471.1664017500007</v>
      </c>
      <c r="D129" s="89">
        <f t="shared" ref="D129" si="566">J129+P129</f>
        <v>7323.5833331600006</v>
      </c>
      <c r="E129" s="89">
        <f t="shared" ref="E129" si="567">K129+Q129</f>
        <v>5375.0191123499999</v>
      </c>
      <c r="F129" s="89">
        <f t="shared" ref="F129" si="568">L129+R129</f>
        <v>1899.40476033</v>
      </c>
      <c r="G129" s="89">
        <f t="shared" ref="G129" si="569">M129+S129</f>
        <v>49.15946048</v>
      </c>
      <c r="H129" s="89">
        <f t="shared" ref="H129" si="570">SUM(I129:J129)</f>
        <v>9915.2210259900021</v>
      </c>
      <c r="I129" s="89">
        <v>5726.0995613100004</v>
      </c>
      <c r="J129" s="89">
        <f t="shared" ref="J129" si="571">SUM(K129:M129)</f>
        <v>4189.1214646800008</v>
      </c>
      <c r="K129" s="89">
        <v>3184.7765870600001</v>
      </c>
      <c r="L129" s="89">
        <v>981.54779970000004</v>
      </c>
      <c r="M129" s="89">
        <v>22.79707792</v>
      </c>
      <c r="N129" s="89">
        <f t="shared" ref="N129" si="572">SUM(O129:P129)</f>
        <v>4879.5287089200001</v>
      </c>
      <c r="O129" s="89">
        <v>1745.0668404400001</v>
      </c>
      <c r="P129" s="89">
        <f t="shared" ref="P129" si="573">SUM(Q129:S129)</f>
        <v>3134.4618684799998</v>
      </c>
      <c r="Q129" s="89">
        <v>2190.2425252899998</v>
      </c>
      <c r="R129" s="89">
        <v>917.85696063</v>
      </c>
      <c r="S129" s="89">
        <v>26.36238256</v>
      </c>
      <c r="T129" s="89"/>
      <c r="U129" s="89"/>
      <c r="V129" s="89"/>
      <c r="W129" s="89"/>
      <c r="X129" s="89"/>
      <c r="Y129" s="89"/>
    </row>
    <row r="130" spans="1:25" hidden="1" outlineLevel="1" collapsed="1">
      <c r="A130" s="62">
        <v>44166</v>
      </c>
      <c r="B130" s="89">
        <v>15402.834535760001</v>
      </c>
      <c r="C130" s="89">
        <f t="shared" ref="C130" si="574">I130+O130</f>
        <v>8019.1467452400002</v>
      </c>
      <c r="D130" s="89">
        <f t="shared" ref="D130" si="575">J130+P130</f>
        <v>7383.6877905199999</v>
      </c>
      <c r="E130" s="89">
        <f t="shared" ref="E130" si="576">K130+Q130</f>
        <v>5390.2827789700004</v>
      </c>
      <c r="F130" s="89">
        <f t="shared" ref="F130" si="577">L130+R130</f>
        <v>1944.71426612</v>
      </c>
      <c r="G130" s="89">
        <f t="shared" ref="G130" si="578">M130+S130</f>
        <v>48.69074543</v>
      </c>
      <c r="H130" s="89">
        <f t="shared" ref="H130" si="579">SUM(I130:J130)</f>
        <v>10476.80780312</v>
      </c>
      <c r="I130" s="89">
        <v>6198.9064491600002</v>
      </c>
      <c r="J130" s="89">
        <f t="shared" ref="J130" si="580">SUM(K130:M130)</f>
        <v>4277.9013539600001</v>
      </c>
      <c r="K130" s="89">
        <v>3221.6616972000002</v>
      </c>
      <c r="L130" s="89">
        <v>1033.9975223500001</v>
      </c>
      <c r="M130" s="89">
        <v>22.242134409999998</v>
      </c>
      <c r="N130" s="89">
        <f t="shared" ref="N130" si="581">SUM(O130:P130)</f>
        <v>4926.0267326399999</v>
      </c>
      <c r="O130" s="89">
        <v>1820.24029608</v>
      </c>
      <c r="P130" s="89">
        <f t="shared" ref="P130" si="582">SUM(Q130:S130)</f>
        <v>3105.7864365599999</v>
      </c>
      <c r="Q130" s="89">
        <v>2168.6210817699998</v>
      </c>
      <c r="R130" s="89">
        <v>910.71674376999999</v>
      </c>
      <c r="S130" s="89">
        <v>26.448611020000001</v>
      </c>
      <c r="T130" s="89"/>
      <c r="U130" s="89"/>
      <c r="V130" s="89"/>
      <c r="W130" s="89"/>
      <c r="X130" s="89"/>
      <c r="Y130" s="89"/>
    </row>
    <row r="131" spans="1:25" hidden="1" outlineLevel="1" collapsed="1">
      <c r="A131" s="62">
        <v>44197</v>
      </c>
      <c r="B131" s="89">
        <v>15141.522572950002</v>
      </c>
      <c r="C131" s="89">
        <f t="shared" ref="C131" si="583">I131+O131</f>
        <v>7786.2989515899999</v>
      </c>
      <c r="D131" s="89">
        <f t="shared" ref="D131" si="584">J131+P131</f>
        <v>7355.2236213600008</v>
      </c>
      <c r="E131" s="89">
        <f t="shared" ref="E131" si="585">K131+Q131</f>
        <v>5346.1836422100005</v>
      </c>
      <c r="F131" s="89">
        <f t="shared" ref="F131" si="586">L131+R131</f>
        <v>1958.5119751100001</v>
      </c>
      <c r="G131" s="89">
        <f t="shared" ref="G131" si="587">M131+S131</f>
        <v>50.528004039999999</v>
      </c>
      <c r="H131" s="89">
        <f t="shared" ref="H131" si="588">SUM(I131:J131)</f>
        <v>10232.429369860001</v>
      </c>
      <c r="I131" s="89">
        <v>5932.4282343699997</v>
      </c>
      <c r="J131" s="89">
        <f t="shared" ref="J131" si="589">SUM(K131:M131)</f>
        <v>4300.0011354900007</v>
      </c>
      <c r="K131" s="89">
        <v>3214.9682323100001</v>
      </c>
      <c r="L131" s="89">
        <v>1061.6180237000001</v>
      </c>
      <c r="M131" s="89">
        <v>23.41487948</v>
      </c>
      <c r="N131" s="89">
        <f t="shared" ref="N131" si="590">SUM(O131:P131)</f>
        <v>4909.0932030900003</v>
      </c>
      <c r="O131" s="89">
        <v>1853.87071722</v>
      </c>
      <c r="P131" s="89">
        <f t="shared" ref="P131" si="591">SUM(Q131:S131)</f>
        <v>3055.2224858700001</v>
      </c>
      <c r="Q131" s="89">
        <v>2131.2154098999999</v>
      </c>
      <c r="R131" s="89">
        <v>896.89395141</v>
      </c>
      <c r="S131" s="89">
        <v>27.113124559999999</v>
      </c>
      <c r="T131" s="89"/>
      <c r="U131" s="89"/>
      <c r="V131" s="89"/>
      <c r="W131" s="89"/>
      <c r="X131" s="89"/>
      <c r="Y131" s="89"/>
    </row>
    <row r="132" spans="1:25" hidden="1" outlineLevel="1" collapsed="1">
      <c r="A132" s="62">
        <v>44228</v>
      </c>
      <c r="B132" s="89">
        <v>14932.520900699998</v>
      </c>
      <c r="C132" s="89">
        <f t="shared" ref="C132" si="592">I132+O132</f>
        <v>7672.1041861599997</v>
      </c>
      <c r="D132" s="89">
        <f t="shared" ref="D132" si="593">J132+P132</f>
        <v>7260.4167145399988</v>
      </c>
      <c r="E132" s="89">
        <f t="shared" ref="E132" si="594">K132+Q132</f>
        <v>5229.38721334</v>
      </c>
      <c r="F132" s="89">
        <f t="shared" ref="F132" si="595">L132+R132</f>
        <v>1977.9957583800001</v>
      </c>
      <c r="G132" s="89">
        <f t="shared" ref="G132" si="596">M132+S132</f>
        <v>53.033742820000001</v>
      </c>
      <c r="H132" s="89">
        <f t="shared" ref="H132" si="597">SUM(I132:J132)</f>
        <v>10081.223815649999</v>
      </c>
      <c r="I132" s="89">
        <v>5771.8950889999996</v>
      </c>
      <c r="J132" s="89">
        <f t="shared" ref="J132" si="598">SUM(K132:M132)</f>
        <v>4309.3287266499992</v>
      </c>
      <c r="K132" s="89">
        <v>3194.3960399399998</v>
      </c>
      <c r="L132" s="89">
        <v>1090.23822045</v>
      </c>
      <c r="M132" s="89">
        <v>24.694466259999999</v>
      </c>
      <c r="N132" s="89">
        <f t="shared" ref="N132" si="599">SUM(O132:P132)</f>
        <v>4851.2970850500005</v>
      </c>
      <c r="O132" s="89">
        <v>1900.2090971600001</v>
      </c>
      <c r="P132" s="89">
        <f t="shared" ref="P132" si="600">SUM(Q132:S132)</f>
        <v>2951.08798789</v>
      </c>
      <c r="Q132" s="89">
        <v>2034.9911734</v>
      </c>
      <c r="R132" s="89">
        <v>887.75753793000001</v>
      </c>
      <c r="S132" s="89">
        <v>28.339276559999998</v>
      </c>
      <c r="T132" s="89"/>
      <c r="U132" s="89"/>
      <c r="V132" s="89"/>
      <c r="W132" s="89"/>
      <c r="X132" s="89"/>
      <c r="Y132" s="89"/>
    </row>
    <row r="133" spans="1:25" hidden="1" outlineLevel="1" collapsed="1">
      <c r="A133" s="62">
        <v>44256</v>
      </c>
      <c r="B133" s="89">
        <v>14929.790655659999</v>
      </c>
      <c r="C133" s="89">
        <f t="shared" ref="C133" si="601">I133+O133</f>
        <v>7798.9269717999996</v>
      </c>
      <c r="D133" s="89">
        <f t="shared" ref="D133" si="602">J133+P133</f>
        <v>7130.8636838599996</v>
      </c>
      <c r="E133" s="89">
        <f t="shared" ref="E133" si="603">K133+Q133</f>
        <v>5136.3687530300003</v>
      </c>
      <c r="F133" s="89">
        <f t="shared" ref="F133" si="604">L133+R133</f>
        <v>1939.1121752899999</v>
      </c>
      <c r="G133" s="89">
        <f t="shared" ref="G133" si="605">M133+S133</f>
        <v>55.382755540000005</v>
      </c>
      <c r="H133" s="89">
        <f t="shared" ref="H133" si="606">SUM(I133:J133)</f>
        <v>10163.441101820001</v>
      </c>
      <c r="I133" s="89">
        <v>5823.8074969299996</v>
      </c>
      <c r="J133" s="89">
        <f t="shared" ref="J133" si="607">SUM(K133:M133)</f>
        <v>4339.6336048900002</v>
      </c>
      <c r="K133" s="89">
        <v>3211.7816060700002</v>
      </c>
      <c r="L133" s="89">
        <v>1101.36169324</v>
      </c>
      <c r="M133" s="89">
        <v>26.490305580000001</v>
      </c>
      <c r="N133" s="89">
        <f t="shared" ref="N133" si="608">SUM(O133:P133)</f>
        <v>4766.3495538400002</v>
      </c>
      <c r="O133" s="89">
        <v>1975.11947487</v>
      </c>
      <c r="P133" s="89">
        <f t="shared" ref="P133" si="609">SUM(Q133:S133)</f>
        <v>2791.2300789699998</v>
      </c>
      <c r="Q133" s="89">
        <v>1924.5871469599999</v>
      </c>
      <c r="R133" s="89">
        <v>837.75048204999996</v>
      </c>
      <c r="S133" s="89">
        <v>28.89244996</v>
      </c>
      <c r="T133" s="89"/>
      <c r="U133" s="89"/>
      <c r="V133" s="89"/>
      <c r="W133" s="89"/>
      <c r="X133" s="89"/>
      <c r="Y133" s="89"/>
    </row>
    <row r="134" spans="1:25" hidden="1" outlineLevel="1" collapsed="1">
      <c r="A134" s="62">
        <v>44287</v>
      </c>
      <c r="B134" s="89">
        <v>15122.767183219999</v>
      </c>
      <c r="C134" s="89">
        <f t="shared" ref="C134" si="610">I134+O134</f>
        <v>8043.1680031899996</v>
      </c>
      <c r="D134" s="89">
        <f t="shared" ref="D134" si="611">J134+P134</f>
        <v>7079.5991800299998</v>
      </c>
      <c r="E134" s="89">
        <f t="shared" ref="E134" si="612">K134+Q134</f>
        <v>5079.9188952099994</v>
      </c>
      <c r="F134" s="89">
        <f t="shared" ref="F134" si="613">L134+R134</f>
        <v>1943.62391669</v>
      </c>
      <c r="G134" s="89">
        <f t="shared" ref="G134" si="614">M134+S134</f>
        <v>56.056368129999996</v>
      </c>
      <c r="H134" s="89">
        <f t="shared" ref="H134" si="615">SUM(I134:J134)</f>
        <v>10412.299770009999</v>
      </c>
      <c r="I134" s="89">
        <v>6062.2813405999996</v>
      </c>
      <c r="J134" s="89">
        <f t="shared" ref="J134" si="616">SUM(K134:M134)</f>
        <v>4350.01842941</v>
      </c>
      <c r="K134" s="89">
        <v>3198.1361048099998</v>
      </c>
      <c r="L134" s="89">
        <v>1125.0364786099999</v>
      </c>
      <c r="M134" s="89">
        <v>26.845845990000001</v>
      </c>
      <c r="N134" s="89">
        <f t="shared" ref="N134" si="617">SUM(O134:P134)</f>
        <v>4710.4674132100008</v>
      </c>
      <c r="O134" s="89">
        <v>1980.88666259</v>
      </c>
      <c r="P134" s="89">
        <f t="shared" ref="P134" si="618">SUM(Q134:S134)</f>
        <v>2729.5807506200003</v>
      </c>
      <c r="Q134" s="89">
        <v>1881.7827904000001</v>
      </c>
      <c r="R134" s="89">
        <v>818.58743807999997</v>
      </c>
      <c r="S134" s="89">
        <v>29.210522139999998</v>
      </c>
      <c r="T134" s="89"/>
      <c r="U134" s="89"/>
      <c r="V134" s="89"/>
      <c r="W134" s="89"/>
      <c r="X134" s="89"/>
      <c r="Y134" s="89"/>
    </row>
    <row r="135" spans="1:25" hidden="1" outlineLevel="1" collapsed="1">
      <c r="A135" s="62">
        <v>44317</v>
      </c>
      <c r="B135" s="89">
        <v>14969.442270670001</v>
      </c>
      <c r="C135" s="89">
        <f t="shared" ref="C135" si="619">I135+O135</f>
        <v>8034.4340261399993</v>
      </c>
      <c r="D135" s="89">
        <f t="shared" ref="D135" si="620">J135+P135</f>
        <v>6935.0082445300004</v>
      </c>
      <c r="E135" s="89">
        <f t="shared" ref="E135" si="621">K135+Q135</f>
        <v>4942.9429354399999</v>
      </c>
      <c r="F135" s="89">
        <f t="shared" ref="F135" si="622">L135+R135</f>
        <v>1934.8457765899998</v>
      </c>
      <c r="G135" s="89">
        <f t="shared" ref="G135" si="623">M135+S135</f>
        <v>57.2195325</v>
      </c>
      <c r="H135" s="89">
        <f t="shared" ref="H135" si="624">SUM(I135:J135)</f>
        <v>10310.37249066</v>
      </c>
      <c r="I135" s="89">
        <v>5977.3662332399999</v>
      </c>
      <c r="J135" s="89">
        <f t="shared" ref="J135" si="625">SUM(K135:M135)</f>
        <v>4333.0062574200001</v>
      </c>
      <c r="K135" s="89">
        <v>3160.1960963000001</v>
      </c>
      <c r="L135" s="89">
        <v>1145.0431134999999</v>
      </c>
      <c r="M135" s="89">
        <v>27.76704762</v>
      </c>
      <c r="N135" s="89">
        <f t="shared" ref="N135" si="626">SUM(O135:P135)</f>
        <v>4659.0697800100006</v>
      </c>
      <c r="O135" s="89">
        <v>2057.0677928999999</v>
      </c>
      <c r="P135" s="89">
        <f t="shared" ref="P135" si="627">SUM(Q135:S135)</f>
        <v>2602.0019871100003</v>
      </c>
      <c r="Q135" s="89">
        <v>1782.74683914</v>
      </c>
      <c r="R135" s="89">
        <v>789.80266309000001</v>
      </c>
      <c r="S135" s="89">
        <v>29.45248488</v>
      </c>
      <c r="T135" s="89"/>
      <c r="U135" s="89"/>
      <c r="V135" s="89"/>
      <c r="W135" s="89"/>
      <c r="X135" s="89"/>
      <c r="Y135" s="89"/>
    </row>
    <row r="136" spans="1:25" hidden="1" outlineLevel="1" collapsed="1">
      <c r="A136" s="62">
        <v>44348</v>
      </c>
      <c r="B136" s="89">
        <v>15235.982725439999</v>
      </c>
      <c r="C136" s="89">
        <f t="shared" ref="C136" si="628">I136+O136</f>
        <v>8446.9067010500003</v>
      </c>
      <c r="D136" s="89">
        <f t="shared" ref="D136" si="629">J136+P136</f>
        <v>6789.0760243899995</v>
      </c>
      <c r="E136" s="89">
        <f t="shared" ref="E136" si="630">K136+Q136</f>
        <v>4827.4426613699998</v>
      </c>
      <c r="F136" s="89">
        <f t="shared" ref="F136" si="631">L136+R136</f>
        <v>1904.7184664400002</v>
      </c>
      <c r="G136" s="89">
        <f t="shared" ref="G136" si="632">M136+S136</f>
        <v>56.914896579999997</v>
      </c>
      <c r="H136" s="89">
        <f t="shared" ref="H136" si="633">SUM(I136:J136)</f>
        <v>10728.700337779999</v>
      </c>
      <c r="I136" s="89">
        <v>6404.4734722599997</v>
      </c>
      <c r="J136" s="89">
        <f t="shared" ref="J136" si="634">SUM(K136:M136)</f>
        <v>4324.2268655199996</v>
      </c>
      <c r="K136" s="89">
        <v>3131.5337030999999</v>
      </c>
      <c r="L136" s="89">
        <v>1162.5073578900001</v>
      </c>
      <c r="M136" s="89">
        <v>30.185804529999999</v>
      </c>
      <c r="N136" s="89">
        <f t="shared" ref="N136" si="635">SUM(O136:P136)</f>
        <v>4507.2823876599996</v>
      </c>
      <c r="O136" s="89">
        <v>2042.4332287899999</v>
      </c>
      <c r="P136" s="89">
        <f t="shared" ref="P136" si="636">SUM(Q136:S136)</f>
        <v>2464.8491588699999</v>
      </c>
      <c r="Q136" s="89">
        <v>1695.9089582700001</v>
      </c>
      <c r="R136" s="89">
        <v>742.21110854999995</v>
      </c>
      <c r="S136" s="89">
        <v>26.729092049999998</v>
      </c>
      <c r="T136" s="89"/>
      <c r="U136" s="89"/>
      <c r="V136" s="89"/>
      <c r="W136" s="89"/>
      <c r="X136" s="89"/>
      <c r="Y136" s="89"/>
    </row>
    <row r="137" spans="1:25" hidden="1" outlineLevel="1" collapsed="1">
      <c r="A137" s="62">
        <v>44378</v>
      </c>
      <c r="B137" s="89">
        <v>15065.431991089998</v>
      </c>
      <c r="C137" s="89">
        <f t="shared" ref="C137" si="637">I137+O137</f>
        <v>8318.3463729100004</v>
      </c>
      <c r="D137" s="89">
        <f t="shared" ref="D137" si="638">J137+P137</f>
        <v>6747.08561818</v>
      </c>
      <c r="E137" s="89">
        <f t="shared" ref="E137" si="639">K137+Q137</f>
        <v>4782.88828268</v>
      </c>
      <c r="F137" s="89">
        <f t="shared" ref="F137" si="640">L137+R137</f>
        <v>1904.2837594900002</v>
      </c>
      <c r="G137" s="89">
        <f t="shared" ref="G137" si="641">M137+S137</f>
        <v>59.91357601</v>
      </c>
      <c r="H137" s="89">
        <f t="shared" ref="H137" si="642">SUM(I137:J137)</f>
        <v>10538.88330446</v>
      </c>
      <c r="I137" s="89">
        <v>6172.6224218099997</v>
      </c>
      <c r="J137" s="89">
        <f t="shared" ref="J137" si="643">SUM(K137:M137)</f>
        <v>4366.26088265</v>
      </c>
      <c r="K137" s="89">
        <v>3141.8840735099998</v>
      </c>
      <c r="L137" s="89">
        <v>1191.7004023300001</v>
      </c>
      <c r="M137" s="89">
        <v>32.676406810000003</v>
      </c>
      <c r="N137" s="89">
        <f t="shared" ref="N137" si="644">SUM(O137:P137)</f>
        <v>4526.5486866299998</v>
      </c>
      <c r="O137" s="89">
        <v>2145.7239510999998</v>
      </c>
      <c r="P137" s="89">
        <f t="shared" ref="P137" si="645">SUM(Q137:S137)</f>
        <v>2380.82473553</v>
      </c>
      <c r="Q137" s="89">
        <v>1641.00420917</v>
      </c>
      <c r="R137" s="89">
        <v>712.58335715999999</v>
      </c>
      <c r="S137" s="89">
        <v>27.2371692</v>
      </c>
      <c r="T137" s="89"/>
      <c r="U137" s="89"/>
      <c r="V137" s="89"/>
      <c r="W137" s="89"/>
      <c r="X137" s="89"/>
      <c r="Y137" s="89"/>
    </row>
    <row r="138" spans="1:25" hidden="1" outlineLevel="1" collapsed="1">
      <c r="A138" s="62">
        <v>44409</v>
      </c>
      <c r="B138" s="89">
        <v>15010.75305782</v>
      </c>
      <c r="C138" s="89">
        <f t="shared" ref="C138" si="646">I138+O138</f>
        <v>8334.07452199</v>
      </c>
      <c r="D138" s="89">
        <f t="shared" ref="D138" si="647">J138+P138</f>
        <v>6676.6785358300003</v>
      </c>
      <c r="E138" s="89">
        <f t="shared" ref="E138" si="648">K138+Q138</f>
        <v>4738.3210999200001</v>
      </c>
      <c r="F138" s="89">
        <f t="shared" ref="F138" si="649">L138+R138</f>
        <v>1874.1476645600001</v>
      </c>
      <c r="G138" s="89">
        <f t="shared" ref="G138" si="650">M138+S138</f>
        <v>64.209771350000011</v>
      </c>
      <c r="H138" s="89">
        <f t="shared" ref="H138" si="651">SUM(I138:J138)</f>
        <v>10466.31313359</v>
      </c>
      <c r="I138" s="89">
        <v>6087.05770923</v>
      </c>
      <c r="J138" s="89">
        <f t="shared" ref="J138" si="652">SUM(K138:M138)</f>
        <v>4379.2554243599998</v>
      </c>
      <c r="K138" s="89">
        <v>3141.1995226099998</v>
      </c>
      <c r="L138" s="89">
        <v>1201.91308009</v>
      </c>
      <c r="M138" s="89">
        <v>36.142821660000003</v>
      </c>
      <c r="N138" s="89">
        <f t="shared" ref="N138" si="653">SUM(O138:P138)</f>
        <v>4544.4399242300005</v>
      </c>
      <c r="O138" s="89">
        <v>2247.01681276</v>
      </c>
      <c r="P138" s="89">
        <f t="shared" ref="P138" si="654">SUM(Q138:S138)</f>
        <v>2297.4231114700001</v>
      </c>
      <c r="Q138" s="89">
        <v>1597.12157731</v>
      </c>
      <c r="R138" s="89">
        <v>672.23458446999996</v>
      </c>
      <c r="S138" s="89">
        <v>28.066949690000001</v>
      </c>
      <c r="T138" s="89"/>
      <c r="U138" s="89"/>
      <c r="V138" s="89"/>
      <c r="W138" s="89"/>
      <c r="X138" s="89"/>
      <c r="Y138" s="89"/>
    </row>
    <row r="139" spans="1:25" hidden="1" outlineLevel="1" collapsed="1">
      <c r="A139" s="62">
        <v>44440</v>
      </c>
      <c r="B139" s="89">
        <v>15143.661618270002</v>
      </c>
      <c r="C139" s="89">
        <f t="shared" ref="C139" si="655">I139+O139</f>
        <v>8497.5111673200008</v>
      </c>
      <c r="D139" s="89">
        <f t="shared" ref="D139" si="656">J139+P139</f>
        <v>6646.150450950001</v>
      </c>
      <c r="E139" s="89">
        <f t="shared" ref="E139" si="657">K139+Q139</f>
        <v>4716.1490165100004</v>
      </c>
      <c r="F139" s="89">
        <f t="shared" ref="F139" si="658">L139+R139</f>
        <v>1864.4289594000002</v>
      </c>
      <c r="G139" s="89">
        <f t="shared" ref="G139" si="659">M139+S139</f>
        <v>65.57247504</v>
      </c>
      <c r="H139" s="89">
        <f t="shared" ref="H139" si="660">SUM(I139:J139)</f>
        <v>10674.637690900001</v>
      </c>
      <c r="I139" s="89">
        <v>6261.6819451600004</v>
      </c>
      <c r="J139" s="89">
        <f t="shared" ref="J139" si="661">SUM(K139:M139)</f>
        <v>4412.9557457400006</v>
      </c>
      <c r="K139" s="89">
        <v>3139.80256955</v>
      </c>
      <c r="L139" s="89">
        <v>1235.8134823800001</v>
      </c>
      <c r="M139" s="89">
        <v>37.33969381</v>
      </c>
      <c r="N139" s="89">
        <f t="shared" ref="N139" si="662">SUM(O139:P139)</f>
        <v>4469.0239273699999</v>
      </c>
      <c r="O139" s="89">
        <v>2235.82922216</v>
      </c>
      <c r="P139" s="89">
        <f t="shared" ref="P139" si="663">SUM(Q139:S139)</f>
        <v>2233.1947052099999</v>
      </c>
      <c r="Q139" s="89">
        <v>1576.3464469600001</v>
      </c>
      <c r="R139" s="89">
        <v>628.61547701999996</v>
      </c>
      <c r="S139" s="89">
        <v>28.232781230000001</v>
      </c>
      <c r="T139" s="89"/>
      <c r="U139" s="89"/>
      <c r="V139" s="89"/>
      <c r="W139" s="89"/>
      <c r="X139" s="89"/>
      <c r="Y139" s="89"/>
    </row>
    <row r="140" spans="1:25" hidden="1" outlineLevel="1" collapsed="1">
      <c r="A140" s="62">
        <v>44470</v>
      </c>
      <c r="B140" s="89">
        <v>15128.659802210001</v>
      </c>
      <c r="C140" s="89">
        <f t="shared" ref="C140" si="664">I140+O140</f>
        <v>8554.2701856599997</v>
      </c>
      <c r="D140" s="89">
        <f t="shared" ref="D140" si="665">J140+P140</f>
        <v>6574.38961655</v>
      </c>
      <c r="E140" s="89">
        <f t="shared" ref="E140" si="666">K140+Q140</f>
        <v>4676.14705254</v>
      </c>
      <c r="F140" s="89">
        <f t="shared" ref="F140" si="667">L140+R140</f>
        <v>1831.7828366700001</v>
      </c>
      <c r="G140" s="89">
        <f t="shared" ref="G140" si="668">M140+S140</f>
        <v>66.459727340000001</v>
      </c>
      <c r="H140" s="89">
        <f t="shared" ref="H140" si="669">SUM(I140:J140)</f>
        <v>10676.693881399999</v>
      </c>
      <c r="I140" s="89">
        <v>6243.0518388999999</v>
      </c>
      <c r="J140" s="89">
        <f t="shared" ref="J140" si="670">SUM(K140:M140)</f>
        <v>4433.6420424999997</v>
      </c>
      <c r="K140" s="89">
        <v>3143.8352624200002</v>
      </c>
      <c r="L140" s="89">
        <v>1251.8329719999999</v>
      </c>
      <c r="M140" s="89">
        <v>37.973808079999998</v>
      </c>
      <c r="N140" s="89">
        <f t="shared" ref="N140" si="671">SUM(O140:P140)</f>
        <v>4451.9659208100002</v>
      </c>
      <c r="O140" s="89">
        <v>2311.2183467599998</v>
      </c>
      <c r="P140" s="89">
        <f t="shared" ref="P140" si="672">SUM(Q140:S140)</f>
        <v>2140.7475740500004</v>
      </c>
      <c r="Q140" s="89">
        <v>1532.3117901200001</v>
      </c>
      <c r="R140" s="89">
        <v>579.94986467000001</v>
      </c>
      <c r="S140" s="89">
        <v>28.485919259999999</v>
      </c>
      <c r="T140" s="89"/>
      <c r="U140" s="89"/>
      <c r="V140" s="89"/>
      <c r="W140" s="89"/>
      <c r="X140" s="89"/>
      <c r="Y140" s="89"/>
    </row>
    <row r="141" spans="1:25" hidden="1" outlineLevel="1" collapsed="1">
      <c r="A141" s="62">
        <v>44501</v>
      </c>
      <c r="B141" s="89">
        <v>15331.277313580002</v>
      </c>
      <c r="C141" s="89">
        <f t="shared" ref="C141" si="673">I141+O141</f>
        <v>8703.9391083400005</v>
      </c>
      <c r="D141" s="89">
        <f t="shared" ref="D141" si="674">J141+P141</f>
        <v>6627.3382052400002</v>
      </c>
      <c r="E141" s="89">
        <f t="shared" ref="E141" si="675">K141+Q141</f>
        <v>4698.6352127400005</v>
      </c>
      <c r="F141" s="89">
        <f t="shared" ref="F141" si="676">L141+R141</f>
        <v>1861.34234932</v>
      </c>
      <c r="G141" s="89">
        <f t="shared" ref="G141" si="677">M141+S141</f>
        <v>67.360643179999997</v>
      </c>
      <c r="H141" s="89">
        <f t="shared" ref="H141" si="678">SUM(I141:J141)</f>
        <v>10822.054504870001</v>
      </c>
      <c r="I141" s="89">
        <v>6324.3919781000004</v>
      </c>
      <c r="J141" s="89">
        <f t="shared" ref="J141" si="679">SUM(K141:M141)</f>
        <v>4497.6625267700001</v>
      </c>
      <c r="K141" s="89">
        <v>3185.8095269</v>
      </c>
      <c r="L141" s="89">
        <v>1273.14266075</v>
      </c>
      <c r="M141" s="89">
        <v>38.71033912</v>
      </c>
      <c r="N141" s="89">
        <f t="shared" ref="N141" si="680">SUM(O141:P141)</f>
        <v>4509.2228087100002</v>
      </c>
      <c r="O141" s="89">
        <v>2379.5471302400001</v>
      </c>
      <c r="P141" s="89">
        <f t="shared" ref="P141" si="681">SUM(Q141:S141)</f>
        <v>2129.6756784700001</v>
      </c>
      <c r="Q141" s="89">
        <v>1512.82568584</v>
      </c>
      <c r="R141" s="89">
        <v>588.19968857000003</v>
      </c>
      <c r="S141" s="89">
        <v>28.65030406</v>
      </c>
      <c r="T141" s="89"/>
      <c r="U141" s="89"/>
      <c r="V141" s="89"/>
      <c r="W141" s="89"/>
      <c r="X141" s="89"/>
      <c r="Y141" s="89"/>
    </row>
    <row r="142" spans="1:25" hidden="1" outlineLevel="1" collapsed="1">
      <c r="A142" s="62">
        <v>44531</v>
      </c>
      <c r="B142" s="89">
        <v>16053.595277119999</v>
      </c>
      <c r="C142" s="89">
        <f t="shared" ref="C142" si="682">I142+O142</f>
        <v>9472.5085911099995</v>
      </c>
      <c r="D142" s="89">
        <f t="shared" ref="D142" si="683">J142+P142</f>
        <v>6581.0866860100014</v>
      </c>
      <c r="E142" s="89">
        <f t="shared" ref="E142" si="684">K142+Q142</f>
        <v>4661.9726817400006</v>
      </c>
      <c r="F142" s="89">
        <f t="shared" ref="F142" si="685">L142+R142</f>
        <v>1848.5114813999999</v>
      </c>
      <c r="G142" s="89">
        <f t="shared" ref="G142" si="686">M142+S142</f>
        <v>70.602522870000001</v>
      </c>
      <c r="H142" s="89">
        <f t="shared" ref="H142" si="687">SUM(I142:J142)</f>
        <v>11737.663260720001</v>
      </c>
      <c r="I142" s="89">
        <v>7249.3592656999999</v>
      </c>
      <c r="J142" s="89">
        <f t="shared" ref="J142" si="688">SUM(K142:M142)</f>
        <v>4488.3039950200009</v>
      </c>
      <c r="K142" s="89">
        <v>3167.7013831300001</v>
      </c>
      <c r="L142" s="89">
        <v>1280.4917623599999</v>
      </c>
      <c r="M142" s="89">
        <v>40.110849530000003</v>
      </c>
      <c r="N142" s="89">
        <f t="shared" ref="N142" si="689">SUM(O142:P142)</f>
        <v>4315.9320164000001</v>
      </c>
      <c r="O142" s="89">
        <v>2223.1493254100001</v>
      </c>
      <c r="P142" s="89">
        <f t="shared" ref="P142" si="690">SUM(Q142:S142)</f>
        <v>2092.78269099</v>
      </c>
      <c r="Q142" s="89">
        <v>1494.27129861</v>
      </c>
      <c r="R142" s="89">
        <v>568.01971904000004</v>
      </c>
      <c r="S142" s="89">
        <v>30.491673339999998</v>
      </c>
      <c r="T142" s="89"/>
      <c r="U142" s="89"/>
      <c r="V142" s="89"/>
      <c r="W142" s="89"/>
      <c r="X142" s="89"/>
      <c r="Y142" s="89"/>
    </row>
    <row r="143" spans="1:25" hidden="1" outlineLevel="1" collapsed="1">
      <c r="A143" s="62">
        <v>44562</v>
      </c>
      <c r="B143" s="89">
        <v>15147.496464630001</v>
      </c>
      <c r="C143" s="89">
        <f t="shared" ref="C143" si="691">I143+O143</f>
        <v>8590.00116867</v>
      </c>
      <c r="D143" s="89">
        <f t="shared" ref="D143" si="692">J143+P143</f>
        <v>6557.4952959600005</v>
      </c>
      <c r="E143" s="89">
        <f t="shared" ref="E143" si="693">K143+Q143</f>
        <v>4623.2750501099999</v>
      </c>
      <c r="F143" s="89">
        <f t="shared" ref="F143" si="694">L143+R143</f>
        <v>1854.8876253799999</v>
      </c>
      <c r="G143" s="89">
        <f t="shared" ref="G143" si="695">M143+S143</f>
        <v>79.332620469999995</v>
      </c>
      <c r="H143" s="89">
        <f t="shared" ref="H143" si="696">SUM(I143:J143)</f>
        <v>10762.574461190001</v>
      </c>
      <c r="I143" s="89">
        <v>6306.4744086500004</v>
      </c>
      <c r="J143" s="89">
        <f t="shared" ref="J143" si="697">SUM(K143:M143)</f>
        <v>4456.1000525400004</v>
      </c>
      <c r="K143" s="89">
        <v>3121.0457205600001</v>
      </c>
      <c r="L143" s="89">
        <v>1290.6647386699999</v>
      </c>
      <c r="M143" s="89">
        <v>44.389593310000002</v>
      </c>
      <c r="N143" s="89">
        <f t="shared" ref="N143" si="698">SUM(O143:P143)</f>
        <v>4384.9220034400005</v>
      </c>
      <c r="O143" s="89">
        <v>2283.52676002</v>
      </c>
      <c r="P143" s="89">
        <f t="shared" ref="P143" si="699">SUM(Q143:S143)</f>
        <v>2101.39524342</v>
      </c>
      <c r="Q143" s="89">
        <v>1502.2293295500001</v>
      </c>
      <c r="R143" s="89">
        <v>564.22288671000001</v>
      </c>
      <c r="S143" s="89">
        <v>34.94302716</v>
      </c>
      <c r="T143" s="89"/>
      <c r="U143" s="89"/>
      <c r="V143" s="89"/>
      <c r="W143" s="89"/>
      <c r="X143" s="89"/>
      <c r="Y143" s="89"/>
    </row>
    <row r="144" spans="1:25" hidden="1" outlineLevel="1" collapsed="1">
      <c r="A144" s="62">
        <v>44593</v>
      </c>
      <c r="B144" s="89">
        <v>14481.402098280001</v>
      </c>
      <c r="C144" s="89">
        <f t="shared" ref="C144" si="700">I144+O144</f>
        <v>8151.2750135299993</v>
      </c>
      <c r="D144" s="89">
        <f t="shared" ref="D144" si="701">J144+P144</f>
        <v>6330.1270847499991</v>
      </c>
      <c r="E144" s="89">
        <f t="shared" ref="E144" si="702">K144+Q144</f>
        <v>4441.0590823699995</v>
      </c>
      <c r="F144" s="89">
        <f t="shared" ref="F144" si="703">L144+R144</f>
        <v>1808.3049256999998</v>
      </c>
      <c r="G144" s="89">
        <f t="shared" ref="G144" si="704">M144+S144</f>
        <v>80.763076679999998</v>
      </c>
      <c r="H144" s="89">
        <f t="shared" ref="H144" si="705">SUM(I144:J144)</f>
        <v>10324.415062009999</v>
      </c>
      <c r="I144" s="89">
        <v>5979.2227065699999</v>
      </c>
      <c r="J144" s="89">
        <f t="shared" ref="J144" si="706">SUM(K144:M144)</f>
        <v>4345.1923554399991</v>
      </c>
      <c r="K144" s="89">
        <v>3043.0615236499998</v>
      </c>
      <c r="L144" s="89">
        <v>1257.2962696899999</v>
      </c>
      <c r="M144" s="89">
        <v>44.834562099999999</v>
      </c>
      <c r="N144" s="89">
        <f t="shared" ref="N144" si="707">SUM(O144:P144)</f>
        <v>4156.9870362700003</v>
      </c>
      <c r="O144" s="89">
        <v>2172.0523069599999</v>
      </c>
      <c r="P144" s="89">
        <f t="shared" ref="P144" si="708">SUM(Q144:S144)</f>
        <v>1984.93472931</v>
      </c>
      <c r="Q144" s="89">
        <v>1397.9975587199999</v>
      </c>
      <c r="R144" s="89">
        <v>551.00865600999998</v>
      </c>
      <c r="S144" s="89">
        <v>35.928514579999998</v>
      </c>
      <c r="T144" s="89"/>
      <c r="U144" s="89"/>
      <c r="V144" s="89"/>
      <c r="W144" s="89"/>
      <c r="X144" s="89"/>
      <c r="Y144" s="89"/>
    </row>
    <row r="145" spans="1:25" hidden="1" outlineLevel="1" collapsed="1">
      <c r="A145" s="62">
        <v>44621</v>
      </c>
      <c r="B145" s="89">
        <v>15530.7434944</v>
      </c>
      <c r="C145" s="89">
        <f t="shared" ref="C145" si="709">I145+O145</f>
        <v>9569.2090982699992</v>
      </c>
      <c r="D145" s="89">
        <f t="shared" ref="D145" si="710">J145+P145</f>
        <v>5961.5343961300005</v>
      </c>
      <c r="E145" s="89">
        <f t="shared" ref="E145" si="711">K145+Q145</f>
        <v>4100.8703249999999</v>
      </c>
      <c r="F145" s="89">
        <f t="shared" ref="F145" si="712">L145+R145</f>
        <v>1779.8021554800002</v>
      </c>
      <c r="G145" s="89">
        <f t="shared" ref="G145" si="713">M145+S145</f>
        <v>80.86191565</v>
      </c>
      <c r="H145" s="89">
        <f t="shared" ref="H145" si="714">SUM(I145:J145)</f>
        <v>11332.0069905</v>
      </c>
      <c r="I145" s="89">
        <v>7206.2361124999998</v>
      </c>
      <c r="J145" s="89">
        <f t="shared" ref="J145" si="715">SUM(K145:M145)</f>
        <v>4125.7708780000003</v>
      </c>
      <c r="K145" s="89">
        <v>2830.1144307200002</v>
      </c>
      <c r="L145" s="89">
        <v>1250.4000275000001</v>
      </c>
      <c r="M145" s="89">
        <v>45.256419780000002</v>
      </c>
      <c r="N145" s="89">
        <f t="shared" ref="N145" si="716">SUM(O145:P145)</f>
        <v>4198.7365038999997</v>
      </c>
      <c r="O145" s="89">
        <v>2362.9729857699999</v>
      </c>
      <c r="P145" s="89">
        <f t="shared" ref="P145" si="717">SUM(Q145:S145)</f>
        <v>1835.76351813</v>
      </c>
      <c r="Q145" s="89">
        <v>1270.7558942799999</v>
      </c>
      <c r="R145" s="89">
        <v>529.40212798000005</v>
      </c>
      <c r="S145" s="89">
        <v>35.605495869999999</v>
      </c>
      <c r="T145" s="89"/>
      <c r="U145" s="89"/>
      <c r="V145" s="89"/>
      <c r="W145" s="89"/>
      <c r="X145" s="89"/>
      <c r="Y145" s="89"/>
    </row>
    <row r="146" spans="1:25" hidden="1" outlineLevel="1" collapsed="1">
      <c r="A146" s="62">
        <v>44652</v>
      </c>
      <c r="B146" s="89">
        <v>16091.80766837</v>
      </c>
      <c r="C146" s="89">
        <f t="shared" ref="C146" si="718">I146+O146</f>
        <v>10232.103378600001</v>
      </c>
      <c r="D146" s="89">
        <f t="shared" ref="D146" si="719">J146+P146</f>
        <v>5859.7042897700003</v>
      </c>
      <c r="E146" s="89">
        <f t="shared" ref="E146" si="720">K146+Q146</f>
        <v>4016.92483068</v>
      </c>
      <c r="F146" s="89">
        <f t="shared" ref="F146" si="721">L146+R146</f>
        <v>1762.1618822199998</v>
      </c>
      <c r="G146" s="89">
        <f t="shared" ref="G146" si="722">M146+S146</f>
        <v>80.617576869999994</v>
      </c>
      <c r="H146" s="89">
        <f t="shared" ref="H146" si="723">SUM(I146:J146)</f>
        <v>11835.511379850001</v>
      </c>
      <c r="I146" s="89">
        <v>7738.5269492500001</v>
      </c>
      <c r="J146" s="89">
        <f t="shared" ref="J146" si="724">SUM(K146:M146)</f>
        <v>4096.9844306000005</v>
      </c>
      <c r="K146" s="89">
        <v>2803.0200729200001</v>
      </c>
      <c r="L146" s="89">
        <v>1248.47226366</v>
      </c>
      <c r="M146" s="89">
        <v>45.492094020000003</v>
      </c>
      <c r="N146" s="89">
        <f t="shared" ref="N146" si="725">SUM(O146:P146)</f>
        <v>4256.2962885199995</v>
      </c>
      <c r="O146" s="89">
        <v>2493.5764293500001</v>
      </c>
      <c r="P146" s="89">
        <f t="shared" ref="P146" si="726">SUM(Q146:S146)</f>
        <v>1762.7198591699998</v>
      </c>
      <c r="Q146" s="89">
        <v>1213.9047577599999</v>
      </c>
      <c r="R146" s="89">
        <v>513.68961855999999</v>
      </c>
      <c r="S146" s="89">
        <v>35.125482849999997</v>
      </c>
      <c r="T146" s="89"/>
      <c r="U146" s="89"/>
      <c r="V146" s="89"/>
      <c r="W146" s="89"/>
      <c r="X146" s="89"/>
      <c r="Y146" s="89"/>
    </row>
    <row r="147" spans="1:25" hidden="1" outlineLevel="1" collapsed="1">
      <c r="A147" s="62">
        <v>44682</v>
      </c>
      <c r="B147" s="89">
        <v>16504.636995200002</v>
      </c>
      <c r="C147" s="89">
        <f t="shared" ref="C147" si="727">I147+O147</f>
        <v>10604.47728155</v>
      </c>
      <c r="D147" s="89">
        <f t="shared" ref="D147" si="728">J147+P147</f>
        <v>5900.1597136499995</v>
      </c>
      <c r="E147" s="89">
        <f t="shared" ref="E147" si="729">K147+Q147</f>
        <v>4060.7172113799998</v>
      </c>
      <c r="F147" s="89">
        <f t="shared" ref="F147" si="730">L147+R147</f>
        <v>1757.9799346100001</v>
      </c>
      <c r="G147" s="89">
        <f t="shared" ref="G147" si="731">M147+S147</f>
        <v>81.462567659999991</v>
      </c>
      <c r="H147" s="89">
        <f t="shared" ref="H147" si="732">SUM(I147:J147)</f>
        <v>12245.97116653</v>
      </c>
      <c r="I147" s="89">
        <v>8100.0055366200004</v>
      </c>
      <c r="J147" s="89">
        <f t="shared" ref="J147" si="733">SUM(K147:M147)</f>
        <v>4145.9656299099997</v>
      </c>
      <c r="K147" s="89">
        <v>2839.6779555899998</v>
      </c>
      <c r="L147" s="89">
        <v>1259.4858583600001</v>
      </c>
      <c r="M147" s="89">
        <v>46.801815959999999</v>
      </c>
      <c r="N147" s="89">
        <f t="shared" ref="N147" si="734">SUM(O147:P147)</f>
        <v>4258.6658286700003</v>
      </c>
      <c r="O147" s="89">
        <v>2504.4717449300001</v>
      </c>
      <c r="P147" s="89">
        <f t="shared" ref="P147" si="735">SUM(Q147:S147)</f>
        <v>1754.19408374</v>
      </c>
      <c r="Q147" s="89">
        <v>1221.03925579</v>
      </c>
      <c r="R147" s="89">
        <v>498.49407624999998</v>
      </c>
      <c r="S147" s="89">
        <v>34.660751699999999</v>
      </c>
      <c r="T147" s="89"/>
      <c r="U147" s="89"/>
      <c r="V147" s="89"/>
      <c r="W147" s="89"/>
      <c r="X147" s="89"/>
      <c r="Y147" s="89"/>
    </row>
    <row r="148" spans="1:25" hidden="1" outlineLevel="1" collapsed="1">
      <c r="A148" s="62">
        <v>44713</v>
      </c>
      <c r="B148" s="89">
        <v>17505.203597669999</v>
      </c>
      <c r="C148" s="89">
        <f t="shared" ref="C148" si="736">I148+O148</f>
        <v>11629.800723249999</v>
      </c>
      <c r="D148" s="89">
        <f t="shared" ref="D148" si="737">J148+P148</f>
        <v>5875.4028744200014</v>
      </c>
      <c r="E148" s="89">
        <f t="shared" ref="E148" si="738">K148+Q148</f>
        <v>4065.39879023</v>
      </c>
      <c r="F148" s="89">
        <f t="shared" ref="F148" si="739">L148+R148</f>
        <v>1727.8571144700002</v>
      </c>
      <c r="G148" s="89">
        <f t="shared" ref="G148" si="740">M148+S148</f>
        <v>82.146969720000001</v>
      </c>
      <c r="H148" s="89">
        <f t="shared" ref="H148" si="741">SUM(I148:J148)</f>
        <v>13232.478141170001</v>
      </c>
      <c r="I148" s="89">
        <v>9070.4390289599996</v>
      </c>
      <c r="J148" s="89">
        <f t="shared" ref="J148" si="742">SUM(K148:M148)</f>
        <v>4162.0391122100009</v>
      </c>
      <c r="K148" s="89">
        <v>2867.51230283</v>
      </c>
      <c r="L148" s="89">
        <v>1247.3349506300001</v>
      </c>
      <c r="M148" s="89">
        <v>47.191858750000002</v>
      </c>
      <c r="N148" s="89">
        <f t="shared" ref="N148" si="743">SUM(O148:P148)</f>
        <v>4272.7254565000003</v>
      </c>
      <c r="O148" s="89">
        <v>2559.3616942899998</v>
      </c>
      <c r="P148" s="89">
        <f t="shared" ref="P148" si="744">SUM(Q148:S148)</f>
        <v>1713.3637622100002</v>
      </c>
      <c r="Q148" s="89">
        <v>1197.8864874000001</v>
      </c>
      <c r="R148" s="89">
        <v>480.52216384000002</v>
      </c>
      <c r="S148" s="89">
        <v>34.95511097</v>
      </c>
      <c r="T148" s="89"/>
      <c r="U148" s="89"/>
      <c r="V148" s="89"/>
      <c r="W148" s="89"/>
      <c r="X148" s="89"/>
      <c r="Y148" s="89"/>
    </row>
    <row r="149" spans="1:25" hidden="1" outlineLevel="1" collapsed="1">
      <c r="A149" s="62">
        <v>44743</v>
      </c>
      <c r="B149" s="89">
        <v>18589.024455909999</v>
      </c>
      <c r="C149" s="89">
        <f t="shared" ref="C149" si="745">I149+O149</f>
        <v>12278.30708379</v>
      </c>
      <c r="D149" s="89">
        <f t="shared" ref="D149" si="746">J149+P149</f>
        <v>6310.7173721199997</v>
      </c>
      <c r="E149" s="89">
        <f t="shared" ref="E149" si="747">K149+Q149</f>
        <v>4382.75149048</v>
      </c>
      <c r="F149" s="89">
        <f t="shared" ref="F149" si="748">L149+R149</f>
        <v>1833.37592533</v>
      </c>
      <c r="G149" s="89">
        <f t="shared" ref="G149" si="749">M149+S149</f>
        <v>94.589956309999991</v>
      </c>
      <c r="H149" s="89">
        <f t="shared" ref="H149" si="750">SUM(I149:J149)</f>
        <v>13357.954133790001</v>
      </c>
      <c r="I149" s="89">
        <v>9121.3600350500001</v>
      </c>
      <c r="J149" s="89">
        <f t="shared" ref="J149" si="751">SUM(K149:M149)</f>
        <v>4236.5940987399999</v>
      </c>
      <c r="K149" s="89">
        <v>2934.17460966</v>
      </c>
      <c r="L149" s="89">
        <v>1255.95185692</v>
      </c>
      <c r="M149" s="89">
        <v>46.467632160000001</v>
      </c>
      <c r="N149" s="89">
        <f t="shared" ref="N149" si="752">SUM(O149:P149)</f>
        <v>5231.0703221200001</v>
      </c>
      <c r="O149" s="89">
        <v>3156.9470487399999</v>
      </c>
      <c r="P149" s="89">
        <f t="shared" ref="P149" si="753">SUM(Q149:S149)</f>
        <v>2074.1232733800002</v>
      </c>
      <c r="Q149" s="89">
        <v>1448.57688082</v>
      </c>
      <c r="R149" s="89">
        <v>577.42406841000002</v>
      </c>
      <c r="S149" s="89">
        <v>48.122324149999997</v>
      </c>
      <c r="T149" s="89"/>
      <c r="U149" s="89"/>
      <c r="V149" s="89"/>
      <c r="W149" s="89"/>
      <c r="X149" s="89"/>
      <c r="Y149" s="89"/>
    </row>
    <row r="150" spans="1:25" hidden="1" outlineLevel="1" collapsed="1">
      <c r="A150" s="62">
        <v>44774</v>
      </c>
      <c r="B150" s="89">
        <v>19411.78503735</v>
      </c>
      <c r="C150" s="89">
        <f t="shared" ref="C150" si="754">I150+O150</f>
        <v>12964.0725798</v>
      </c>
      <c r="D150" s="89">
        <f t="shared" ref="D150" si="755">J150+P150</f>
        <v>6447.7124575500002</v>
      </c>
      <c r="E150" s="89">
        <f t="shared" ref="E150" si="756">K150+Q150</f>
        <v>4536.8376438900004</v>
      </c>
      <c r="F150" s="89">
        <f t="shared" ref="F150" si="757">L150+R150</f>
        <v>1817.22115992</v>
      </c>
      <c r="G150" s="89">
        <f t="shared" ref="G150" si="758">M150+S150</f>
        <v>93.65365374000001</v>
      </c>
      <c r="H150" s="89">
        <f t="shared" ref="H150" si="759">SUM(I150:J150)</f>
        <v>14146.11646832</v>
      </c>
      <c r="I150" s="89">
        <v>9798.7171645800008</v>
      </c>
      <c r="J150" s="89">
        <f t="shared" ref="J150" si="760">SUM(K150:M150)</f>
        <v>4347.3993037400005</v>
      </c>
      <c r="K150" s="89">
        <v>3039.8872187900001</v>
      </c>
      <c r="L150" s="89">
        <v>1261.63876433</v>
      </c>
      <c r="M150" s="89">
        <v>45.873320620000001</v>
      </c>
      <c r="N150" s="89">
        <f t="shared" ref="N150" si="761">SUM(O150:P150)</f>
        <v>5265.6685690300001</v>
      </c>
      <c r="O150" s="89">
        <v>3165.3554152199999</v>
      </c>
      <c r="P150" s="89">
        <f t="shared" ref="P150" si="762">SUM(Q150:S150)</f>
        <v>2100.3131538100001</v>
      </c>
      <c r="Q150" s="89">
        <v>1496.9504251000001</v>
      </c>
      <c r="R150" s="89">
        <v>555.58239559000003</v>
      </c>
      <c r="S150" s="89">
        <v>47.780333120000002</v>
      </c>
      <c r="T150" s="89"/>
      <c r="U150" s="89"/>
      <c r="V150" s="89"/>
      <c r="W150" s="89"/>
      <c r="X150" s="89"/>
      <c r="Y150" s="89"/>
    </row>
    <row r="151" spans="1:25" hidden="1" outlineLevel="1" collapsed="1">
      <c r="A151" s="62">
        <v>44805</v>
      </c>
      <c r="B151" s="89">
        <v>19779.037173590001</v>
      </c>
      <c r="C151" s="89">
        <f t="shared" ref="C151" si="763">I151+O151</f>
        <v>12995.39119826</v>
      </c>
      <c r="D151" s="89">
        <f t="shared" ref="D151" si="764">J151+P151</f>
        <v>6783.6459753299996</v>
      </c>
      <c r="E151" s="89">
        <f t="shared" ref="E151" si="765">K151+Q151</f>
        <v>4897.3923523899994</v>
      </c>
      <c r="F151" s="89">
        <f t="shared" ref="F151" si="766">L151+R151</f>
        <v>1792.5141454100001</v>
      </c>
      <c r="G151" s="89">
        <f t="shared" ref="G151" si="767">M151+S151</f>
        <v>93.739477530000002</v>
      </c>
      <c r="H151" s="89">
        <f t="shared" ref="H151" si="768">SUM(I151:J151)</f>
        <v>14408.196665839998</v>
      </c>
      <c r="I151" s="89">
        <v>9897.2096253799991</v>
      </c>
      <c r="J151" s="89">
        <f t="shared" ref="J151" si="769">SUM(K151:M151)</f>
        <v>4510.9870404599997</v>
      </c>
      <c r="K151" s="89">
        <v>3209.7640025699998</v>
      </c>
      <c r="L151" s="89">
        <v>1255.1926829500001</v>
      </c>
      <c r="M151" s="89">
        <v>46.030354940000002</v>
      </c>
      <c r="N151" s="89">
        <f t="shared" ref="N151" si="770">SUM(O151:P151)</f>
        <v>5370.8405077500001</v>
      </c>
      <c r="O151" s="89">
        <v>3098.1815728800002</v>
      </c>
      <c r="P151" s="89">
        <f t="shared" ref="P151" si="771">SUM(Q151:S151)</f>
        <v>2272.6589348699999</v>
      </c>
      <c r="Q151" s="89">
        <v>1687.62834982</v>
      </c>
      <c r="R151" s="89">
        <v>537.32146246000002</v>
      </c>
      <c r="S151" s="89">
        <v>47.70912259</v>
      </c>
      <c r="T151" s="89"/>
      <c r="U151" s="89"/>
      <c r="V151" s="89"/>
      <c r="W151" s="89"/>
      <c r="X151" s="89"/>
      <c r="Y151" s="89"/>
    </row>
    <row r="152" spans="1:25" hidden="1" outlineLevel="1" collapsed="1">
      <c r="A152" s="62">
        <v>44835</v>
      </c>
      <c r="B152" s="89">
        <v>20355.013760440001</v>
      </c>
      <c r="C152" s="89">
        <f t="shared" ref="C152" si="772">I152+O152</f>
        <v>13264.387698</v>
      </c>
      <c r="D152" s="89">
        <f t="shared" ref="D152" si="773">J152+P152</f>
        <v>7090.6260624399983</v>
      </c>
      <c r="E152" s="89">
        <f t="shared" ref="E152" si="774">K152+Q152</f>
        <v>5185.2576956399998</v>
      </c>
      <c r="F152" s="89">
        <f t="shared" ref="F152" si="775">L152+R152</f>
        <v>1820.85383852</v>
      </c>
      <c r="G152" s="89">
        <f t="shared" ref="G152" si="776">M152+S152</f>
        <v>84.514528280000007</v>
      </c>
      <c r="H152" s="89">
        <f t="shared" ref="H152" si="777">SUM(I152:J152)</f>
        <v>14767.70760903</v>
      </c>
      <c r="I152" s="89">
        <v>10192.2831515</v>
      </c>
      <c r="J152" s="89">
        <f t="shared" ref="J152" si="778">SUM(K152:M152)</f>
        <v>4575.424457529999</v>
      </c>
      <c r="K152" s="89">
        <v>3274.8496808999998</v>
      </c>
      <c r="L152" s="89">
        <v>1258.84457359</v>
      </c>
      <c r="M152" s="89">
        <v>41.730203039999999</v>
      </c>
      <c r="N152" s="89">
        <f t="shared" ref="N152" si="779">SUM(O152:P152)</f>
        <v>5587.30615141</v>
      </c>
      <c r="O152" s="89">
        <v>3072.1045465000002</v>
      </c>
      <c r="P152" s="89">
        <f t="shared" ref="P152" si="780">SUM(Q152:S152)</f>
        <v>2515.2016049099998</v>
      </c>
      <c r="Q152" s="89">
        <v>1910.40801474</v>
      </c>
      <c r="R152" s="89">
        <v>562.00926492999997</v>
      </c>
      <c r="S152" s="89">
        <v>42.784325240000001</v>
      </c>
      <c r="T152" s="89"/>
      <c r="U152" s="89"/>
      <c r="V152" s="89"/>
      <c r="W152" s="89"/>
      <c r="X152" s="89"/>
      <c r="Y152" s="89"/>
    </row>
    <row r="153" spans="1:25" hidden="1" outlineLevel="1" collapsed="1">
      <c r="A153" s="62">
        <v>44866</v>
      </c>
      <c r="B153" s="89">
        <v>21125.244193909999</v>
      </c>
      <c r="C153" s="89">
        <f t="shared" ref="C153" si="781">I153+O153</f>
        <v>13587.732672869999</v>
      </c>
      <c r="D153" s="89">
        <f t="shared" ref="D153" si="782">J153+P153</f>
        <v>7537.5115210399999</v>
      </c>
      <c r="E153" s="89">
        <f t="shared" ref="E153" si="783">K153+Q153</f>
        <v>5695.8890258400006</v>
      </c>
      <c r="F153" s="89">
        <f t="shared" ref="F153" si="784">L153+R153</f>
        <v>1757.90211359</v>
      </c>
      <c r="G153" s="89">
        <f t="shared" ref="G153" si="785">M153+S153</f>
        <v>83.720381610000004</v>
      </c>
      <c r="H153" s="89">
        <f t="shared" ref="H153" si="786">SUM(I153:J153)</f>
        <v>15266.64865702</v>
      </c>
      <c r="I153" s="89">
        <v>10501.974676649999</v>
      </c>
      <c r="J153" s="89">
        <f t="shared" ref="J153" si="787">SUM(K153:M153)</f>
        <v>4764.6739803700002</v>
      </c>
      <c r="K153" s="89">
        <v>3515.7138033800002</v>
      </c>
      <c r="L153" s="89">
        <v>1207.89756706</v>
      </c>
      <c r="M153" s="89">
        <v>41.062609930000001</v>
      </c>
      <c r="N153" s="89">
        <f t="shared" ref="N153" si="788">SUM(O153:P153)</f>
        <v>5858.5955368900004</v>
      </c>
      <c r="O153" s="89">
        <v>3085.7579962200002</v>
      </c>
      <c r="P153" s="89">
        <f t="shared" ref="P153" si="789">SUM(Q153:S153)</f>
        <v>2772.8375406700002</v>
      </c>
      <c r="Q153" s="89">
        <v>2180.17522246</v>
      </c>
      <c r="R153" s="89">
        <v>550.00454652999997</v>
      </c>
      <c r="S153" s="89">
        <v>42.657771680000003</v>
      </c>
      <c r="T153" s="89"/>
      <c r="U153" s="89"/>
      <c r="V153" s="89"/>
      <c r="W153" s="89"/>
      <c r="X153" s="89"/>
      <c r="Y153" s="89"/>
    </row>
    <row r="154" spans="1:25" hidden="1" outlineLevel="1" collapsed="1">
      <c r="A154" s="62">
        <v>44896</v>
      </c>
      <c r="B154" s="89">
        <v>22553.246467099998</v>
      </c>
      <c r="C154" s="89">
        <f t="shared" ref="C154" si="790">I154+O154</f>
        <v>14596.43073373</v>
      </c>
      <c r="D154" s="89">
        <f t="shared" ref="D154" si="791">J154+P154</f>
        <v>7956.8157333700001</v>
      </c>
      <c r="E154" s="89">
        <f t="shared" ref="E154" si="792">K154+Q154</f>
        <v>6140.5185065099995</v>
      </c>
      <c r="F154" s="89">
        <f t="shared" ref="F154" si="793">L154+R154</f>
        <v>1730.0747427900001</v>
      </c>
      <c r="G154" s="89">
        <f t="shared" ref="G154" si="794">M154+S154</f>
        <v>86.222484070000007</v>
      </c>
      <c r="H154" s="89">
        <f t="shared" ref="H154" si="795">SUM(I154:J154)</f>
        <v>16393.338759539998</v>
      </c>
      <c r="I154" s="89">
        <v>11433.5558891</v>
      </c>
      <c r="J154" s="89">
        <f t="shared" ref="J154" si="796">SUM(K154:M154)</f>
        <v>4959.7828704399999</v>
      </c>
      <c r="K154" s="89">
        <v>3715.6629082300001</v>
      </c>
      <c r="L154" s="89">
        <v>1200.96030849</v>
      </c>
      <c r="M154" s="89">
        <v>43.159653720000001</v>
      </c>
      <c r="N154" s="89">
        <f t="shared" ref="N154" si="797">SUM(O154:P154)</f>
        <v>6159.9077075599998</v>
      </c>
      <c r="O154" s="89">
        <v>3162.8748446300001</v>
      </c>
      <c r="P154" s="89">
        <f t="shared" ref="P154" si="798">SUM(Q154:S154)</f>
        <v>2997.0328629299997</v>
      </c>
      <c r="Q154" s="89">
        <v>2424.8555982799999</v>
      </c>
      <c r="R154" s="89">
        <v>529.11443429999997</v>
      </c>
      <c r="S154" s="89">
        <v>43.062830349999999</v>
      </c>
      <c r="T154" s="89"/>
      <c r="U154" s="89"/>
      <c r="V154" s="89"/>
      <c r="W154" s="89"/>
      <c r="X154" s="89"/>
      <c r="Y154" s="89"/>
    </row>
    <row r="155" spans="1:25" hidden="1" outlineLevel="1" collapsed="1">
      <c r="A155" s="62">
        <v>44927</v>
      </c>
      <c r="B155" s="89">
        <v>22087.24834808</v>
      </c>
      <c r="C155" s="89">
        <f t="shared" ref="C155" si="799">I155+O155</f>
        <v>13629.924153510001</v>
      </c>
      <c r="D155" s="89">
        <f t="shared" ref="D155" si="800">J155+P155</f>
        <v>8457.3241945700011</v>
      </c>
      <c r="E155" s="89">
        <f t="shared" ref="E155" si="801">K155+Q155</f>
        <v>6633.9459019599999</v>
      </c>
      <c r="F155" s="89">
        <f t="shared" ref="F155" si="802">L155+R155</f>
        <v>1735.15821628</v>
      </c>
      <c r="G155" s="89">
        <f t="shared" ref="G155" si="803">M155+S155</f>
        <v>88.220076330000012</v>
      </c>
      <c r="H155" s="89">
        <f t="shared" ref="H155" si="804">SUM(I155:J155)</f>
        <v>15666.426855220001</v>
      </c>
      <c r="I155" s="89">
        <v>10443.55097084</v>
      </c>
      <c r="J155" s="89">
        <f t="shared" ref="J155" si="805">SUM(K155:M155)</f>
        <v>5222.8758843800006</v>
      </c>
      <c r="K155" s="89">
        <v>3969.8884826399999</v>
      </c>
      <c r="L155" s="89">
        <v>1207.67752204</v>
      </c>
      <c r="M155" s="89">
        <v>45.309879700000003</v>
      </c>
      <c r="N155" s="89">
        <f t="shared" ref="N155" si="806">SUM(O155:P155)</f>
        <v>6420.82149286</v>
      </c>
      <c r="O155" s="89">
        <v>3186.37318267</v>
      </c>
      <c r="P155" s="89">
        <f t="shared" ref="P155" si="807">SUM(Q155:S155)</f>
        <v>3234.44831019</v>
      </c>
      <c r="Q155" s="89">
        <v>2664.05741932</v>
      </c>
      <c r="R155" s="89">
        <v>527.48069424000005</v>
      </c>
      <c r="S155" s="89">
        <v>42.910196630000002</v>
      </c>
      <c r="T155" s="89"/>
      <c r="U155" s="89"/>
      <c r="V155" s="89"/>
      <c r="W155" s="89"/>
      <c r="X155" s="89"/>
      <c r="Y155" s="89"/>
    </row>
    <row r="156" spans="1:25" hidden="1" outlineLevel="1" collapsed="1">
      <c r="A156" s="62">
        <v>44958</v>
      </c>
      <c r="B156" s="89">
        <v>22403.70466644</v>
      </c>
      <c r="C156" s="89">
        <f t="shared" ref="C156" si="808">I156+O156</f>
        <v>13673.562824159999</v>
      </c>
      <c r="D156" s="89">
        <f t="shared" ref="D156" si="809">J156+P156</f>
        <v>8730.1418422799998</v>
      </c>
      <c r="E156" s="89">
        <f t="shared" ref="E156" si="810">K156+Q156</f>
        <v>6902.5979353000002</v>
      </c>
      <c r="F156" s="89">
        <f t="shared" ref="F156" si="811">L156+R156</f>
        <v>1739.3355319300001</v>
      </c>
      <c r="G156" s="89">
        <f t="shared" ref="G156" si="812">M156+S156</f>
        <v>88.208375050000001</v>
      </c>
      <c r="H156" s="89">
        <f t="shared" ref="H156" si="813">SUM(I156:J156)</f>
        <v>15812.45712039</v>
      </c>
      <c r="I156" s="89">
        <v>10528.39339802</v>
      </c>
      <c r="J156" s="89">
        <f t="shared" ref="J156" si="814">SUM(K156:M156)</f>
        <v>5284.0637223699996</v>
      </c>
      <c r="K156" s="89">
        <v>4011.6128176399998</v>
      </c>
      <c r="L156" s="89">
        <v>1226.2462851800001</v>
      </c>
      <c r="M156" s="89">
        <v>46.204619549999997</v>
      </c>
      <c r="N156" s="89">
        <f t="shared" ref="N156" si="815">SUM(O156:P156)</f>
        <v>6591.24754605</v>
      </c>
      <c r="O156" s="89">
        <v>3145.1694261399998</v>
      </c>
      <c r="P156" s="89">
        <f t="shared" ref="P156" si="816">SUM(Q156:S156)</f>
        <v>3446.0781199100002</v>
      </c>
      <c r="Q156" s="89">
        <v>2890.98511766</v>
      </c>
      <c r="R156" s="89">
        <v>513.08924675000003</v>
      </c>
      <c r="S156" s="89">
        <v>42.003755499999997</v>
      </c>
      <c r="T156" s="89"/>
      <c r="U156" s="89"/>
      <c r="V156" s="89"/>
      <c r="W156" s="89"/>
      <c r="X156" s="89"/>
      <c r="Y156" s="89"/>
    </row>
    <row r="157" spans="1:25" hidden="1" outlineLevel="1" collapsed="1">
      <c r="A157" s="62">
        <v>44986</v>
      </c>
      <c r="B157" s="89">
        <v>22667.70430306</v>
      </c>
      <c r="C157" s="89">
        <f t="shared" ref="C157" si="817">I157+O157</f>
        <v>13681.4341946</v>
      </c>
      <c r="D157" s="89">
        <f t="shared" ref="D157" si="818">J157+P157</f>
        <v>8986.2701084599994</v>
      </c>
      <c r="E157" s="89">
        <f t="shared" ref="E157" si="819">K157+Q157</f>
        <v>7909.58403602</v>
      </c>
      <c r="F157" s="89">
        <f t="shared" ref="F157" si="820">L157+R157</f>
        <v>993.8298093599999</v>
      </c>
      <c r="G157" s="89">
        <f t="shared" ref="G157" si="821">M157+S157</f>
        <v>82.856263079999991</v>
      </c>
      <c r="H157" s="89">
        <f t="shared" ref="H157" si="822">SUM(I157:J157)</f>
        <v>16101.741530309999</v>
      </c>
      <c r="I157" s="89">
        <v>10607.80926156</v>
      </c>
      <c r="J157" s="89">
        <f t="shared" ref="J157" si="823">SUM(K157:M157)</f>
        <v>5493.9322687499998</v>
      </c>
      <c r="K157" s="89">
        <v>4791.9138718200002</v>
      </c>
      <c r="L157" s="89">
        <v>660.38095912999995</v>
      </c>
      <c r="M157" s="89">
        <v>41.637437800000001</v>
      </c>
      <c r="N157" s="89">
        <f t="shared" ref="N157" si="824">SUM(O157:P157)</f>
        <v>6565.9627727500001</v>
      </c>
      <c r="O157" s="89">
        <v>3073.6249330400001</v>
      </c>
      <c r="P157" s="89">
        <f t="shared" ref="P157" si="825">SUM(Q157:S157)</f>
        <v>3492.33783971</v>
      </c>
      <c r="Q157" s="89">
        <v>3117.6701641999998</v>
      </c>
      <c r="R157" s="89">
        <v>333.44885023000001</v>
      </c>
      <c r="S157" s="89">
        <v>41.218825279999997</v>
      </c>
      <c r="T157" s="89"/>
      <c r="U157" s="89"/>
      <c r="V157" s="89"/>
      <c r="W157" s="89"/>
      <c r="X157" s="89"/>
      <c r="Y157" s="89"/>
    </row>
    <row r="158" spans="1:25" hidden="1" outlineLevel="1" collapsed="1">
      <c r="A158" s="62">
        <v>45017</v>
      </c>
      <c r="B158" s="89">
        <v>22667.365160969999</v>
      </c>
      <c r="C158" s="89">
        <f t="shared" ref="C158" si="826">I158+O158</f>
        <v>13777.57007776</v>
      </c>
      <c r="D158" s="89">
        <f t="shared" ref="D158" si="827">J158+P158</f>
        <v>8889.7950832099996</v>
      </c>
      <c r="E158" s="89">
        <f t="shared" ref="E158" si="828">K158+Q158</f>
        <v>7772.5558580400002</v>
      </c>
      <c r="F158" s="89">
        <f t="shared" ref="F158" si="829">L158+R158</f>
        <v>1032.2132415999999</v>
      </c>
      <c r="G158" s="89">
        <f t="shared" ref="G158" si="830">M158+S158</f>
        <v>85.025983569999994</v>
      </c>
      <c r="H158" s="89">
        <f t="shared" ref="H158" si="831">SUM(I158:J158)</f>
        <v>16277.12557762</v>
      </c>
      <c r="I158" s="89">
        <v>10627.792917799999</v>
      </c>
      <c r="J158" s="89">
        <f t="shared" ref="J158" si="832">SUM(K158:M158)</f>
        <v>5649.3326598200001</v>
      </c>
      <c r="K158" s="89">
        <v>4909.1404940000002</v>
      </c>
      <c r="L158" s="89">
        <v>696.71075800000006</v>
      </c>
      <c r="M158" s="89">
        <v>43.481407820000001</v>
      </c>
      <c r="N158" s="89">
        <f t="shared" ref="N158" si="833">SUM(O158:P158)</f>
        <v>6390.2395833500004</v>
      </c>
      <c r="O158" s="89">
        <v>3149.7771599600001</v>
      </c>
      <c r="P158" s="89">
        <f t="shared" ref="P158" si="834">SUM(Q158:S158)</f>
        <v>3240.4624233900004</v>
      </c>
      <c r="Q158" s="89">
        <v>2863.41536404</v>
      </c>
      <c r="R158" s="89">
        <v>335.50248360000001</v>
      </c>
      <c r="S158" s="89">
        <v>41.54457575</v>
      </c>
      <c r="T158" s="89"/>
      <c r="U158" s="89"/>
      <c r="V158" s="89"/>
      <c r="W158" s="89"/>
      <c r="X158" s="89"/>
      <c r="Y158" s="89"/>
    </row>
    <row r="159" spans="1:25" hidden="1" outlineLevel="1" collapsed="1">
      <c r="A159" s="62">
        <v>45047</v>
      </c>
      <c r="B159" s="89">
        <v>22825.9333133</v>
      </c>
      <c r="C159" s="89">
        <f t="shared" ref="C159" si="835">I159+O159</f>
        <v>13938.152557830001</v>
      </c>
      <c r="D159" s="89">
        <f t="shared" ref="D159" si="836">J159+P159</f>
        <v>8887.7807554699993</v>
      </c>
      <c r="E159" s="89">
        <f t="shared" ref="E159" si="837">K159+Q159</f>
        <v>6985.0230825500003</v>
      </c>
      <c r="F159" s="89">
        <f t="shared" ref="F159" si="838">L159+R159</f>
        <v>1818.2753226899999</v>
      </c>
      <c r="G159" s="89">
        <f t="shared" ref="G159" si="839">M159+S159</f>
        <v>84.482350230000009</v>
      </c>
      <c r="H159" s="89">
        <f t="shared" ref="H159" si="840">SUM(I159:J159)</f>
        <v>16828.553743119999</v>
      </c>
      <c r="I159" s="89">
        <v>10810.1347604</v>
      </c>
      <c r="J159" s="89">
        <f t="shared" ref="J159" si="841">SUM(K159:M159)</f>
        <v>6018.4189827199998</v>
      </c>
      <c r="K159" s="89">
        <v>4663.2731797899996</v>
      </c>
      <c r="L159" s="89">
        <v>1311.3659994</v>
      </c>
      <c r="M159" s="89">
        <v>43.779803530000002</v>
      </c>
      <c r="N159" s="89">
        <f t="shared" ref="N159" si="842">SUM(O159:P159)</f>
        <v>5997.37957018</v>
      </c>
      <c r="O159" s="89">
        <v>3128.01779743</v>
      </c>
      <c r="P159" s="89">
        <f t="shared" ref="P159" si="843">SUM(Q159:S159)</f>
        <v>2869.36177275</v>
      </c>
      <c r="Q159" s="89">
        <v>2321.7499027600002</v>
      </c>
      <c r="R159" s="89">
        <v>506.90932328999997</v>
      </c>
      <c r="S159" s="89">
        <v>40.702546699999999</v>
      </c>
      <c r="T159" s="89"/>
      <c r="U159" s="89"/>
      <c r="V159" s="89"/>
      <c r="W159" s="89"/>
      <c r="X159" s="89"/>
      <c r="Y159" s="89"/>
    </row>
    <row r="160" spans="1:25" hidden="1" outlineLevel="1" collapsed="1">
      <c r="A160" s="62">
        <v>45078</v>
      </c>
      <c r="B160" s="89">
        <v>23740.132306549996</v>
      </c>
      <c r="C160" s="89">
        <f t="shared" ref="C160" si="844">I160+O160</f>
        <v>14611.842357739999</v>
      </c>
      <c r="D160" s="89">
        <f t="shared" ref="D160" si="845">J160+P160</f>
        <v>9128.2899488100011</v>
      </c>
      <c r="E160" s="89">
        <f t="shared" ref="E160" si="846">K160+Q160</f>
        <v>7221.1173098199997</v>
      </c>
      <c r="F160" s="89">
        <f t="shared" ref="F160" si="847">L160+R160</f>
        <v>1824.5937399300001</v>
      </c>
      <c r="G160" s="89">
        <f t="shared" ref="G160" si="848">M160+S160</f>
        <v>82.578899059999998</v>
      </c>
      <c r="H160" s="89">
        <f t="shared" ref="H160" si="849">SUM(I160:J160)</f>
        <v>17835.452757840001</v>
      </c>
      <c r="I160" s="89">
        <v>11413.11881407</v>
      </c>
      <c r="J160" s="89">
        <f t="shared" ref="J160" si="850">SUM(K160:M160)</f>
        <v>6422.3339437699997</v>
      </c>
      <c r="K160" s="89">
        <v>5066.70937048</v>
      </c>
      <c r="L160" s="89">
        <v>1313.60171429</v>
      </c>
      <c r="M160" s="89">
        <v>42.022858999999997</v>
      </c>
      <c r="N160" s="89">
        <f t="shared" ref="N160" si="851">SUM(O160:P160)</f>
        <v>5904.6795487100007</v>
      </c>
      <c r="O160" s="89">
        <v>3198.7235436699998</v>
      </c>
      <c r="P160" s="89">
        <f t="shared" ref="P160" si="852">SUM(Q160:S160)</f>
        <v>2705.9560050400005</v>
      </c>
      <c r="Q160" s="89">
        <v>2154.4079393400002</v>
      </c>
      <c r="R160" s="89">
        <v>510.99202564000001</v>
      </c>
      <c r="S160" s="89">
        <v>40.556040060000001</v>
      </c>
      <c r="T160" s="89"/>
      <c r="U160" s="89"/>
      <c r="V160" s="89"/>
      <c r="W160" s="89"/>
      <c r="X160" s="89"/>
      <c r="Y160" s="89"/>
    </row>
    <row r="161" spans="1:25" hidden="1" outlineLevel="1" collapsed="1">
      <c r="A161" s="62">
        <v>45108</v>
      </c>
      <c r="B161" s="89">
        <v>23989.527585240001</v>
      </c>
      <c r="C161" s="89">
        <f t="shared" ref="C161" si="853">I161+O161</f>
        <v>15074.84240421</v>
      </c>
      <c r="D161" s="89">
        <f t="shared" ref="D161" si="854">J161+P161</f>
        <v>8914.6851810299995</v>
      </c>
      <c r="E161" s="89">
        <f t="shared" ref="E161" si="855">K161+Q161</f>
        <v>7459.3138875999994</v>
      </c>
      <c r="F161" s="89">
        <f t="shared" ref="F161" si="856">L161+R161</f>
        <v>1372.5688209499999</v>
      </c>
      <c r="G161" s="89">
        <f t="shared" ref="G161" si="857">M161+S161</f>
        <v>82.802472480000006</v>
      </c>
      <c r="H161" s="89">
        <f t="shared" ref="H161" si="858">SUM(I161:J161)</f>
        <v>18160.500182939999</v>
      </c>
      <c r="I161" s="89">
        <v>11768.18615256</v>
      </c>
      <c r="J161" s="89">
        <f t="shared" ref="J161" si="859">SUM(K161:M161)</f>
        <v>6392.3140303800001</v>
      </c>
      <c r="K161" s="89">
        <v>5427.3858369899999</v>
      </c>
      <c r="L161" s="89">
        <v>923.37867159999996</v>
      </c>
      <c r="M161" s="89">
        <v>41.54952179</v>
      </c>
      <c r="N161" s="89">
        <f t="shared" ref="N161" si="860">SUM(O161:P161)</f>
        <v>5829.0274023000002</v>
      </c>
      <c r="O161" s="89">
        <v>3306.6562516499998</v>
      </c>
      <c r="P161" s="89">
        <f t="shared" ref="P161" si="861">SUM(Q161:S161)</f>
        <v>2522.3711506499999</v>
      </c>
      <c r="Q161" s="89">
        <v>2031.9280506099999</v>
      </c>
      <c r="R161" s="89">
        <v>449.19014935000001</v>
      </c>
      <c r="S161" s="89">
        <v>41.252950689999999</v>
      </c>
      <c r="T161" s="89"/>
      <c r="U161" s="89"/>
      <c r="V161" s="89"/>
      <c r="W161" s="89"/>
      <c r="X161" s="89"/>
      <c r="Y161" s="89"/>
    </row>
    <row r="162" spans="1:25" hidden="1" outlineLevel="1" collapsed="1">
      <c r="A162" s="62">
        <v>45139</v>
      </c>
      <c r="B162" s="89">
        <v>24322.800065639996</v>
      </c>
      <c r="C162" s="89">
        <f t="shared" ref="C162" si="862">I162+O162</f>
        <v>14421.022644819999</v>
      </c>
      <c r="D162" s="89">
        <f t="shared" ref="D162" si="863">J162+P162</f>
        <v>9901.7774208200008</v>
      </c>
      <c r="E162" s="89">
        <f t="shared" ref="E162" si="864">K162+Q162</f>
        <v>8352.8013665599992</v>
      </c>
      <c r="F162" s="89">
        <f t="shared" ref="F162" si="865">L162+R162</f>
        <v>1467.4921870600001</v>
      </c>
      <c r="G162" s="89">
        <f t="shared" ref="G162" si="866">M162+S162</f>
        <v>81.483867199999992</v>
      </c>
      <c r="H162" s="89">
        <f t="shared" ref="H162" si="867">SUM(I162:J162)</f>
        <v>18510.624500459999</v>
      </c>
      <c r="I162" s="89">
        <v>11490.28919034</v>
      </c>
      <c r="J162" s="89">
        <f t="shared" ref="J162" si="868">SUM(K162:M162)</f>
        <v>7020.33531012</v>
      </c>
      <c r="K162" s="89">
        <v>5984.8537786899997</v>
      </c>
      <c r="L162" s="89">
        <v>994.49867417999997</v>
      </c>
      <c r="M162" s="89">
        <v>40.982857250000002</v>
      </c>
      <c r="N162" s="89">
        <f t="shared" ref="N162" si="869">SUM(O162:P162)</f>
        <v>5812.1755651800004</v>
      </c>
      <c r="O162" s="89">
        <v>2930.7334544800001</v>
      </c>
      <c r="P162" s="89">
        <f t="shared" ref="P162" si="870">SUM(Q162:S162)</f>
        <v>2881.4421107000003</v>
      </c>
      <c r="Q162" s="89">
        <v>2367.94758787</v>
      </c>
      <c r="R162" s="89">
        <v>472.99351288000003</v>
      </c>
      <c r="S162" s="89">
        <v>40.501009949999997</v>
      </c>
      <c r="T162" s="89"/>
      <c r="U162" s="89"/>
      <c r="V162" s="89"/>
      <c r="W162" s="89"/>
      <c r="X162" s="89"/>
      <c r="Y162" s="89"/>
    </row>
    <row r="163" spans="1:25" hidden="1" outlineLevel="1" collapsed="1">
      <c r="A163" s="62">
        <v>45170</v>
      </c>
      <c r="B163" s="89">
        <v>25054.20357423</v>
      </c>
      <c r="C163" s="89">
        <f t="shared" ref="C163" si="871">I163+O163</f>
        <v>14909.052414990001</v>
      </c>
      <c r="D163" s="89">
        <f t="shared" ref="D163" si="872">J163+P163</f>
        <v>10145.151159240002</v>
      </c>
      <c r="E163" s="89">
        <f t="shared" ref="E163" si="873">K163+Q163</f>
        <v>8703.1506139400008</v>
      </c>
      <c r="F163" s="89">
        <f t="shared" ref="F163" si="874">L163+R163</f>
        <v>1360.0246198</v>
      </c>
      <c r="G163" s="89">
        <f t="shared" ref="G163" si="875">M163+S163</f>
        <v>81.975925499999988</v>
      </c>
      <c r="H163" s="89">
        <f t="shared" ref="H163" si="876">SUM(I163:J163)</f>
        <v>19166.403316920001</v>
      </c>
      <c r="I163" s="89">
        <v>11922.80966282</v>
      </c>
      <c r="J163" s="89">
        <f t="shared" ref="J163" si="877">SUM(K163:M163)</f>
        <v>7243.593654100001</v>
      </c>
      <c r="K163" s="89">
        <v>6294.9068062200004</v>
      </c>
      <c r="L163" s="89">
        <v>906.9921885</v>
      </c>
      <c r="M163" s="89">
        <v>41.694659379999997</v>
      </c>
      <c r="N163" s="89">
        <f t="shared" ref="N163" si="878">SUM(O163:P163)</f>
        <v>5887.8002573100002</v>
      </c>
      <c r="O163" s="89">
        <v>2986.2427521700001</v>
      </c>
      <c r="P163" s="89">
        <f t="shared" ref="P163" si="879">SUM(Q163:S163)</f>
        <v>2901.5575051400001</v>
      </c>
      <c r="Q163" s="89">
        <v>2408.2438077199999</v>
      </c>
      <c r="R163" s="89">
        <v>453.03243129999998</v>
      </c>
      <c r="S163" s="89">
        <v>40.281266119999998</v>
      </c>
      <c r="T163" s="89"/>
      <c r="U163" s="89"/>
      <c r="V163" s="89"/>
      <c r="W163" s="89"/>
      <c r="X163" s="89"/>
      <c r="Y163" s="89"/>
    </row>
    <row r="164" spans="1:25" hidden="1" outlineLevel="1" collapsed="1">
      <c r="A164" s="62">
        <v>45200</v>
      </c>
      <c r="B164" s="89">
        <v>25086.53060799</v>
      </c>
      <c r="C164" s="89">
        <f t="shared" ref="C164" si="880">I164+O164</f>
        <v>14808.939268040001</v>
      </c>
      <c r="D164" s="89">
        <f t="shared" ref="D164" si="881">J164+P164</f>
        <v>10277.59133995</v>
      </c>
      <c r="E164" s="89">
        <f t="shared" ref="E164" si="882">K164+Q164</f>
        <v>8853.6167767299994</v>
      </c>
      <c r="F164" s="89">
        <f t="shared" ref="F164" si="883">L164+R164</f>
        <v>1340.6500833800001</v>
      </c>
      <c r="G164" s="89">
        <f t="shared" ref="G164" si="884">M164+S164</f>
        <v>83.324479839999995</v>
      </c>
      <c r="H164" s="89">
        <f t="shared" ref="H164" si="885">SUM(I164:J164)</f>
        <v>19124.202981300001</v>
      </c>
      <c r="I164" s="89">
        <v>11734.373952780001</v>
      </c>
      <c r="J164" s="89">
        <f t="shared" ref="J164" si="886">SUM(K164:M164)</f>
        <v>7389.8290285200001</v>
      </c>
      <c r="K164" s="89">
        <v>6420.7152519900001</v>
      </c>
      <c r="L164" s="89">
        <v>926.22754497999995</v>
      </c>
      <c r="M164" s="89">
        <v>42.886231549999998</v>
      </c>
      <c r="N164" s="89">
        <f t="shared" ref="N164" si="887">SUM(O164:P164)</f>
        <v>5962.3276266899993</v>
      </c>
      <c r="O164" s="89">
        <v>3074.5653152599998</v>
      </c>
      <c r="P164" s="89">
        <f t="shared" ref="P164" si="888">SUM(Q164:S164)</f>
        <v>2887.76231143</v>
      </c>
      <c r="Q164" s="89">
        <v>2432.9015247399998</v>
      </c>
      <c r="R164" s="89">
        <v>414.42253840000001</v>
      </c>
      <c r="S164" s="89">
        <v>40.438248289999997</v>
      </c>
      <c r="T164" s="89"/>
      <c r="U164" s="89"/>
      <c r="V164" s="89"/>
      <c r="W164" s="89"/>
      <c r="X164" s="89"/>
      <c r="Y164" s="89"/>
    </row>
    <row r="165" spans="1:25" hidden="1" outlineLevel="1" collapsed="1">
      <c r="A165" s="62">
        <v>45231</v>
      </c>
      <c r="B165" s="89">
        <v>25967.194477730001</v>
      </c>
      <c r="C165" s="89">
        <f t="shared" ref="C165" si="889">I165+O165</f>
        <v>15484.845752929999</v>
      </c>
      <c r="D165" s="89">
        <f t="shared" ref="D165" si="890">J165+P165</f>
        <v>10482.3487248</v>
      </c>
      <c r="E165" s="89">
        <f t="shared" ref="E165" si="891">K165+Q165</f>
        <v>8630.0856812700004</v>
      </c>
      <c r="F165" s="89">
        <f t="shared" ref="F165" si="892">L165+R165</f>
        <v>1769.7876244200002</v>
      </c>
      <c r="G165" s="89">
        <f t="shared" ref="G165" si="893">M165+S165</f>
        <v>82.475419110000004</v>
      </c>
      <c r="H165" s="89">
        <f t="shared" ref="H165" si="894">SUM(I165:J165)</f>
        <v>19973.669034930001</v>
      </c>
      <c r="I165" s="89">
        <v>12435.06571968</v>
      </c>
      <c r="J165" s="89">
        <f t="shared" ref="J165" si="895">SUM(K165:M165)</f>
        <v>7538.6033152500004</v>
      </c>
      <c r="K165" s="89">
        <v>6177.9152356200002</v>
      </c>
      <c r="L165" s="89">
        <v>1318.97805083</v>
      </c>
      <c r="M165" s="89">
        <v>41.710028800000003</v>
      </c>
      <c r="N165" s="89">
        <f t="shared" ref="N165" si="896">SUM(O165:P165)</f>
        <v>5993.5254428000007</v>
      </c>
      <c r="O165" s="89">
        <v>3049.7800332500001</v>
      </c>
      <c r="P165" s="89">
        <f t="shared" ref="P165" si="897">SUM(Q165:S165)</f>
        <v>2943.7454095500002</v>
      </c>
      <c r="Q165" s="89">
        <v>2452.1704456500001</v>
      </c>
      <c r="R165" s="89">
        <v>450.80957359000001</v>
      </c>
      <c r="S165" s="89">
        <v>40.765390310000001</v>
      </c>
      <c r="T165" s="89"/>
      <c r="U165" s="89"/>
      <c r="V165" s="89"/>
      <c r="W165" s="89"/>
      <c r="X165" s="89"/>
      <c r="Y165" s="89"/>
    </row>
    <row r="166" spans="1:25" hidden="1" outlineLevel="1" collapsed="1">
      <c r="A166" s="62">
        <v>45261</v>
      </c>
      <c r="B166" s="89">
        <v>27419.947409880002</v>
      </c>
      <c r="C166" s="89">
        <f t="shared" ref="C166" si="898">I166+O166</f>
        <v>16639.149431130001</v>
      </c>
      <c r="D166" s="89">
        <f t="shared" ref="D166" si="899">J166+P166</f>
        <v>10780.797978750001</v>
      </c>
      <c r="E166" s="89">
        <f t="shared" ref="E166" si="900">K166+Q166</f>
        <v>9308.3098261599989</v>
      </c>
      <c r="F166" s="89">
        <f t="shared" ref="F166" si="901">L166+R166</f>
        <v>1331.7280511700001</v>
      </c>
      <c r="G166" s="89">
        <f t="shared" ref="G166" si="902">M166+S166</f>
        <v>140.76010142000001</v>
      </c>
      <c r="H166" s="89">
        <f t="shared" ref="H166" si="903">SUM(I166:J166)</f>
        <v>21153.101084590002</v>
      </c>
      <c r="I166" s="89">
        <v>13371.66355954</v>
      </c>
      <c r="J166" s="89">
        <f t="shared" ref="J166" si="904">SUM(K166:M166)</f>
        <v>7781.4375250499997</v>
      </c>
      <c r="K166" s="89">
        <v>6810.33340168</v>
      </c>
      <c r="L166" s="89">
        <v>907.95539836</v>
      </c>
      <c r="M166" s="89">
        <v>63.14872501</v>
      </c>
      <c r="N166" s="89">
        <f t="shared" ref="N166" si="905">SUM(O166:P166)</f>
        <v>6266.8463252900001</v>
      </c>
      <c r="O166" s="89">
        <v>3267.48587159</v>
      </c>
      <c r="P166" s="89">
        <f t="shared" ref="P166" si="906">SUM(Q166:S166)</f>
        <v>2999.3604537000001</v>
      </c>
      <c r="Q166" s="89">
        <v>2497.9764244799999</v>
      </c>
      <c r="R166" s="89">
        <v>423.77265281000001</v>
      </c>
      <c r="S166" s="89">
        <v>77.611376410000005</v>
      </c>
      <c r="T166" s="89"/>
      <c r="U166" s="89"/>
      <c r="V166" s="89"/>
      <c r="W166" s="89"/>
      <c r="X166" s="89"/>
      <c r="Y166" s="89"/>
    </row>
    <row r="167" spans="1:25" hidden="1" outlineLevel="1" collapsed="1">
      <c r="A167" s="62">
        <v>45292</v>
      </c>
      <c r="B167" s="89">
        <v>25891.098291509999</v>
      </c>
      <c r="C167" s="89">
        <f t="shared" ref="C167" si="907">I167+O167</f>
        <v>15133.428297840001</v>
      </c>
      <c r="D167" s="89">
        <f t="shared" ref="D167" si="908">J167+P167</f>
        <v>10757.669993669999</v>
      </c>
      <c r="E167" s="89">
        <f t="shared" ref="E167" si="909">K167+Q167</f>
        <v>9294.7111488800001</v>
      </c>
      <c r="F167" s="89">
        <f t="shared" ref="F167" si="910">L167+R167</f>
        <v>1336.7752602199998</v>
      </c>
      <c r="G167" s="89">
        <f t="shared" ref="G167" si="911">M167+S167</f>
        <v>126.18358456999999</v>
      </c>
      <c r="H167" s="89">
        <f t="shared" ref="H167" si="912">SUM(I167:J167)</f>
        <v>19782.851182440001</v>
      </c>
      <c r="I167" s="89">
        <v>11934.52039467</v>
      </c>
      <c r="J167" s="89">
        <f t="shared" ref="J167" si="913">SUM(K167:M167)</f>
        <v>7848.3307877699999</v>
      </c>
      <c r="K167" s="89">
        <v>6875.15122823</v>
      </c>
      <c r="L167" s="89">
        <v>915.63542787999995</v>
      </c>
      <c r="M167" s="89">
        <v>57.544131659999998</v>
      </c>
      <c r="N167" s="89">
        <f t="shared" ref="N167" si="914">SUM(O167:P167)</f>
        <v>6108.2471090700001</v>
      </c>
      <c r="O167" s="89">
        <v>3198.9079031699998</v>
      </c>
      <c r="P167" s="89">
        <f t="shared" ref="P167" si="915">SUM(Q167:S167)</f>
        <v>2909.3392058999998</v>
      </c>
      <c r="Q167" s="89">
        <v>2419.5599206500001</v>
      </c>
      <c r="R167" s="89">
        <v>421.13983234</v>
      </c>
      <c r="S167" s="89">
        <v>68.639452910000003</v>
      </c>
      <c r="T167" s="89"/>
      <c r="U167" s="89"/>
      <c r="V167" s="89"/>
      <c r="W167" s="89"/>
      <c r="X167" s="89"/>
      <c r="Y167" s="89"/>
    </row>
    <row r="168" spans="1:25" hidden="1" outlineLevel="1" collapsed="1">
      <c r="A168" s="62">
        <v>45323</v>
      </c>
      <c r="B168" s="89">
        <v>26289.075915239999</v>
      </c>
      <c r="C168" s="89">
        <f t="shared" ref="C168" si="916">I168+O168</f>
        <v>15434.939440439999</v>
      </c>
      <c r="D168" s="89">
        <f t="shared" ref="D168" si="917">J168+P168</f>
        <v>10854.1364748</v>
      </c>
      <c r="E168" s="89">
        <f t="shared" ref="E168" si="918">K168+Q168</f>
        <v>9379.8843285599996</v>
      </c>
      <c r="F168" s="89">
        <f t="shared" ref="F168" si="919">L168+R168</f>
        <v>1351.78410291</v>
      </c>
      <c r="G168" s="89">
        <f t="shared" ref="G168" si="920">M168+S168</f>
        <v>122.46804333</v>
      </c>
      <c r="H168" s="89">
        <f t="shared" ref="H168" si="921">SUM(I168:J168)</f>
        <v>20208.688300170001</v>
      </c>
      <c r="I168" s="89">
        <v>12221.246887429999</v>
      </c>
      <c r="J168" s="89">
        <f t="shared" ref="J168" si="922">SUM(K168:M168)</f>
        <v>7987.4414127400005</v>
      </c>
      <c r="K168" s="89">
        <v>7006.2690545300002</v>
      </c>
      <c r="L168" s="89">
        <v>925.63876159999995</v>
      </c>
      <c r="M168" s="89">
        <v>55.533596609999996</v>
      </c>
      <c r="N168" s="89">
        <f t="shared" ref="N168" si="923">SUM(O168:P168)</f>
        <v>6080.3876150699998</v>
      </c>
      <c r="O168" s="89">
        <v>3213.6925530100002</v>
      </c>
      <c r="P168" s="89">
        <f t="shared" ref="P168" si="924">SUM(Q168:S168)</f>
        <v>2866.6950620599996</v>
      </c>
      <c r="Q168" s="89">
        <v>2373.6152740299999</v>
      </c>
      <c r="R168" s="89">
        <v>426.14534130999999</v>
      </c>
      <c r="S168" s="89">
        <v>66.934446719999997</v>
      </c>
      <c r="T168" s="89"/>
      <c r="U168" s="89"/>
      <c r="V168" s="89"/>
      <c r="W168" s="89"/>
      <c r="X168" s="89"/>
      <c r="Y168" s="89"/>
    </row>
    <row r="169" spans="1:25" hidden="1" outlineLevel="1" collapsed="1">
      <c r="A169" s="62">
        <v>45352</v>
      </c>
      <c r="B169" s="89">
        <v>26620.17839293</v>
      </c>
      <c r="C169" s="89">
        <f t="shared" ref="C169" si="925">I169+O169</f>
        <v>15678.607483350001</v>
      </c>
      <c r="D169" s="89">
        <f t="shared" ref="D169" si="926">J169+P169</f>
        <v>10941.570909580001</v>
      </c>
      <c r="E169" s="89">
        <f t="shared" ref="E169" si="927">K169+Q169</f>
        <v>9492.801386340001</v>
      </c>
      <c r="F169" s="89">
        <f t="shared" ref="F169" si="928">L169+R169</f>
        <v>1347.6410137400001</v>
      </c>
      <c r="G169" s="89">
        <f t="shared" ref="G169" si="929">M169+S169</f>
        <v>101.12850950000001</v>
      </c>
      <c r="H169" s="89">
        <f t="shared" ref="H169" si="930">SUM(I169:J169)</f>
        <v>20436.406531300003</v>
      </c>
      <c r="I169" s="89">
        <v>12361.874239180001</v>
      </c>
      <c r="J169" s="89">
        <f t="shared" ref="J169" si="931">SUM(K169:M169)</f>
        <v>8074.5322921200004</v>
      </c>
      <c r="K169" s="89">
        <v>7123.6308748199999</v>
      </c>
      <c r="L169" s="89">
        <v>900.71045329000003</v>
      </c>
      <c r="M169" s="89">
        <v>50.190964010000002</v>
      </c>
      <c r="N169" s="89">
        <f t="shared" ref="N169" si="932">SUM(O169:P169)</f>
        <v>6183.7718616300008</v>
      </c>
      <c r="O169" s="89">
        <v>3316.73324417</v>
      </c>
      <c r="P169" s="89">
        <f t="shared" ref="P169" si="933">SUM(Q169:S169)</f>
        <v>2867.0386174600003</v>
      </c>
      <c r="Q169" s="89">
        <v>2369.1705115200002</v>
      </c>
      <c r="R169" s="89">
        <v>446.93056044999997</v>
      </c>
      <c r="S169" s="89">
        <v>50.937545489999998</v>
      </c>
      <c r="T169" s="89"/>
      <c r="U169" s="89"/>
      <c r="V169" s="89"/>
      <c r="W169" s="89"/>
      <c r="X169" s="89"/>
      <c r="Y169" s="89"/>
    </row>
    <row r="170" spans="1:25" collapsed="1">
      <c r="A170" s="62">
        <v>45383</v>
      </c>
      <c r="B170" s="89">
        <v>26982.241333350001</v>
      </c>
      <c r="C170" s="89">
        <f t="shared" ref="C170" si="934">I170+O170</f>
        <v>15904.03646598</v>
      </c>
      <c r="D170" s="89">
        <f t="shared" ref="D170" si="935">J170+P170</f>
        <v>11078.204867370001</v>
      </c>
      <c r="E170" s="89">
        <f t="shared" ref="E170" si="936">K170+Q170</f>
        <v>9625.9303061400005</v>
      </c>
      <c r="F170" s="89">
        <f t="shared" ref="F170" si="937">L170+R170</f>
        <v>1350.9883798199999</v>
      </c>
      <c r="G170" s="89">
        <f t="shared" ref="G170" si="938">M170+S170</f>
        <v>101.28618141000001</v>
      </c>
      <c r="H170" s="89">
        <f t="shared" ref="H170" si="939">SUM(I170:J170)</f>
        <v>20800.827403759999</v>
      </c>
      <c r="I170" s="89">
        <v>12579.60651258</v>
      </c>
      <c r="J170" s="89">
        <f t="shared" ref="J170" si="940">SUM(K170:M170)</f>
        <v>8221.2208911800008</v>
      </c>
      <c r="K170" s="89">
        <v>7271.3897190500002</v>
      </c>
      <c r="L170" s="89">
        <v>898.76370563</v>
      </c>
      <c r="M170" s="89">
        <v>51.067466500000002</v>
      </c>
      <c r="N170" s="89">
        <f t="shared" ref="N170" si="941">SUM(O170:P170)</f>
        <v>6181.4139295900004</v>
      </c>
      <c r="O170" s="89">
        <v>3324.4299534000002</v>
      </c>
      <c r="P170" s="89">
        <f t="shared" ref="P170" si="942">SUM(Q170:S170)</f>
        <v>2856.9839761899998</v>
      </c>
      <c r="Q170" s="89">
        <v>2354.5405870899999</v>
      </c>
      <c r="R170" s="89">
        <v>452.22467418999997</v>
      </c>
      <c r="S170" s="89">
        <v>50.218714910000003</v>
      </c>
      <c r="T170" s="89"/>
      <c r="U170" s="89"/>
      <c r="V170" s="89"/>
      <c r="W170" s="89"/>
      <c r="X170" s="89"/>
      <c r="Y170" s="89"/>
    </row>
    <row r="171" spans="1:25">
      <c r="A171" s="62">
        <v>45413</v>
      </c>
      <c r="B171" s="89">
        <v>27507.383765539998</v>
      </c>
      <c r="C171" s="89">
        <f t="shared" ref="C171" si="943">I171+O171</f>
        <v>16327.953013369999</v>
      </c>
      <c r="D171" s="89">
        <f t="shared" ref="D171" si="944">J171+P171</f>
        <v>11179.430752169999</v>
      </c>
      <c r="E171" s="89">
        <f t="shared" ref="E171" si="945">K171+Q171</f>
        <v>9699.7828377799997</v>
      </c>
      <c r="F171" s="89">
        <f t="shared" ref="F171" si="946">L171+R171</f>
        <v>1381.3970935100001</v>
      </c>
      <c r="G171" s="89">
        <f t="shared" ref="G171" si="947">M171+S171</f>
        <v>98.250820879999992</v>
      </c>
      <c r="H171" s="89">
        <f t="shared" ref="H171" si="948">SUM(I171:J171)</f>
        <v>21222.462967219999</v>
      </c>
      <c r="I171" s="89">
        <v>12965.812852859999</v>
      </c>
      <c r="J171" s="89">
        <f t="shared" ref="J171" si="949">SUM(K171:M171)</f>
        <v>8256.6501143599999</v>
      </c>
      <c r="K171" s="89">
        <v>7290.2153916899997</v>
      </c>
      <c r="L171" s="89">
        <v>916.84761330000003</v>
      </c>
      <c r="M171" s="89">
        <v>49.58710937</v>
      </c>
      <c r="N171" s="89">
        <f t="shared" ref="N171" si="950">SUM(O171:P171)</f>
        <v>6284.9207983200004</v>
      </c>
      <c r="O171" s="89">
        <v>3362.14016051</v>
      </c>
      <c r="P171" s="89">
        <f t="shared" ref="P171" si="951">SUM(Q171:S171)</f>
        <v>2922.7806378100004</v>
      </c>
      <c r="Q171" s="89">
        <v>2409.56744609</v>
      </c>
      <c r="R171" s="89">
        <v>464.54948021000001</v>
      </c>
      <c r="S171" s="89">
        <v>48.663711509999999</v>
      </c>
      <c r="T171" s="89"/>
      <c r="U171" s="89"/>
      <c r="V171" s="89"/>
      <c r="W171" s="89"/>
      <c r="X171" s="89"/>
      <c r="Y171" s="89"/>
    </row>
    <row r="172" spans="1:25">
      <c r="A172" s="62">
        <v>45444</v>
      </c>
      <c r="B172" s="89">
        <v>28377.172612620001</v>
      </c>
      <c r="C172" s="89">
        <f t="shared" ref="C172" si="952">I172+O172</f>
        <v>17178.092865999999</v>
      </c>
      <c r="D172" s="89">
        <f t="shared" ref="D172" si="953">J172+P172</f>
        <v>11199.079746619998</v>
      </c>
      <c r="E172" s="89">
        <f t="shared" ref="E172" si="954">K172+Q172</f>
        <v>9711.6713865300007</v>
      </c>
      <c r="F172" s="89">
        <f t="shared" ref="F172" si="955">L172+R172</f>
        <v>1383.0843602999998</v>
      </c>
      <c r="G172" s="89">
        <f t="shared" ref="G172" si="956">M172+S172</f>
        <v>104.32399979</v>
      </c>
      <c r="H172" s="89">
        <f t="shared" ref="H172" si="957">SUM(I172:J172)</f>
        <v>22055.023353680001</v>
      </c>
      <c r="I172" s="89">
        <v>13786.86706997</v>
      </c>
      <c r="J172" s="89">
        <f t="shared" ref="J172" si="958">SUM(K172:M172)</f>
        <v>8268.1562837099991</v>
      </c>
      <c r="K172" s="89">
        <v>7298.4161990399998</v>
      </c>
      <c r="L172" s="89">
        <v>914.63242063999996</v>
      </c>
      <c r="M172" s="89">
        <v>55.107664030000002</v>
      </c>
      <c r="N172" s="89">
        <f t="shared" ref="N172" si="959">SUM(O172:P172)</f>
        <v>6322.1492589400004</v>
      </c>
      <c r="O172" s="89">
        <v>3391.2257960299999</v>
      </c>
      <c r="P172" s="89">
        <f t="shared" ref="P172" si="960">SUM(Q172:S172)</f>
        <v>2930.9234629100001</v>
      </c>
      <c r="Q172" s="89">
        <v>2413.25518749</v>
      </c>
      <c r="R172" s="89">
        <v>468.45193965999999</v>
      </c>
      <c r="S172" s="89">
        <v>49.21633576</v>
      </c>
      <c r="T172" s="89"/>
      <c r="U172" s="89"/>
      <c r="V172" s="89"/>
      <c r="W172" s="89"/>
      <c r="X172" s="89"/>
      <c r="Y172" s="89"/>
    </row>
    <row r="173" spans="1:25">
      <c r="A173" s="62">
        <v>45474</v>
      </c>
      <c r="B173" s="89">
        <v>28322.963632729996</v>
      </c>
      <c r="C173" s="89">
        <f t="shared" ref="C173" si="961">I173+O173</f>
        <v>16972.729375080002</v>
      </c>
      <c r="D173" s="89">
        <f t="shared" ref="D173" si="962">J173+P173</f>
        <v>11350.23425765</v>
      </c>
      <c r="E173" s="89">
        <f t="shared" ref="E173" si="963">K173+Q173</f>
        <v>8997.0322994399994</v>
      </c>
      <c r="F173" s="89">
        <f t="shared" ref="F173" si="964">L173+R173</f>
        <v>2249.7396186200003</v>
      </c>
      <c r="G173" s="89">
        <f t="shared" ref="G173" si="965">M173+S173</f>
        <v>103.46233959</v>
      </c>
      <c r="H173" s="89">
        <f t="shared" ref="H173" si="966">SUM(I173:J173)</f>
        <v>21897.696215249998</v>
      </c>
      <c r="I173" s="89">
        <v>13532.08845832</v>
      </c>
      <c r="J173" s="89">
        <f t="shared" ref="J173" si="967">SUM(K173:M173)</f>
        <v>8365.6077569299996</v>
      </c>
      <c r="K173" s="89">
        <v>6750.5603352199996</v>
      </c>
      <c r="L173" s="89">
        <v>1558.85451392</v>
      </c>
      <c r="M173" s="89">
        <v>56.19290779</v>
      </c>
      <c r="N173" s="89">
        <f t="shared" ref="N173" si="968">SUM(O173:P173)</f>
        <v>6425.2674174799995</v>
      </c>
      <c r="O173" s="89">
        <v>3440.64091676</v>
      </c>
      <c r="P173" s="89">
        <f t="shared" ref="P173" si="969">SUM(Q173:S173)</f>
        <v>2984.6265007199995</v>
      </c>
      <c r="Q173" s="89">
        <v>2246.4719642199998</v>
      </c>
      <c r="R173" s="89">
        <v>690.88510470000006</v>
      </c>
      <c r="S173" s="89">
        <v>47.2694318</v>
      </c>
      <c r="T173" s="89"/>
      <c r="U173" s="89"/>
      <c r="V173" s="89"/>
      <c r="W173" s="89"/>
      <c r="X173" s="89"/>
      <c r="Y173" s="89"/>
    </row>
    <row r="174" spans="1:25">
      <c r="A174" s="62">
        <v>45505</v>
      </c>
      <c r="B174" s="89">
        <v>28567.133677679994</v>
      </c>
      <c r="C174" s="89">
        <f t="shared" ref="C174" si="970">I174+O174</f>
        <v>17279.230129259999</v>
      </c>
      <c r="D174" s="89">
        <f t="shared" ref="D174" si="971">J174+P174</f>
        <v>11287.903548419999</v>
      </c>
      <c r="E174" s="89">
        <f t="shared" ref="E174" si="972">K174+Q174</f>
        <v>8903.6471027999996</v>
      </c>
      <c r="F174" s="89">
        <f t="shared" ref="F174" si="973">L174+R174</f>
        <v>2277.8283013300002</v>
      </c>
      <c r="G174" s="89">
        <f t="shared" ref="G174" si="974">M174+S174</f>
        <v>106.42814429000001</v>
      </c>
      <c r="H174" s="89">
        <f t="shared" ref="H174" si="975">SUM(I174:J174)</f>
        <v>22067.89217177</v>
      </c>
      <c r="I174" s="89">
        <v>13741.72052807</v>
      </c>
      <c r="J174" s="89">
        <f t="shared" ref="J174" si="976">SUM(K174:M174)</f>
        <v>8326.1716436999995</v>
      </c>
      <c r="K174" s="89">
        <v>6684.4155527299999</v>
      </c>
      <c r="L174" s="89">
        <v>1582.8046545300001</v>
      </c>
      <c r="M174" s="89">
        <v>58.951436440000002</v>
      </c>
      <c r="N174" s="89">
        <f t="shared" ref="N174" si="977">SUM(O174:P174)</f>
        <v>6499.2415059100003</v>
      </c>
      <c r="O174" s="89">
        <v>3537.50960119</v>
      </c>
      <c r="P174" s="89">
        <f t="shared" ref="P174" si="978">SUM(Q174:S174)</f>
        <v>2961.7319047199999</v>
      </c>
      <c r="Q174" s="89">
        <v>2219.2315500700001</v>
      </c>
      <c r="R174" s="89">
        <v>695.02364680000005</v>
      </c>
      <c r="S174" s="89">
        <v>47.476707849999997</v>
      </c>
      <c r="T174" s="89"/>
      <c r="U174" s="89"/>
      <c r="V174" s="89"/>
      <c r="W174" s="89"/>
      <c r="X174" s="89"/>
      <c r="Y174" s="89"/>
    </row>
    <row r="175" spans="1:25">
      <c r="A175" s="62">
        <v>45536</v>
      </c>
      <c r="B175" s="89">
        <v>28945.064063600003</v>
      </c>
      <c r="C175" s="89">
        <f t="shared" ref="C175" si="979">I175+O175</f>
        <v>17555.239185310002</v>
      </c>
      <c r="D175" s="89">
        <f t="shared" ref="D175" si="980">J175+P175</f>
        <v>11389.824878290001</v>
      </c>
      <c r="E175" s="89">
        <f t="shared" ref="E175" si="981">K175+Q175</f>
        <v>9043.5765164900004</v>
      </c>
      <c r="F175" s="89">
        <f t="shared" ref="F175" si="982">L175+R175</f>
        <v>2238.2666454700002</v>
      </c>
      <c r="G175" s="89">
        <f t="shared" ref="G175" si="983">M175+S175</f>
        <v>107.98171633</v>
      </c>
      <c r="H175" s="89">
        <f t="shared" ref="H175" si="984">SUM(I175:J175)</f>
        <v>22375.990026250001</v>
      </c>
      <c r="I175" s="89">
        <v>14033.160452460001</v>
      </c>
      <c r="J175" s="89">
        <f t="shared" ref="J175" si="985">SUM(K175:M175)</f>
        <v>8342.8295737900007</v>
      </c>
      <c r="K175" s="89">
        <v>6720.2834722799998</v>
      </c>
      <c r="L175" s="89">
        <v>1563.43520481</v>
      </c>
      <c r="M175" s="89">
        <v>59.110896699999998</v>
      </c>
      <c r="N175" s="89">
        <f t="shared" ref="N175" si="986">SUM(O175:P175)</f>
        <v>6569.0740373499993</v>
      </c>
      <c r="O175" s="89">
        <v>3522.0787328500001</v>
      </c>
      <c r="P175" s="89">
        <f t="shared" ref="P175" si="987">SUM(Q175:S175)</f>
        <v>3046.9953044999997</v>
      </c>
      <c r="Q175" s="89">
        <v>2323.2930442100001</v>
      </c>
      <c r="R175" s="89">
        <v>674.83144066</v>
      </c>
      <c r="S175" s="89">
        <v>48.87081963</v>
      </c>
      <c r="T175" s="89"/>
      <c r="U175" s="89"/>
      <c r="V175" s="89"/>
      <c r="W175" s="89"/>
      <c r="X175" s="89"/>
      <c r="Y175" s="89"/>
    </row>
    <row r="176" spans="1:25">
      <c r="A176" s="62">
        <v>45566</v>
      </c>
      <c r="B176" s="89">
        <v>29125.59933533</v>
      </c>
      <c r="C176" s="89">
        <f t="shared" ref="C176" si="988">I176+O176</f>
        <v>17486.026703880001</v>
      </c>
      <c r="D176" s="89">
        <f t="shared" ref="D176" si="989">J176+P176</f>
        <v>11639.572631449999</v>
      </c>
      <c r="E176" s="89">
        <f t="shared" ref="E176" si="990">K176+Q176</f>
        <v>9187.1536015399997</v>
      </c>
      <c r="F176" s="89">
        <f t="shared" ref="F176" si="991">L176+R176</f>
        <v>2337.4611746400001</v>
      </c>
      <c r="G176" s="89">
        <f t="shared" ref="G176" si="992">M176+S176</f>
        <v>114.95785527000001</v>
      </c>
      <c r="H176" s="89">
        <f t="shared" ref="H176" si="993">SUM(I176:J176)</f>
        <v>22528.669809439998</v>
      </c>
      <c r="I176" s="89">
        <v>14001.02417556</v>
      </c>
      <c r="J176" s="89">
        <f t="shared" ref="J176" si="994">SUM(K176:M176)</f>
        <v>8527.6456338799999</v>
      </c>
      <c r="K176" s="89">
        <v>6837.9216008800004</v>
      </c>
      <c r="L176" s="89">
        <v>1623.9581766700001</v>
      </c>
      <c r="M176" s="89">
        <v>65.765856330000005</v>
      </c>
      <c r="N176" s="89">
        <f t="shared" ref="N176" si="995">SUM(O176:P176)</f>
        <v>6596.9295258899992</v>
      </c>
      <c r="O176" s="89">
        <v>3485.0025283199998</v>
      </c>
      <c r="P176" s="89">
        <f t="shared" ref="P176" si="996">SUM(Q176:S176)</f>
        <v>3111.9269975699995</v>
      </c>
      <c r="Q176" s="89">
        <v>2349.2320006599998</v>
      </c>
      <c r="R176" s="89">
        <v>713.50299797000002</v>
      </c>
      <c r="S176" s="89">
        <v>49.191998939999998</v>
      </c>
      <c r="T176" s="89"/>
      <c r="U176" s="89"/>
      <c r="V176" s="89"/>
      <c r="W176" s="89"/>
      <c r="X176" s="89"/>
      <c r="Y176" s="89"/>
    </row>
    <row r="177" spans="1:25">
      <c r="A177" s="62">
        <v>45597</v>
      </c>
      <c r="B177" s="89">
        <v>29345.892081260004</v>
      </c>
      <c r="C177" s="89">
        <f t="shared" ref="C177" si="997">I177+O177</f>
        <v>17622.023510840001</v>
      </c>
      <c r="D177" s="89">
        <f t="shared" ref="D177" si="998">J177+P177</f>
        <v>11723.86857042</v>
      </c>
      <c r="E177" s="89">
        <f t="shared" ref="E177" si="999">K177+Q177</f>
        <v>9245.6507664399996</v>
      </c>
      <c r="F177" s="89">
        <f t="shared" ref="F177" si="1000">L177+R177</f>
        <v>2336.0963979499998</v>
      </c>
      <c r="G177" s="89">
        <f t="shared" ref="G177" si="1001">M177+S177</f>
        <v>142.12140603</v>
      </c>
      <c r="H177" s="89">
        <f t="shared" ref="H177" si="1002">SUM(I177:J177)</f>
        <v>22692.939084969999</v>
      </c>
      <c r="I177" s="89">
        <v>14054.384755900001</v>
      </c>
      <c r="J177" s="89">
        <f t="shared" ref="J177" si="1003">SUM(K177:M177)</f>
        <v>8638.5543290700007</v>
      </c>
      <c r="K177" s="89">
        <v>6909.8470591400001</v>
      </c>
      <c r="L177" s="89">
        <v>1654.3055365099999</v>
      </c>
      <c r="M177" s="89">
        <v>74.401733419999999</v>
      </c>
      <c r="N177" s="89">
        <f t="shared" ref="N177" si="1004">SUM(O177:P177)</f>
        <v>6652.9529962899996</v>
      </c>
      <c r="O177" s="89">
        <v>3567.6387549400001</v>
      </c>
      <c r="P177" s="89">
        <f t="shared" ref="P177" si="1005">SUM(Q177:S177)</f>
        <v>3085.31424135</v>
      </c>
      <c r="Q177" s="89">
        <v>2335.8037073</v>
      </c>
      <c r="R177" s="89">
        <v>681.79086143999996</v>
      </c>
      <c r="S177" s="89">
        <v>67.719672610000003</v>
      </c>
      <c r="T177" s="89"/>
      <c r="U177" s="89"/>
      <c r="V177" s="89"/>
      <c r="W177" s="89"/>
      <c r="X177" s="89"/>
      <c r="Y177" s="89"/>
    </row>
    <row r="178" spans="1:25">
      <c r="A178" s="62">
        <v>45627</v>
      </c>
      <c r="B178" s="89">
        <v>30385.505984529998</v>
      </c>
      <c r="C178" s="89">
        <f t="shared" ref="C178" si="1006">I178+O178</f>
        <v>18380.897649459999</v>
      </c>
      <c r="D178" s="89">
        <f t="shared" ref="D178" si="1007">J178+P178</f>
        <v>12004.608335069999</v>
      </c>
      <c r="E178" s="89">
        <f t="shared" ref="E178" si="1008">K178+Q178</f>
        <v>9490.883057269999</v>
      </c>
      <c r="F178" s="89">
        <f t="shared" ref="F178" si="1009">L178+R178</f>
        <v>2391.98395437</v>
      </c>
      <c r="G178" s="89">
        <f t="shared" ref="G178" si="1010">M178+S178</f>
        <v>121.74132342999999</v>
      </c>
      <c r="H178" s="89">
        <f t="shared" ref="H178" si="1011">SUM(I178:J178)</f>
        <v>23570.481557089999</v>
      </c>
      <c r="I178" s="89">
        <v>14716.260657229999</v>
      </c>
      <c r="J178" s="89">
        <f t="shared" ref="J178" si="1012">SUM(K178:M178)</f>
        <v>8854.2208998599999</v>
      </c>
      <c r="K178" s="89">
        <v>7092.8247902399999</v>
      </c>
      <c r="L178" s="89">
        <v>1697.42041718</v>
      </c>
      <c r="M178" s="89">
        <v>63.975692440000003</v>
      </c>
      <c r="N178" s="89">
        <f t="shared" ref="N178" si="1013">SUM(O178:P178)</f>
        <v>6815.0244274399993</v>
      </c>
      <c r="O178" s="89">
        <v>3664.63699223</v>
      </c>
      <c r="P178" s="89">
        <f t="shared" ref="P178" si="1014">SUM(Q178:S178)</f>
        <v>3150.3874352099997</v>
      </c>
      <c r="Q178" s="89">
        <v>2398.05826703</v>
      </c>
      <c r="R178" s="89">
        <v>694.56353719000003</v>
      </c>
      <c r="S178" s="89">
        <v>57.765630989999998</v>
      </c>
      <c r="T178" s="89"/>
      <c r="U178" s="89"/>
      <c r="V178" s="89"/>
      <c r="W178" s="89"/>
      <c r="X178" s="89"/>
      <c r="Y178" s="89"/>
    </row>
    <row r="179" spans="1:25">
      <c r="A179" s="62">
        <v>45658</v>
      </c>
      <c r="B179" s="89">
        <v>30345.313044760002</v>
      </c>
      <c r="C179" s="89">
        <f t="shared" ref="C179" si="1015">I179+O179</f>
        <v>18274.631396799999</v>
      </c>
      <c r="D179" s="89">
        <f t="shared" ref="D179" si="1016">J179+P179</f>
        <v>12070.68164796</v>
      </c>
      <c r="E179" s="89">
        <f t="shared" ref="E179" si="1017">K179+Q179</f>
        <v>9514.9504937999991</v>
      </c>
      <c r="F179" s="89">
        <f t="shared" ref="F179" si="1018">L179+R179</f>
        <v>2456.5766573199999</v>
      </c>
      <c r="G179" s="89">
        <f t="shared" ref="G179" si="1019">M179+S179</f>
        <v>99.154496840000007</v>
      </c>
      <c r="H179" s="89">
        <f t="shared" ref="H179" si="1020">SUM(I179:J179)</f>
        <v>23540.175262830002</v>
      </c>
      <c r="I179" s="89">
        <v>14572.08576093</v>
      </c>
      <c r="J179" s="89">
        <f t="shared" ref="J179" si="1021">SUM(K179:M179)</f>
        <v>8968.0895019</v>
      </c>
      <c r="K179" s="89">
        <v>7164.9278312799997</v>
      </c>
      <c r="L179" s="89">
        <v>1747.6059930599999</v>
      </c>
      <c r="M179" s="89">
        <v>55.555677559999999</v>
      </c>
      <c r="N179" s="89">
        <f t="shared" ref="N179" si="1022">SUM(O179:P179)</f>
        <v>6805.1377819299996</v>
      </c>
      <c r="O179" s="89">
        <v>3702.5456358699998</v>
      </c>
      <c r="P179" s="89">
        <f t="shared" ref="P179" si="1023">SUM(Q179:S179)</f>
        <v>3102.5921460599998</v>
      </c>
      <c r="Q179" s="89">
        <v>2350.0226625199998</v>
      </c>
      <c r="R179" s="89">
        <v>708.97066426000004</v>
      </c>
      <c r="S179" s="89">
        <v>43.598819280000001</v>
      </c>
      <c r="T179" s="89"/>
      <c r="U179" s="89"/>
      <c r="V179" s="89"/>
      <c r="W179" s="89"/>
      <c r="X179" s="89"/>
      <c r="Y179" s="89"/>
    </row>
    <row r="180" spans="1:25">
      <c r="A180" s="62">
        <v>45689</v>
      </c>
      <c r="B180" s="89">
        <v>30383.74353602</v>
      </c>
      <c r="C180" s="89">
        <f t="shared" ref="C180" si="1024">I180+O180</f>
        <v>18224.901226059999</v>
      </c>
      <c r="D180" s="89">
        <f t="shared" ref="D180" si="1025">J180+P180</f>
        <v>12158.84230996</v>
      </c>
      <c r="E180" s="89">
        <f t="shared" ref="E180" si="1026">K180+Q180</f>
        <v>9585.9713712299999</v>
      </c>
      <c r="F180" s="89">
        <f t="shared" ref="F180" si="1027">L180+R180</f>
        <v>2469.5811755499999</v>
      </c>
      <c r="G180" s="89">
        <f t="shared" ref="G180" si="1028">M180+S180</f>
        <v>103.28976317999999</v>
      </c>
      <c r="H180" s="89">
        <f t="shared" ref="H180" si="1029">SUM(I180:J180)</f>
        <v>23578.691794049999</v>
      </c>
      <c r="I180" s="89">
        <v>14515.619494029999</v>
      </c>
      <c r="J180" s="89">
        <f t="shared" ref="J180" si="1030">SUM(K180:M180)</f>
        <v>9063.0723000199996</v>
      </c>
      <c r="K180" s="89">
        <v>7238.1894485299999</v>
      </c>
      <c r="L180" s="89">
        <v>1766.67902097</v>
      </c>
      <c r="M180" s="89">
        <v>58.203830519999997</v>
      </c>
      <c r="N180" s="89">
        <f t="shared" ref="N180" si="1031">SUM(O180:P180)</f>
        <v>6805.05174197</v>
      </c>
      <c r="O180" s="89">
        <v>3709.2817320300001</v>
      </c>
      <c r="P180" s="89">
        <f t="shared" ref="P180" si="1032">SUM(Q180:S180)</f>
        <v>3095.7700099399999</v>
      </c>
      <c r="Q180" s="89">
        <v>2347.7819227</v>
      </c>
      <c r="R180" s="89">
        <v>702.90215458</v>
      </c>
      <c r="S180" s="89">
        <v>45.085932659999997</v>
      </c>
      <c r="T180" s="89"/>
      <c r="U180" s="89"/>
      <c r="V180" s="89"/>
      <c r="W180" s="89"/>
      <c r="X180" s="89"/>
      <c r="Y180" s="89"/>
    </row>
    <row r="181" spans="1:25">
      <c r="A181" s="62">
        <v>45717</v>
      </c>
      <c r="B181" s="89">
        <v>30213.71781763</v>
      </c>
      <c r="C181" s="89">
        <f t="shared" ref="C181" si="1033">I181+O181</f>
        <v>18109.02061086</v>
      </c>
      <c r="D181" s="89">
        <f t="shared" ref="D181" si="1034">J181+P181</f>
        <v>12104.697206770001</v>
      </c>
      <c r="E181" s="89">
        <f t="shared" ref="E181" si="1035">K181+Q181</f>
        <v>9524.8942416800001</v>
      </c>
      <c r="F181" s="89">
        <f t="shared" ref="F181" si="1036">L181+R181</f>
        <v>2481.2914262899999</v>
      </c>
      <c r="G181" s="89">
        <f t="shared" ref="G181" si="1037">M181+S181</f>
        <v>98.511538800000011</v>
      </c>
      <c r="H181" s="89">
        <f t="shared" ref="H181" si="1038">SUM(I181:J181)</f>
        <v>23286.874620989998</v>
      </c>
      <c r="I181" s="89">
        <v>14253.86515732</v>
      </c>
      <c r="J181" s="89">
        <f t="shared" ref="J181" si="1039">SUM(K181:M181)</f>
        <v>9033.0094636699996</v>
      </c>
      <c r="K181" s="89">
        <v>7197.3541579800003</v>
      </c>
      <c r="L181" s="89">
        <v>1780.9670397499999</v>
      </c>
      <c r="M181" s="89">
        <v>54.688265940000001</v>
      </c>
      <c r="N181" s="89">
        <f t="shared" ref="N181" si="1040">SUM(O181:P181)</f>
        <v>6926.8431966400003</v>
      </c>
      <c r="O181" s="89">
        <v>3855.1554535400001</v>
      </c>
      <c r="P181" s="89">
        <f t="shared" ref="P181" si="1041">SUM(Q181:S181)</f>
        <v>3071.6877431000003</v>
      </c>
      <c r="Q181" s="89">
        <v>2327.5400837000002</v>
      </c>
      <c r="R181" s="89">
        <v>700.32438653999998</v>
      </c>
      <c r="S181" s="89">
        <v>43.823272860000003</v>
      </c>
      <c r="T181" s="89"/>
      <c r="U181" s="89"/>
      <c r="V181" s="89"/>
      <c r="W181" s="89"/>
      <c r="X181" s="89"/>
      <c r="Y181" s="89"/>
    </row>
    <row r="182" spans="1:25">
      <c r="A182" s="62">
        <v>45748</v>
      </c>
      <c r="B182" s="89">
        <v>31023.192686509999</v>
      </c>
      <c r="C182" s="89">
        <f t="shared" ref="C182" si="1042">I182+O182</f>
        <v>18675.72820198</v>
      </c>
      <c r="D182" s="89">
        <f t="shared" ref="D182" si="1043">J182+P182</f>
        <v>12347.464484530001</v>
      </c>
      <c r="E182" s="89">
        <f t="shared" ref="E182" si="1044">K182+Q182</f>
        <v>9708.38546073</v>
      </c>
      <c r="F182" s="89">
        <f t="shared" ref="F182" si="1045">L182+R182</f>
        <v>2543.31996854</v>
      </c>
      <c r="G182" s="89">
        <f t="shared" ref="G182" si="1046">M182+S182</f>
        <v>95.759055259999997</v>
      </c>
      <c r="H182" s="89">
        <f t="shared" ref="H182" si="1047">SUM(I182:J182)</f>
        <v>24046.80113082</v>
      </c>
      <c r="I182" s="89">
        <v>14787.540280159999</v>
      </c>
      <c r="J182" s="89">
        <f t="shared" ref="J182" si="1048">SUM(K182:M182)</f>
        <v>9259.2608506600009</v>
      </c>
      <c r="K182" s="89">
        <v>7366.9417745800001</v>
      </c>
      <c r="L182" s="89">
        <v>1838.8357276500001</v>
      </c>
      <c r="M182" s="89">
        <v>53.483348429999999</v>
      </c>
      <c r="N182" s="89">
        <f t="shared" ref="N182" si="1049">SUM(O182:P182)</f>
        <v>6976.3915556900001</v>
      </c>
      <c r="O182" s="89">
        <v>3888.1879218200002</v>
      </c>
      <c r="P182" s="89">
        <f t="shared" ref="P182" si="1050">SUM(Q182:S182)</f>
        <v>3088.20363387</v>
      </c>
      <c r="Q182" s="89">
        <v>2341.4436861499998</v>
      </c>
      <c r="R182" s="89">
        <v>704.48424089000002</v>
      </c>
      <c r="S182" s="89">
        <v>42.275706829999997</v>
      </c>
      <c r="T182" s="89"/>
      <c r="U182" s="89"/>
      <c r="V182" s="89"/>
      <c r="W182" s="89"/>
      <c r="X182" s="89"/>
      <c r="Y182" s="89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8.6640625" style="76" customWidth="1"/>
    <col min="3" max="3" width="12.5546875" style="76" customWidth="1"/>
    <col min="4" max="4" width="12.8867187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109375" style="76" customWidth="1"/>
    <col min="11" max="11" width="12.44140625" style="76" customWidth="1"/>
    <col min="12" max="13" width="14.33203125" style="76" customWidth="1"/>
    <col min="14" max="14" width="10.88671875" style="76" customWidth="1"/>
    <col min="15" max="15" width="11.109375" style="76" customWidth="1"/>
    <col min="16" max="16" width="13.6640625" style="76" customWidth="1"/>
    <col min="17" max="17" width="7.109375" style="76" customWidth="1"/>
    <col min="18" max="18" width="10.33203125" style="76" customWidth="1"/>
    <col min="19" max="19" width="10.109375" style="76" customWidth="1"/>
    <col min="20" max="16384" width="9.109375" style="76"/>
  </cols>
  <sheetData>
    <row r="1" spans="1:23" ht="14.4">
      <c r="A1" s="108" t="s">
        <v>173</v>
      </c>
    </row>
    <row r="2" spans="1:23" ht="5.25" customHeight="1"/>
    <row r="3" spans="1:23" ht="25.5" customHeight="1">
      <c r="A3" s="225" t="s">
        <v>106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72"/>
    </row>
    <row r="4" spans="1:23" ht="12.75" customHeight="1">
      <c r="A4" s="216" t="s">
        <v>62</v>
      </c>
      <c r="B4" s="217"/>
      <c r="C4" s="83"/>
    </row>
    <row r="5" spans="1:23" ht="12.75" customHeight="1">
      <c r="A5" s="77" t="s">
        <v>232</v>
      </c>
    </row>
    <row r="6" spans="1:23" ht="12.75" customHeight="1">
      <c r="A6" s="241" t="s">
        <v>0</v>
      </c>
      <c r="B6" s="245" t="s">
        <v>1</v>
      </c>
      <c r="C6" s="249" t="s">
        <v>49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</row>
    <row r="7" spans="1:23" s="84" customFormat="1" ht="12.75" customHeight="1">
      <c r="A7" s="242"/>
      <c r="B7" s="246"/>
      <c r="C7" s="235" t="s">
        <v>48</v>
      </c>
      <c r="D7" s="235" t="s">
        <v>47</v>
      </c>
      <c r="E7" s="235" t="s">
        <v>46</v>
      </c>
      <c r="F7" s="235" t="s">
        <v>45</v>
      </c>
      <c r="G7" s="235" t="s">
        <v>44</v>
      </c>
      <c r="H7" s="235" t="s">
        <v>43</v>
      </c>
      <c r="I7" s="235" t="s">
        <v>42</v>
      </c>
      <c r="J7" s="235" t="s">
        <v>41</v>
      </c>
      <c r="K7" s="235" t="s">
        <v>40</v>
      </c>
      <c r="L7" s="235" t="s">
        <v>39</v>
      </c>
      <c r="M7" s="173"/>
      <c r="N7" s="235" t="s">
        <v>38</v>
      </c>
      <c r="O7" s="235" t="s">
        <v>37</v>
      </c>
      <c r="P7" s="235" t="s">
        <v>51</v>
      </c>
      <c r="Q7" s="235" t="s">
        <v>36</v>
      </c>
      <c r="R7" s="235" t="s">
        <v>35</v>
      </c>
      <c r="S7" s="238" t="s">
        <v>34</v>
      </c>
      <c r="T7" s="235" t="s">
        <v>33</v>
      </c>
    </row>
    <row r="8" spans="1:23" s="84" customFormat="1" ht="12.75" customHeight="1">
      <c r="A8" s="243"/>
      <c r="B8" s="247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174"/>
      <c r="N8" s="236"/>
      <c r="O8" s="236"/>
      <c r="P8" s="236"/>
      <c r="Q8" s="236"/>
      <c r="R8" s="236"/>
      <c r="S8" s="239"/>
      <c r="T8" s="236"/>
    </row>
    <row r="9" spans="1:23" s="84" customFormat="1" ht="71.25" customHeight="1">
      <c r="A9" s="244"/>
      <c r="B9" s="248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175" t="s">
        <v>261</v>
      </c>
      <c r="N9" s="237"/>
      <c r="O9" s="237"/>
      <c r="P9" s="237"/>
      <c r="Q9" s="237"/>
      <c r="R9" s="237"/>
      <c r="S9" s="240"/>
      <c r="T9" s="237"/>
    </row>
    <row r="10" spans="1:23" s="84" customFormat="1" collapsed="1">
      <c r="A10" s="145">
        <v>1</v>
      </c>
      <c r="B10" s="123">
        <v>2</v>
      </c>
      <c r="C10" s="124">
        <v>3</v>
      </c>
      <c r="D10" s="123">
        <v>4</v>
      </c>
      <c r="E10" s="124">
        <v>5</v>
      </c>
      <c r="F10" s="123">
        <v>6</v>
      </c>
      <c r="G10" s="124">
        <v>7</v>
      </c>
      <c r="H10" s="123">
        <v>8</v>
      </c>
      <c r="I10" s="124">
        <v>9</v>
      </c>
      <c r="J10" s="123">
        <v>10</v>
      </c>
      <c r="K10" s="124">
        <v>11</v>
      </c>
      <c r="L10" s="123">
        <v>12</v>
      </c>
      <c r="M10" s="124">
        <v>13</v>
      </c>
      <c r="N10" s="123">
        <v>14</v>
      </c>
      <c r="O10" s="124">
        <v>15</v>
      </c>
      <c r="P10" s="123">
        <v>16</v>
      </c>
      <c r="Q10" s="124">
        <v>17</v>
      </c>
      <c r="R10" s="123">
        <v>18</v>
      </c>
      <c r="S10" s="124">
        <v>19</v>
      </c>
      <c r="T10" s="123">
        <v>20</v>
      </c>
      <c r="U10" s="125"/>
      <c r="V10" s="125"/>
      <c r="W10" s="125"/>
    </row>
    <row r="11" spans="1:2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idden="1" outlineLevel="1">
      <c r="A35" s="62">
        <v>41275</v>
      </c>
      <c r="B35" s="120">
        <v>1407.4097480000003</v>
      </c>
      <c r="C35" s="120">
        <v>368.29513276</v>
      </c>
      <c r="D35" s="120">
        <v>25.631350279999999</v>
      </c>
      <c r="E35" s="120">
        <v>368.25024487000002</v>
      </c>
      <c r="F35" s="120">
        <v>136.49248357000002</v>
      </c>
      <c r="G35" s="120">
        <v>2.5828610799999998</v>
      </c>
      <c r="H35" s="120">
        <v>36.153368560000004</v>
      </c>
      <c r="I35" s="120">
        <v>199.53937666999997</v>
      </c>
      <c r="J35" s="120">
        <v>33.64499962</v>
      </c>
      <c r="K35" s="120">
        <v>2.7132115000000003</v>
      </c>
      <c r="L35" s="120">
        <v>33.076749369999995</v>
      </c>
      <c r="M35" s="176" t="s">
        <v>191</v>
      </c>
      <c r="N35" s="120">
        <v>134.29255182</v>
      </c>
      <c r="O35" s="120">
        <v>37.391749419999996</v>
      </c>
      <c r="P35" s="120">
        <v>5.002448339999999</v>
      </c>
      <c r="Q35" s="120">
        <v>5.9112958300000003</v>
      </c>
      <c r="R35" s="120">
        <v>10.785307479999998</v>
      </c>
      <c r="S35" s="120">
        <v>2.2061875</v>
      </c>
      <c r="T35" s="120">
        <v>5.4404293300000006</v>
      </c>
      <c r="U35" s="120"/>
      <c r="V35" s="120"/>
      <c r="W35" s="120"/>
    </row>
    <row r="36" spans="1:23" hidden="1" outlineLevel="1">
      <c r="A36" s="62">
        <v>41306</v>
      </c>
      <c r="B36" s="120">
        <v>1399.1424514800001</v>
      </c>
      <c r="C36" s="120">
        <v>416.30712235999999</v>
      </c>
      <c r="D36" s="120">
        <v>19.447547659999998</v>
      </c>
      <c r="E36" s="120">
        <v>450.07207489999996</v>
      </c>
      <c r="F36" s="120">
        <v>129.32117070999999</v>
      </c>
      <c r="G36" s="120">
        <v>3.1983911800000002</v>
      </c>
      <c r="H36" s="120">
        <v>41.207664199999996</v>
      </c>
      <c r="I36" s="120">
        <v>155.73509132999999</v>
      </c>
      <c r="J36" s="120">
        <v>24.848219610000005</v>
      </c>
      <c r="K36" s="120">
        <v>3.1091701</v>
      </c>
      <c r="L36" s="120">
        <v>33.899481260000002</v>
      </c>
      <c r="M36" s="176" t="s">
        <v>191</v>
      </c>
      <c r="N36" s="120">
        <v>36.275573450000003</v>
      </c>
      <c r="O36" s="120">
        <v>60.533060739999996</v>
      </c>
      <c r="P36" s="120">
        <v>5.28447011</v>
      </c>
      <c r="Q36" s="120">
        <v>5.8095097300000003</v>
      </c>
      <c r="R36" s="120">
        <v>7.5542165499999996</v>
      </c>
      <c r="S36" s="120">
        <v>1.0284822499999999</v>
      </c>
      <c r="T36" s="120">
        <v>5.5112053400000001</v>
      </c>
      <c r="U36" s="120"/>
      <c r="V36" s="120"/>
      <c r="W36" s="120"/>
    </row>
    <row r="37" spans="1:23" hidden="1" outlineLevel="1">
      <c r="A37" s="62">
        <v>41334</v>
      </c>
      <c r="B37" s="120">
        <v>1407.2345798599997</v>
      </c>
      <c r="C37" s="120">
        <v>444.20497783999997</v>
      </c>
      <c r="D37" s="120">
        <v>16.434909470000001</v>
      </c>
      <c r="E37" s="120">
        <v>432.31641218999994</v>
      </c>
      <c r="F37" s="120">
        <v>106.05261881999999</v>
      </c>
      <c r="G37" s="120">
        <v>2.2876713799999999</v>
      </c>
      <c r="H37" s="120">
        <v>39.972758569999996</v>
      </c>
      <c r="I37" s="120">
        <v>208.87705012999993</v>
      </c>
      <c r="J37" s="120">
        <v>28.196079390000005</v>
      </c>
      <c r="K37" s="120">
        <v>2.35143316</v>
      </c>
      <c r="L37" s="120">
        <v>23.632491829999999</v>
      </c>
      <c r="M37" s="176" t="s">
        <v>191</v>
      </c>
      <c r="N37" s="120">
        <v>31.923885820000002</v>
      </c>
      <c r="O37" s="120">
        <v>40.984973629999999</v>
      </c>
      <c r="P37" s="120">
        <v>4.97554681</v>
      </c>
      <c r="Q37" s="120">
        <v>5.8641511900000003</v>
      </c>
      <c r="R37" s="120">
        <v>10.555390140000002</v>
      </c>
      <c r="S37" s="120">
        <v>1.2285450099999999</v>
      </c>
      <c r="T37" s="120">
        <v>7.3756844799999994</v>
      </c>
      <c r="U37" s="120"/>
      <c r="V37" s="120"/>
      <c r="W37" s="120"/>
    </row>
    <row r="38" spans="1:23" hidden="1" outlineLevel="1">
      <c r="A38" s="62">
        <v>41365</v>
      </c>
      <c r="B38" s="120">
        <v>1366.9833625000001</v>
      </c>
      <c r="C38" s="120">
        <v>403.90906784999999</v>
      </c>
      <c r="D38" s="120">
        <v>14.55795702</v>
      </c>
      <c r="E38" s="120">
        <v>450.16743331999999</v>
      </c>
      <c r="F38" s="120">
        <v>96.810681129999992</v>
      </c>
      <c r="G38" s="120">
        <v>1.9824269000000001</v>
      </c>
      <c r="H38" s="120">
        <v>30.352345359999997</v>
      </c>
      <c r="I38" s="120">
        <v>204.30909864999998</v>
      </c>
      <c r="J38" s="120">
        <v>26.001062039999997</v>
      </c>
      <c r="K38" s="120">
        <v>2.76013259</v>
      </c>
      <c r="L38" s="120">
        <v>20.671612370000002</v>
      </c>
      <c r="M38" s="176" t="s">
        <v>191</v>
      </c>
      <c r="N38" s="120">
        <v>41.979956309999999</v>
      </c>
      <c r="O38" s="120">
        <v>42.858019769999999</v>
      </c>
      <c r="P38" s="120">
        <v>4.9904205399999997</v>
      </c>
      <c r="Q38" s="120">
        <v>5.4484523500000002</v>
      </c>
      <c r="R38" s="120">
        <v>13.315137960000001</v>
      </c>
      <c r="S38" s="120">
        <v>0.97927514000000004</v>
      </c>
      <c r="T38" s="120">
        <v>5.8902832000000016</v>
      </c>
      <c r="U38" s="120"/>
      <c r="V38" s="120"/>
      <c r="W38" s="120"/>
    </row>
    <row r="39" spans="1:23" hidden="1" outlineLevel="1">
      <c r="A39" s="62">
        <v>41395</v>
      </c>
      <c r="B39" s="120">
        <v>1410.2171809599997</v>
      </c>
      <c r="C39" s="120">
        <v>407.91056526</v>
      </c>
      <c r="D39" s="120">
        <v>14.078527189999999</v>
      </c>
      <c r="E39" s="120">
        <v>456.96610906000001</v>
      </c>
      <c r="F39" s="120">
        <v>50.531830069999991</v>
      </c>
      <c r="G39" s="120">
        <v>2.0452565800000002</v>
      </c>
      <c r="H39" s="120">
        <v>78.40709308000001</v>
      </c>
      <c r="I39" s="120">
        <v>207.09780167</v>
      </c>
      <c r="J39" s="120">
        <v>28.778443530000001</v>
      </c>
      <c r="K39" s="120">
        <v>2.76440032</v>
      </c>
      <c r="L39" s="120">
        <v>29.004581859999998</v>
      </c>
      <c r="M39" s="176" t="s">
        <v>191</v>
      </c>
      <c r="N39" s="120">
        <v>58.450833519999996</v>
      </c>
      <c r="O39" s="120">
        <v>43.466788510000001</v>
      </c>
      <c r="P39" s="120">
        <v>5.5271438899999996</v>
      </c>
      <c r="Q39" s="120">
        <v>6.0179527099999994</v>
      </c>
      <c r="R39" s="120">
        <v>10.261958379999999</v>
      </c>
      <c r="S39" s="120">
        <v>0.83018846000000002</v>
      </c>
      <c r="T39" s="120">
        <v>8.0777068700000001</v>
      </c>
      <c r="U39" s="120"/>
      <c r="V39" s="120"/>
      <c r="W39" s="120"/>
    </row>
    <row r="40" spans="1:23" hidden="1" outlineLevel="1">
      <c r="A40" s="62">
        <v>41426</v>
      </c>
      <c r="B40" s="120">
        <v>1156.8499100700001</v>
      </c>
      <c r="C40" s="120">
        <v>355.76075222000003</v>
      </c>
      <c r="D40" s="120">
        <v>18.346439289999999</v>
      </c>
      <c r="E40" s="120">
        <v>368.31323617000004</v>
      </c>
      <c r="F40" s="120">
        <v>47.680205359999995</v>
      </c>
      <c r="G40" s="120">
        <v>2.2820437699999996</v>
      </c>
      <c r="H40" s="120">
        <v>44.21759436</v>
      </c>
      <c r="I40" s="120">
        <v>163.13654043999998</v>
      </c>
      <c r="J40" s="120">
        <v>32.580323179999993</v>
      </c>
      <c r="K40" s="120">
        <v>3.4478000199999999</v>
      </c>
      <c r="L40" s="120">
        <v>20.568561489999997</v>
      </c>
      <c r="M40" s="176" t="s">
        <v>191</v>
      </c>
      <c r="N40" s="120">
        <v>35.86694104</v>
      </c>
      <c r="O40" s="120">
        <v>37.01951725</v>
      </c>
      <c r="P40" s="120">
        <v>6.1688720699999999</v>
      </c>
      <c r="Q40" s="120">
        <v>4.9059186500000003</v>
      </c>
      <c r="R40" s="120">
        <v>9.1295296500000003</v>
      </c>
      <c r="S40" s="120">
        <v>1.1569231800000002</v>
      </c>
      <c r="T40" s="120">
        <v>6.2687119300000003</v>
      </c>
      <c r="U40" s="120"/>
      <c r="V40" s="120"/>
      <c r="W40" s="120"/>
    </row>
    <row r="41" spans="1:23" hidden="1" outlineLevel="1">
      <c r="A41" s="62">
        <v>41456</v>
      </c>
      <c r="B41" s="120">
        <v>1262.1125307899995</v>
      </c>
      <c r="C41" s="120">
        <v>401.12552030999996</v>
      </c>
      <c r="D41" s="120">
        <v>13.728555870000001</v>
      </c>
      <c r="E41" s="120">
        <v>376.38184718999992</v>
      </c>
      <c r="F41" s="120">
        <v>55.005130210000004</v>
      </c>
      <c r="G41" s="120">
        <v>3.6745186900000002</v>
      </c>
      <c r="H41" s="120">
        <v>47.046934230000005</v>
      </c>
      <c r="I41" s="120">
        <v>200.97554122</v>
      </c>
      <c r="J41" s="120">
        <v>31.761379590000001</v>
      </c>
      <c r="K41" s="120">
        <v>3.0613031099999999</v>
      </c>
      <c r="L41" s="120">
        <v>24.037091360000002</v>
      </c>
      <c r="M41" s="176" t="s">
        <v>191</v>
      </c>
      <c r="N41" s="120">
        <v>34.29045386</v>
      </c>
      <c r="O41" s="120">
        <v>39.664243639999995</v>
      </c>
      <c r="P41" s="120">
        <v>7.7968845</v>
      </c>
      <c r="Q41" s="120">
        <v>4.9378229099999995</v>
      </c>
      <c r="R41" s="120">
        <v>11.176010399999999</v>
      </c>
      <c r="S41" s="120">
        <v>0.92208553000000004</v>
      </c>
      <c r="T41" s="120">
        <v>6.5272081699999998</v>
      </c>
      <c r="U41" s="120"/>
      <c r="V41" s="120"/>
      <c r="W41" s="120"/>
    </row>
    <row r="42" spans="1:23" hidden="1" outlineLevel="1">
      <c r="A42" s="62">
        <v>41487</v>
      </c>
      <c r="B42" s="120">
        <v>1295.0310975700004</v>
      </c>
      <c r="C42" s="120">
        <v>364.16074478999997</v>
      </c>
      <c r="D42" s="120">
        <v>24.894582800000002</v>
      </c>
      <c r="E42" s="120">
        <v>385.72904836999999</v>
      </c>
      <c r="F42" s="120">
        <v>36.532229619999995</v>
      </c>
      <c r="G42" s="120">
        <v>2.9632745800000002</v>
      </c>
      <c r="H42" s="120">
        <v>39.864671210000004</v>
      </c>
      <c r="I42" s="120">
        <v>288.44364967000001</v>
      </c>
      <c r="J42" s="120">
        <v>25.971462339999999</v>
      </c>
      <c r="K42" s="120">
        <v>2.60315231</v>
      </c>
      <c r="L42" s="120">
        <v>23.283688099999999</v>
      </c>
      <c r="M42" s="176" t="s">
        <v>191</v>
      </c>
      <c r="N42" s="120">
        <v>32.904093580000001</v>
      </c>
      <c r="O42" s="120">
        <v>36.60894382</v>
      </c>
      <c r="P42" s="120">
        <v>7.2100985600000014</v>
      </c>
      <c r="Q42" s="120">
        <v>6.2095654200000006</v>
      </c>
      <c r="R42" s="120">
        <v>9.5912107100000004</v>
      </c>
      <c r="S42" s="120">
        <v>0.90866490999999994</v>
      </c>
      <c r="T42" s="120">
        <v>7.1520167799999994</v>
      </c>
      <c r="U42" s="120"/>
      <c r="V42" s="120"/>
      <c r="W42" s="120"/>
    </row>
    <row r="43" spans="1:23" hidden="1" outlineLevel="1">
      <c r="A43" s="62">
        <v>41518</v>
      </c>
      <c r="B43" s="120">
        <v>1263.1438556699998</v>
      </c>
      <c r="C43" s="120">
        <v>333.66913821000003</v>
      </c>
      <c r="D43" s="120">
        <v>19.98893795</v>
      </c>
      <c r="E43" s="120">
        <v>408.50932189000002</v>
      </c>
      <c r="F43" s="120">
        <v>52.334907260000001</v>
      </c>
      <c r="G43" s="120">
        <v>3.3832406500000003</v>
      </c>
      <c r="H43" s="120">
        <v>52.119002430000002</v>
      </c>
      <c r="I43" s="120">
        <v>222.22859004999998</v>
      </c>
      <c r="J43" s="120">
        <v>35.230649659999997</v>
      </c>
      <c r="K43" s="120">
        <v>2.94605498</v>
      </c>
      <c r="L43" s="120">
        <v>30.46044625</v>
      </c>
      <c r="M43" s="176" t="s">
        <v>191</v>
      </c>
      <c r="N43" s="120">
        <v>33.756948279999996</v>
      </c>
      <c r="O43" s="120">
        <v>35.28270234</v>
      </c>
      <c r="P43" s="120">
        <v>8.2460982299999994</v>
      </c>
      <c r="Q43" s="120">
        <v>5.8880772300000004</v>
      </c>
      <c r="R43" s="120">
        <v>12.018330349999999</v>
      </c>
      <c r="S43" s="120">
        <v>0.82630920000000008</v>
      </c>
      <c r="T43" s="120">
        <v>6.2551007099999998</v>
      </c>
      <c r="U43" s="120"/>
      <c r="V43" s="120"/>
      <c r="W43" s="120"/>
    </row>
    <row r="44" spans="1:23" hidden="1" outlineLevel="1">
      <c r="A44" s="62">
        <v>41548</v>
      </c>
      <c r="B44" s="120">
        <v>1375.9779807799998</v>
      </c>
      <c r="C44" s="120">
        <v>378.76423603000001</v>
      </c>
      <c r="D44" s="120">
        <v>17.737025469999999</v>
      </c>
      <c r="E44" s="120">
        <v>399.4297608</v>
      </c>
      <c r="F44" s="120">
        <v>115.05663861000001</v>
      </c>
      <c r="G44" s="120">
        <v>3.4603631800000003</v>
      </c>
      <c r="H44" s="120">
        <v>41.56646361</v>
      </c>
      <c r="I44" s="120">
        <v>244.73294544999996</v>
      </c>
      <c r="J44" s="120">
        <v>31.78484018</v>
      </c>
      <c r="K44" s="120">
        <v>2.1670068000000002</v>
      </c>
      <c r="L44" s="120">
        <v>30.97662369</v>
      </c>
      <c r="M44" s="176" t="s">
        <v>191</v>
      </c>
      <c r="N44" s="120">
        <v>35.406801809999997</v>
      </c>
      <c r="O44" s="120">
        <v>39.867126390000003</v>
      </c>
      <c r="P44" s="120">
        <v>10.809085439999999</v>
      </c>
      <c r="Q44" s="120">
        <v>6.4935958100000004</v>
      </c>
      <c r="R44" s="120">
        <v>11.306268530000001</v>
      </c>
      <c r="S44" s="120">
        <v>0.73088763000000001</v>
      </c>
      <c r="T44" s="120">
        <v>5.6883113500000002</v>
      </c>
      <c r="U44" s="120"/>
      <c r="V44" s="120"/>
      <c r="W44" s="120"/>
    </row>
    <row r="45" spans="1:23" hidden="1" outlineLevel="1">
      <c r="A45" s="62">
        <v>41579</v>
      </c>
      <c r="B45" s="120">
        <v>1321.8223423300001</v>
      </c>
      <c r="C45" s="120">
        <v>410.41178254999994</v>
      </c>
      <c r="D45" s="120">
        <v>12.235060989999999</v>
      </c>
      <c r="E45" s="120">
        <v>341.43937413000003</v>
      </c>
      <c r="F45" s="120">
        <v>120.11321002</v>
      </c>
      <c r="G45" s="120">
        <v>3.4291867300000005</v>
      </c>
      <c r="H45" s="120">
        <v>42.318426660000007</v>
      </c>
      <c r="I45" s="120">
        <v>198.59179641</v>
      </c>
      <c r="J45" s="120">
        <v>39.323995549999999</v>
      </c>
      <c r="K45" s="120">
        <v>2.7614697600000002</v>
      </c>
      <c r="L45" s="120">
        <v>23.435022750000002</v>
      </c>
      <c r="M45" s="176" t="s">
        <v>191</v>
      </c>
      <c r="N45" s="120">
        <v>39.161906260000002</v>
      </c>
      <c r="O45" s="120">
        <v>48.360018889999999</v>
      </c>
      <c r="P45" s="120">
        <v>15.6416129</v>
      </c>
      <c r="Q45" s="120">
        <v>6.1149099700000002</v>
      </c>
      <c r="R45" s="120">
        <v>11.245345319999997</v>
      </c>
      <c r="S45" s="120">
        <v>0.71507231999999998</v>
      </c>
      <c r="T45" s="120">
        <v>6.5241511199999991</v>
      </c>
      <c r="U45" s="120"/>
      <c r="V45" s="120"/>
      <c r="W45" s="120"/>
    </row>
    <row r="46" spans="1:23" hidden="1" outlineLevel="1">
      <c r="A46" s="62">
        <v>41609</v>
      </c>
      <c r="B46" s="120">
        <v>1228.57354214</v>
      </c>
      <c r="C46" s="120">
        <v>354.66970092999998</v>
      </c>
      <c r="D46" s="120">
        <v>11.599234919999999</v>
      </c>
      <c r="E46" s="120">
        <v>246.18717455000001</v>
      </c>
      <c r="F46" s="120">
        <v>92.679054570000005</v>
      </c>
      <c r="G46" s="120">
        <v>4.4308997499999991</v>
      </c>
      <c r="H46" s="120">
        <v>57.146014459999996</v>
      </c>
      <c r="I46" s="120">
        <v>172.94361578000002</v>
      </c>
      <c r="J46" s="120">
        <v>131.56847435</v>
      </c>
      <c r="K46" s="120">
        <v>2.9815260600000002</v>
      </c>
      <c r="L46" s="120">
        <v>22.123693190000001</v>
      </c>
      <c r="M46" s="176" t="s">
        <v>191</v>
      </c>
      <c r="N46" s="120">
        <v>48.770861050000001</v>
      </c>
      <c r="O46" s="120">
        <v>42.943918199999992</v>
      </c>
      <c r="P46" s="120">
        <v>21.195009449999997</v>
      </c>
      <c r="Q46" s="120">
        <v>5.85681662</v>
      </c>
      <c r="R46" s="120">
        <v>8.1532338699999993</v>
      </c>
      <c r="S46" s="120">
        <v>0.39832676000000006</v>
      </c>
      <c r="T46" s="120">
        <v>4.9259876299999998</v>
      </c>
      <c r="U46" s="120"/>
      <c r="V46" s="120"/>
      <c r="W46" s="120"/>
    </row>
    <row r="47" spans="1:23" hidden="1" outlineLevel="1">
      <c r="A47" s="62">
        <v>41640</v>
      </c>
      <c r="B47" s="120">
        <v>1322.1358260699999</v>
      </c>
      <c r="C47" s="120">
        <v>355.64933275999999</v>
      </c>
      <c r="D47" s="120">
        <v>12.035649170000001</v>
      </c>
      <c r="E47" s="120">
        <v>317.87439179000006</v>
      </c>
      <c r="F47" s="120">
        <v>87.726534270000002</v>
      </c>
      <c r="G47" s="120">
        <v>4.2839274900000008</v>
      </c>
      <c r="H47" s="120">
        <v>55.02105675</v>
      </c>
      <c r="I47" s="120">
        <v>240.92135113999998</v>
      </c>
      <c r="J47" s="120">
        <v>40.929163499999994</v>
      </c>
      <c r="K47" s="120">
        <v>2.7752354700000001</v>
      </c>
      <c r="L47" s="120">
        <v>30.487860919999999</v>
      </c>
      <c r="M47" s="176" t="s">
        <v>191</v>
      </c>
      <c r="N47" s="120">
        <v>87.714093390000002</v>
      </c>
      <c r="O47" s="120">
        <v>45.257833569999995</v>
      </c>
      <c r="P47" s="120">
        <v>20.81572547</v>
      </c>
      <c r="Q47" s="120">
        <v>7.4405749999999999</v>
      </c>
      <c r="R47" s="120">
        <v>7.2098657999999993</v>
      </c>
      <c r="S47" s="120">
        <v>0.62119480000000005</v>
      </c>
      <c r="T47" s="120">
        <v>5.3720347799999999</v>
      </c>
      <c r="U47" s="120"/>
      <c r="V47" s="120"/>
      <c r="W47" s="120"/>
    </row>
    <row r="48" spans="1:23" hidden="1" outlineLevel="1">
      <c r="A48" s="62">
        <v>41671</v>
      </c>
      <c r="B48" s="120">
        <v>1314.8856263800003</v>
      </c>
      <c r="C48" s="120">
        <v>363.22989838000007</v>
      </c>
      <c r="D48" s="120">
        <v>18.054334670000003</v>
      </c>
      <c r="E48" s="120">
        <v>378.30357703000004</v>
      </c>
      <c r="F48" s="120">
        <v>91.143380149999999</v>
      </c>
      <c r="G48" s="120">
        <v>4.4365159900000002</v>
      </c>
      <c r="H48" s="120">
        <v>63.227824010000006</v>
      </c>
      <c r="I48" s="120">
        <v>197.78975330999998</v>
      </c>
      <c r="J48" s="120">
        <v>38.564132140000005</v>
      </c>
      <c r="K48" s="120">
        <v>2.3506916900000006</v>
      </c>
      <c r="L48" s="120">
        <v>31.382614279999999</v>
      </c>
      <c r="M48" s="176" t="s">
        <v>191</v>
      </c>
      <c r="N48" s="120">
        <v>50.79723276</v>
      </c>
      <c r="O48" s="120">
        <v>42.328943950000003</v>
      </c>
      <c r="P48" s="120">
        <v>13.509492720000001</v>
      </c>
      <c r="Q48" s="120">
        <v>5.4928421399999996</v>
      </c>
      <c r="R48" s="120">
        <v>7.6489192399999997</v>
      </c>
      <c r="S48" s="120">
        <v>0.76530591999999986</v>
      </c>
      <c r="T48" s="120">
        <v>5.8601679999999998</v>
      </c>
      <c r="U48" s="120"/>
      <c r="V48" s="120"/>
      <c r="W48" s="120"/>
    </row>
    <row r="49" spans="1:23" hidden="1" outlineLevel="1">
      <c r="A49" s="62">
        <v>41699</v>
      </c>
      <c r="B49" s="120">
        <v>1372.96416368</v>
      </c>
      <c r="C49" s="120">
        <v>407.30318361000002</v>
      </c>
      <c r="D49" s="120">
        <v>18.05384209</v>
      </c>
      <c r="E49" s="120">
        <v>372.46958110999998</v>
      </c>
      <c r="F49" s="120">
        <v>101.75162908999999</v>
      </c>
      <c r="G49" s="120">
        <v>4.7239869199999989</v>
      </c>
      <c r="H49" s="120">
        <v>76.283790950000011</v>
      </c>
      <c r="I49" s="120">
        <v>212.87598173000001</v>
      </c>
      <c r="J49" s="120">
        <v>36.279783320000007</v>
      </c>
      <c r="K49" s="120">
        <v>5.77293067</v>
      </c>
      <c r="L49" s="120">
        <v>26.466526090000002</v>
      </c>
      <c r="M49" s="176" t="s">
        <v>191</v>
      </c>
      <c r="N49" s="120">
        <v>44.949971849999997</v>
      </c>
      <c r="O49" s="120">
        <v>36.557849850000004</v>
      </c>
      <c r="P49" s="120">
        <v>11.97343996</v>
      </c>
      <c r="Q49" s="120">
        <v>5.4399262300000002</v>
      </c>
      <c r="R49" s="120">
        <v>6.5370155799999985</v>
      </c>
      <c r="S49" s="120">
        <v>0.94233548</v>
      </c>
      <c r="T49" s="120">
        <v>4.5823891499999991</v>
      </c>
      <c r="U49" s="120"/>
      <c r="V49" s="120"/>
      <c r="W49" s="120"/>
    </row>
    <row r="50" spans="1:23" hidden="1" outlineLevel="1">
      <c r="A50" s="62">
        <v>41730</v>
      </c>
      <c r="B50" s="120">
        <v>1547.91942341</v>
      </c>
      <c r="C50" s="120">
        <v>458.44626545999995</v>
      </c>
      <c r="D50" s="120">
        <v>26.453424910000003</v>
      </c>
      <c r="E50" s="120">
        <v>350.85514531000001</v>
      </c>
      <c r="F50" s="120">
        <v>102.00764334</v>
      </c>
      <c r="G50" s="120">
        <v>4.7182683699999997</v>
      </c>
      <c r="H50" s="120">
        <v>101.78372965000001</v>
      </c>
      <c r="I50" s="120">
        <v>276.67279372999997</v>
      </c>
      <c r="J50" s="120">
        <v>76.25943964999999</v>
      </c>
      <c r="K50" s="120">
        <v>11.089531990000001</v>
      </c>
      <c r="L50" s="120">
        <v>36.206750239999998</v>
      </c>
      <c r="M50" s="176" t="s">
        <v>191</v>
      </c>
      <c r="N50" s="120">
        <v>40.104565920000006</v>
      </c>
      <c r="O50" s="120">
        <v>35.755507369999997</v>
      </c>
      <c r="P50" s="120">
        <v>10.043597950000001</v>
      </c>
      <c r="Q50" s="120">
        <v>5.7477006699999995</v>
      </c>
      <c r="R50" s="120">
        <v>6.6916268399999996</v>
      </c>
      <c r="S50" s="120">
        <v>0.50913348999999997</v>
      </c>
      <c r="T50" s="120">
        <v>4.5742985200000001</v>
      </c>
      <c r="U50" s="120"/>
      <c r="V50" s="120"/>
      <c r="W50" s="120"/>
    </row>
    <row r="51" spans="1:23" hidden="1" outlineLevel="1">
      <c r="A51" s="62">
        <v>41760</v>
      </c>
      <c r="B51" s="120">
        <v>1704.7792364899997</v>
      </c>
      <c r="C51" s="120">
        <v>531.86230786999988</v>
      </c>
      <c r="D51" s="120">
        <v>35.07394481</v>
      </c>
      <c r="E51" s="120">
        <v>380.24720609999997</v>
      </c>
      <c r="F51" s="120">
        <v>58.785850980000006</v>
      </c>
      <c r="G51" s="120">
        <v>3.5320030500000001</v>
      </c>
      <c r="H51" s="120">
        <v>133.43439610000001</v>
      </c>
      <c r="I51" s="120">
        <v>318.23903017000004</v>
      </c>
      <c r="J51" s="120">
        <v>40.491332730000003</v>
      </c>
      <c r="K51" s="120">
        <v>12.0554834</v>
      </c>
      <c r="L51" s="120">
        <v>29.613514599999998</v>
      </c>
      <c r="M51" s="176" t="s">
        <v>191</v>
      </c>
      <c r="N51" s="120">
        <v>42.93211857</v>
      </c>
      <c r="O51" s="120">
        <v>51.053367340000001</v>
      </c>
      <c r="P51" s="120">
        <v>43.023223770000001</v>
      </c>
      <c r="Q51" s="120">
        <v>5.72734041</v>
      </c>
      <c r="R51" s="120">
        <v>9.1316297300000002</v>
      </c>
      <c r="S51" s="120">
        <v>0.69784966999999998</v>
      </c>
      <c r="T51" s="120">
        <v>8.878637190000001</v>
      </c>
      <c r="U51" s="120"/>
      <c r="V51" s="120"/>
      <c r="W51" s="120"/>
    </row>
    <row r="52" spans="1:23" hidden="1" outlineLevel="1">
      <c r="A52" s="62">
        <v>41791</v>
      </c>
      <c r="B52" s="120">
        <v>1753.2622579399995</v>
      </c>
      <c r="C52" s="120">
        <v>515.46644450999997</v>
      </c>
      <c r="D52" s="120">
        <v>27.378556</v>
      </c>
      <c r="E52" s="120">
        <v>390.050569</v>
      </c>
      <c r="F52" s="120">
        <v>58.249937119999998</v>
      </c>
      <c r="G52" s="120">
        <v>3.8483308600000008</v>
      </c>
      <c r="H52" s="120">
        <v>152.65282392000003</v>
      </c>
      <c r="I52" s="120">
        <v>367.41080072999995</v>
      </c>
      <c r="J52" s="120">
        <v>39.853204320000003</v>
      </c>
      <c r="K52" s="120">
        <v>23.596880769999995</v>
      </c>
      <c r="L52" s="120">
        <v>34.229110040000002</v>
      </c>
      <c r="M52" s="176" t="s">
        <v>191</v>
      </c>
      <c r="N52" s="120">
        <v>32.241743199999995</v>
      </c>
      <c r="O52" s="120">
        <v>37.866527230000003</v>
      </c>
      <c r="P52" s="120">
        <v>53.620147449999997</v>
      </c>
      <c r="Q52" s="120">
        <v>5.8069748400000005</v>
      </c>
      <c r="R52" s="120">
        <v>5.2055065699999998</v>
      </c>
      <c r="S52" s="120">
        <v>1.1729542499999999</v>
      </c>
      <c r="T52" s="120">
        <v>4.6117471300000004</v>
      </c>
      <c r="U52" s="120"/>
      <c r="V52" s="120"/>
      <c r="W52" s="120"/>
    </row>
    <row r="53" spans="1:23" hidden="1" outlineLevel="1">
      <c r="A53" s="62">
        <v>41821</v>
      </c>
      <c r="B53" s="120">
        <v>1903.9793873799997</v>
      </c>
      <c r="C53" s="120">
        <v>613.86730151999996</v>
      </c>
      <c r="D53" s="120">
        <v>29.080055680000001</v>
      </c>
      <c r="E53" s="120">
        <v>424.60657182</v>
      </c>
      <c r="F53" s="120">
        <v>33.261768379999999</v>
      </c>
      <c r="G53" s="120">
        <v>3.85320558</v>
      </c>
      <c r="H53" s="120">
        <v>174.42641567000001</v>
      </c>
      <c r="I53" s="120">
        <v>384.18779109999991</v>
      </c>
      <c r="J53" s="120">
        <v>31.441998019999996</v>
      </c>
      <c r="K53" s="120">
        <v>25.265588049999998</v>
      </c>
      <c r="L53" s="120">
        <v>48.612116329999999</v>
      </c>
      <c r="M53" s="176" t="s">
        <v>191</v>
      </c>
      <c r="N53" s="120">
        <v>23.504198089999999</v>
      </c>
      <c r="O53" s="120">
        <v>39.964729759999997</v>
      </c>
      <c r="P53" s="120">
        <v>43.238013760000001</v>
      </c>
      <c r="Q53" s="120">
        <v>5.7185850900000004</v>
      </c>
      <c r="R53" s="120">
        <v>17.04408815</v>
      </c>
      <c r="S53" s="120">
        <v>1.0326404199999999</v>
      </c>
      <c r="T53" s="120">
        <v>4.8743199600000002</v>
      </c>
      <c r="U53" s="120"/>
      <c r="V53" s="120"/>
      <c r="W53" s="120"/>
    </row>
    <row r="54" spans="1:23" hidden="1" outlineLevel="1">
      <c r="A54" s="62">
        <v>41852</v>
      </c>
      <c r="B54" s="120">
        <v>1901.0734221799999</v>
      </c>
      <c r="C54" s="120">
        <v>565.64624504000005</v>
      </c>
      <c r="D54" s="120">
        <v>38.62850838</v>
      </c>
      <c r="E54" s="120">
        <v>462.94165972999997</v>
      </c>
      <c r="F54" s="120">
        <v>49.866955420000004</v>
      </c>
      <c r="G54" s="120">
        <v>5.7566504400000005</v>
      </c>
      <c r="H54" s="120">
        <v>204.87677608999999</v>
      </c>
      <c r="I54" s="120">
        <v>346.80082010000001</v>
      </c>
      <c r="J54" s="120">
        <v>35.797463720000003</v>
      </c>
      <c r="K54" s="120">
        <v>3.9992405499999997</v>
      </c>
      <c r="L54" s="120">
        <v>42.955378510000003</v>
      </c>
      <c r="M54" s="176" t="s">
        <v>191</v>
      </c>
      <c r="N54" s="120">
        <v>22.159340960000002</v>
      </c>
      <c r="O54" s="120">
        <v>45.297605220000001</v>
      </c>
      <c r="P54" s="120">
        <v>44.846132789999999</v>
      </c>
      <c r="Q54" s="120">
        <v>6.4344416400000002</v>
      </c>
      <c r="R54" s="120">
        <v>17.281488449999998</v>
      </c>
      <c r="S54" s="120">
        <v>1.0442778699999999</v>
      </c>
      <c r="T54" s="120">
        <v>6.7404372700000001</v>
      </c>
      <c r="U54" s="120"/>
      <c r="V54" s="120"/>
      <c r="W54" s="126"/>
    </row>
    <row r="55" spans="1:23" hidden="1" outlineLevel="1">
      <c r="A55" s="62">
        <v>41883</v>
      </c>
      <c r="B55" s="120">
        <v>1834.3822728800005</v>
      </c>
      <c r="C55" s="120">
        <v>517.37489970000001</v>
      </c>
      <c r="D55" s="120">
        <v>38.156569769999997</v>
      </c>
      <c r="E55" s="120">
        <v>435.00286259999996</v>
      </c>
      <c r="F55" s="120">
        <v>45.083151579999999</v>
      </c>
      <c r="G55" s="120">
        <v>5.8676151199999991</v>
      </c>
      <c r="H55" s="120">
        <v>187.25477996999999</v>
      </c>
      <c r="I55" s="120">
        <v>373.04763150999997</v>
      </c>
      <c r="J55" s="120">
        <v>41.196688690000009</v>
      </c>
      <c r="K55" s="120">
        <v>3.8453093200000001</v>
      </c>
      <c r="L55" s="120">
        <v>42.9080613</v>
      </c>
      <c r="M55" s="176" t="s">
        <v>191</v>
      </c>
      <c r="N55" s="120">
        <v>23.888433479999996</v>
      </c>
      <c r="O55" s="120">
        <v>42.387889120000004</v>
      </c>
      <c r="P55" s="120">
        <v>47.899051530000001</v>
      </c>
      <c r="Q55" s="120">
        <v>6.1593420099999996</v>
      </c>
      <c r="R55" s="120">
        <v>17.649010400000002</v>
      </c>
      <c r="S55" s="120">
        <v>1.0430962199999998</v>
      </c>
      <c r="T55" s="120">
        <v>5.6178805599999997</v>
      </c>
      <c r="U55" s="120"/>
      <c r="V55" s="120"/>
      <c r="W55" s="120"/>
    </row>
    <row r="56" spans="1:23" hidden="1" outlineLevel="1">
      <c r="A56" s="62">
        <v>41913</v>
      </c>
      <c r="B56" s="120">
        <v>1937.8201241900001</v>
      </c>
      <c r="C56" s="120">
        <v>638.37995092999995</v>
      </c>
      <c r="D56" s="120">
        <v>23.239458540000001</v>
      </c>
      <c r="E56" s="120">
        <v>442.82855971999993</v>
      </c>
      <c r="F56" s="120">
        <v>53.477485419999994</v>
      </c>
      <c r="G56" s="120">
        <v>6.5667278599999994</v>
      </c>
      <c r="H56" s="120">
        <v>180.55485761</v>
      </c>
      <c r="I56" s="120">
        <v>339.44198287999996</v>
      </c>
      <c r="J56" s="120">
        <v>42.73970327</v>
      </c>
      <c r="K56" s="120">
        <v>3.8238333400000002</v>
      </c>
      <c r="L56" s="120">
        <v>44.615444330000003</v>
      </c>
      <c r="M56" s="176" t="s">
        <v>191</v>
      </c>
      <c r="N56" s="120">
        <v>22.776799460000003</v>
      </c>
      <c r="O56" s="120">
        <v>43.573809490000002</v>
      </c>
      <c r="P56" s="120">
        <v>69.339498660000004</v>
      </c>
      <c r="Q56" s="120">
        <v>6.4406604700000001</v>
      </c>
      <c r="R56" s="120">
        <v>13.69788685</v>
      </c>
      <c r="S56" s="120">
        <v>0.91533436000000012</v>
      </c>
      <c r="T56" s="120">
        <v>5.408131</v>
      </c>
      <c r="U56" s="120"/>
      <c r="V56" s="120"/>
      <c r="W56" s="120"/>
    </row>
    <row r="57" spans="1:23" hidden="1" outlineLevel="1">
      <c r="A57" s="62">
        <v>41944</v>
      </c>
      <c r="B57" s="120">
        <v>2056.2326485000003</v>
      </c>
      <c r="C57" s="120">
        <v>635.89665312000011</v>
      </c>
      <c r="D57" s="120">
        <v>25.16237009</v>
      </c>
      <c r="E57" s="120">
        <v>481.8322982599999</v>
      </c>
      <c r="F57" s="120">
        <v>76.624839380000012</v>
      </c>
      <c r="G57" s="120">
        <v>6.2313649600000005</v>
      </c>
      <c r="H57" s="120">
        <v>149.94645339000002</v>
      </c>
      <c r="I57" s="120">
        <v>386.74592540999998</v>
      </c>
      <c r="J57" s="120">
        <v>40.915246150000002</v>
      </c>
      <c r="K57" s="120">
        <v>3.5100449299999998</v>
      </c>
      <c r="L57" s="120">
        <v>52.918480259999995</v>
      </c>
      <c r="M57" s="176" t="s">
        <v>191</v>
      </c>
      <c r="N57" s="120">
        <v>25.365997470000003</v>
      </c>
      <c r="O57" s="120">
        <v>39.179531149999995</v>
      </c>
      <c r="P57" s="120">
        <v>104.16459903000001</v>
      </c>
      <c r="Q57" s="120">
        <v>6.5663354499999995</v>
      </c>
      <c r="R57" s="120">
        <v>11.738253429999999</v>
      </c>
      <c r="S57" s="120">
        <v>0.93014907000000002</v>
      </c>
      <c r="T57" s="120">
        <v>8.5041069499999988</v>
      </c>
      <c r="U57" s="120"/>
      <c r="V57" s="120"/>
      <c r="W57" s="120"/>
    </row>
    <row r="58" spans="1:23" hidden="1" outlineLevel="1">
      <c r="A58" s="62">
        <v>41974</v>
      </c>
      <c r="B58" s="120">
        <v>2004.6829188199999</v>
      </c>
      <c r="C58" s="120">
        <v>631.86639089999994</v>
      </c>
      <c r="D58" s="120">
        <v>25.292209310000004</v>
      </c>
      <c r="E58" s="120">
        <v>480.34336536000006</v>
      </c>
      <c r="F58" s="120">
        <v>79.882103649999991</v>
      </c>
      <c r="G58" s="120">
        <v>5.35727698</v>
      </c>
      <c r="H58" s="120">
        <v>118.53137513999999</v>
      </c>
      <c r="I58" s="120">
        <v>294.64960695999997</v>
      </c>
      <c r="J58" s="120">
        <v>56.925970899999996</v>
      </c>
      <c r="K58" s="120">
        <v>2.85950098</v>
      </c>
      <c r="L58" s="120">
        <v>39.43224919</v>
      </c>
      <c r="M58" s="176" t="s">
        <v>191</v>
      </c>
      <c r="N58" s="120">
        <v>21.731604959999999</v>
      </c>
      <c r="O58" s="120">
        <v>43.793179410000008</v>
      </c>
      <c r="P58" s="120">
        <v>178.42638954999998</v>
      </c>
      <c r="Q58" s="120">
        <v>6.512124</v>
      </c>
      <c r="R58" s="120">
        <v>9.7836566300000012</v>
      </c>
      <c r="S58" s="120">
        <v>1.67877784</v>
      </c>
      <c r="T58" s="120">
        <v>7.6171370599999992</v>
      </c>
      <c r="U58" s="120"/>
      <c r="V58" s="120"/>
      <c r="W58" s="120"/>
    </row>
    <row r="59" spans="1:23" hidden="1" outlineLevel="1">
      <c r="A59" s="62">
        <v>42005</v>
      </c>
      <c r="B59" s="120">
        <v>2285.6547859299999</v>
      </c>
      <c r="C59" s="120">
        <v>639.53156651999996</v>
      </c>
      <c r="D59" s="120">
        <v>31.060215079999999</v>
      </c>
      <c r="E59" s="120">
        <v>469.88493710000012</v>
      </c>
      <c r="F59" s="120">
        <v>93.421601649999985</v>
      </c>
      <c r="G59" s="120">
        <v>5.0561658200000004</v>
      </c>
      <c r="H59" s="120">
        <v>122.39512826999999</v>
      </c>
      <c r="I59" s="120">
        <v>517.49154013999987</v>
      </c>
      <c r="J59" s="120">
        <v>50.252719229999997</v>
      </c>
      <c r="K59" s="120">
        <v>3.0125158999999999</v>
      </c>
      <c r="L59" s="120">
        <v>62.763413100000008</v>
      </c>
      <c r="M59" s="176" t="s">
        <v>191</v>
      </c>
      <c r="N59" s="120">
        <v>21.035506229999999</v>
      </c>
      <c r="O59" s="120">
        <v>33.068640100000003</v>
      </c>
      <c r="P59" s="120">
        <v>214.78006554000001</v>
      </c>
      <c r="Q59" s="120">
        <v>6.3353361899999996</v>
      </c>
      <c r="R59" s="120">
        <v>8.5785681800000013</v>
      </c>
      <c r="S59" s="120">
        <v>2.1842605800000001</v>
      </c>
      <c r="T59" s="120">
        <v>4.8026062999999999</v>
      </c>
      <c r="U59" s="120"/>
      <c r="V59" s="120"/>
      <c r="W59" s="120"/>
    </row>
    <row r="60" spans="1:23" hidden="1" outlineLevel="1">
      <c r="A60" s="62">
        <v>42036</v>
      </c>
      <c r="B60" s="120">
        <v>2778.0341232400001</v>
      </c>
      <c r="C60" s="120">
        <v>779.72685725999997</v>
      </c>
      <c r="D60" s="120">
        <v>42.653598219999999</v>
      </c>
      <c r="E60" s="120">
        <v>764.57908470999996</v>
      </c>
      <c r="F60" s="120">
        <v>82.872704409999997</v>
      </c>
      <c r="G60" s="120">
        <v>5.673316100000001</v>
      </c>
      <c r="H60" s="120">
        <v>138.91080077999999</v>
      </c>
      <c r="I60" s="120">
        <v>397.92476391999992</v>
      </c>
      <c r="J60" s="120">
        <v>43.598645120000008</v>
      </c>
      <c r="K60" s="120">
        <v>3.1433628699999998</v>
      </c>
      <c r="L60" s="120">
        <v>84.986686750000004</v>
      </c>
      <c r="M60" s="176" t="s">
        <v>191</v>
      </c>
      <c r="N60" s="120">
        <v>24.137767490000002</v>
      </c>
      <c r="O60" s="120">
        <v>36.714566169999998</v>
      </c>
      <c r="P60" s="120">
        <v>347.85074837000002</v>
      </c>
      <c r="Q60" s="120">
        <v>6.8462975699999999</v>
      </c>
      <c r="R60" s="120">
        <v>10.658245109999999</v>
      </c>
      <c r="S60" s="120">
        <v>1.0093031800000001</v>
      </c>
      <c r="T60" s="120">
        <v>6.7473752099999995</v>
      </c>
      <c r="U60" s="120"/>
      <c r="V60" s="120"/>
      <c r="W60" s="120"/>
    </row>
    <row r="61" spans="1:23" hidden="1" outlineLevel="1">
      <c r="A61" s="62">
        <v>42064</v>
      </c>
      <c r="B61" s="120">
        <v>2361.6117870600001</v>
      </c>
      <c r="C61" s="120">
        <v>717.76947050000001</v>
      </c>
      <c r="D61" s="120">
        <v>30.53485568</v>
      </c>
      <c r="E61" s="120">
        <v>544.95722264999995</v>
      </c>
      <c r="F61" s="120">
        <v>66.431502409999993</v>
      </c>
      <c r="G61" s="120">
        <v>5.45746603</v>
      </c>
      <c r="H61" s="120">
        <v>94.620701849999989</v>
      </c>
      <c r="I61" s="120">
        <v>397.72114910999994</v>
      </c>
      <c r="J61" s="120">
        <v>47.352873049999999</v>
      </c>
      <c r="K61" s="120">
        <v>3.0690878399999999</v>
      </c>
      <c r="L61" s="120">
        <v>71.910561299999998</v>
      </c>
      <c r="M61" s="176" t="s">
        <v>191</v>
      </c>
      <c r="N61" s="120">
        <v>21.389245480000003</v>
      </c>
      <c r="O61" s="120">
        <v>50.037697739999999</v>
      </c>
      <c r="P61" s="120">
        <v>289.86099123000002</v>
      </c>
      <c r="Q61" s="120">
        <v>7.1016507500000001</v>
      </c>
      <c r="R61" s="120">
        <v>7.1154816799999994</v>
      </c>
      <c r="S61" s="120">
        <v>1.11249548</v>
      </c>
      <c r="T61" s="120">
        <v>5.1693342800000002</v>
      </c>
      <c r="U61" s="120"/>
      <c r="V61" s="120"/>
      <c r="W61" s="120"/>
    </row>
    <row r="62" spans="1:23" hidden="1" outlineLevel="1">
      <c r="A62" s="62">
        <v>42095</v>
      </c>
      <c r="B62" s="120">
        <v>2633.44389323</v>
      </c>
      <c r="C62" s="120">
        <v>808.56137344000001</v>
      </c>
      <c r="D62" s="120">
        <v>33.075026770000001</v>
      </c>
      <c r="E62" s="120">
        <v>626.41790377000007</v>
      </c>
      <c r="F62" s="120">
        <v>118.46628892000001</v>
      </c>
      <c r="G62" s="120">
        <v>5.2103594499999994</v>
      </c>
      <c r="H62" s="120">
        <v>100.01611820999999</v>
      </c>
      <c r="I62" s="120">
        <v>427.63817682000001</v>
      </c>
      <c r="J62" s="120">
        <v>52.159018559999993</v>
      </c>
      <c r="K62" s="120">
        <v>2.6742293400000001</v>
      </c>
      <c r="L62" s="120">
        <v>60.420476749999992</v>
      </c>
      <c r="M62" s="176" t="s">
        <v>191</v>
      </c>
      <c r="N62" s="120">
        <v>21.35623996</v>
      </c>
      <c r="O62" s="120">
        <v>40.52462147</v>
      </c>
      <c r="P62" s="120">
        <v>315.14753869999998</v>
      </c>
      <c r="Q62" s="120">
        <v>7.1754043300000001</v>
      </c>
      <c r="R62" s="120">
        <v>8.3133117300000006</v>
      </c>
      <c r="S62" s="120">
        <v>0.84339104000000009</v>
      </c>
      <c r="T62" s="120">
        <v>5.4444139699999994</v>
      </c>
      <c r="U62" s="120"/>
      <c r="V62" s="120"/>
      <c r="W62" s="120"/>
    </row>
    <row r="63" spans="1:23" hidden="1" outlineLevel="1">
      <c r="A63" s="62">
        <v>42125</v>
      </c>
      <c r="B63" s="120">
        <v>2645.8122713499997</v>
      </c>
      <c r="C63" s="120">
        <v>686.9922925699999</v>
      </c>
      <c r="D63" s="120">
        <v>37.925321879999998</v>
      </c>
      <c r="E63" s="120">
        <v>753.84240889000012</v>
      </c>
      <c r="F63" s="120">
        <v>103.67210256</v>
      </c>
      <c r="G63" s="120">
        <v>4.4317595699999996</v>
      </c>
      <c r="H63" s="120">
        <v>94.718038890000003</v>
      </c>
      <c r="I63" s="120">
        <v>420.47122748000004</v>
      </c>
      <c r="J63" s="120">
        <v>55.102565449999993</v>
      </c>
      <c r="K63" s="120">
        <v>3.3895112199999997</v>
      </c>
      <c r="L63" s="120">
        <v>61.359900950000004</v>
      </c>
      <c r="M63" s="176" t="s">
        <v>191</v>
      </c>
      <c r="N63" s="120">
        <v>24.10663061</v>
      </c>
      <c r="O63" s="120">
        <v>43.901686249999997</v>
      </c>
      <c r="P63" s="120">
        <v>319.67404674999989</v>
      </c>
      <c r="Q63" s="120">
        <v>7.0361675300000002</v>
      </c>
      <c r="R63" s="120">
        <v>9.1903547799999998</v>
      </c>
      <c r="S63" s="120">
        <v>1.0657537500000001</v>
      </c>
      <c r="T63" s="120">
        <v>18.93250222</v>
      </c>
      <c r="U63" s="120"/>
      <c r="V63" s="120"/>
      <c r="W63" s="120"/>
    </row>
    <row r="64" spans="1:23" hidden="1" outlineLevel="1">
      <c r="A64" s="62">
        <v>42156</v>
      </c>
      <c r="B64" s="120">
        <v>2729.6475423299999</v>
      </c>
      <c r="C64" s="120">
        <v>743.90538316000004</v>
      </c>
      <c r="D64" s="120">
        <v>33.940089460000003</v>
      </c>
      <c r="E64" s="120">
        <v>695.77622029000008</v>
      </c>
      <c r="F64" s="120">
        <v>86.37663037999998</v>
      </c>
      <c r="G64" s="120">
        <v>7.8865676100000002</v>
      </c>
      <c r="H64" s="120">
        <v>89.986598649999991</v>
      </c>
      <c r="I64" s="120">
        <v>484.08721060000005</v>
      </c>
      <c r="J64" s="120">
        <v>62.510715349999998</v>
      </c>
      <c r="K64" s="120">
        <v>4.5575367399999998</v>
      </c>
      <c r="L64" s="120">
        <v>78.78704888</v>
      </c>
      <c r="M64" s="176" t="s">
        <v>191</v>
      </c>
      <c r="N64" s="120">
        <v>27.817475779999999</v>
      </c>
      <c r="O64" s="120">
        <v>64.162871729999992</v>
      </c>
      <c r="P64" s="120">
        <v>325.62820429999999</v>
      </c>
      <c r="Q64" s="120">
        <v>7.602984629999999</v>
      </c>
      <c r="R64" s="120">
        <v>10.18674538</v>
      </c>
      <c r="S64" s="120">
        <v>0.97568288000000003</v>
      </c>
      <c r="T64" s="120">
        <v>5.4595765100000007</v>
      </c>
      <c r="U64" s="120"/>
      <c r="V64" s="120"/>
      <c r="W64" s="120"/>
    </row>
    <row r="65" spans="1:23" hidden="1" outlineLevel="1">
      <c r="A65" s="62">
        <v>42186</v>
      </c>
      <c r="B65" s="120">
        <v>2384.43221825</v>
      </c>
      <c r="C65" s="120">
        <v>715.74010104000013</v>
      </c>
      <c r="D65" s="120">
        <v>29.234794109999999</v>
      </c>
      <c r="E65" s="120">
        <v>718.10683663999976</v>
      </c>
      <c r="F65" s="120">
        <v>88.331869349999991</v>
      </c>
      <c r="G65" s="120">
        <v>7.9549807599999989</v>
      </c>
      <c r="H65" s="120">
        <v>59.416832299999996</v>
      </c>
      <c r="I65" s="120">
        <v>434.71195167000002</v>
      </c>
      <c r="J65" s="120">
        <v>52.956317699999992</v>
      </c>
      <c r="K65" s="120">
        <v>4.428619470000001</v>
      </c>
      <c r="L65" s="120">
        <v>107.4020908</v>
      </c>
      <c r="M65" s="176" t="s">
        <v>191</v>
      </c>
      <c r="N65" s="120">
        <v>66.628660239999988</v>
      </c>
      <c r="O65" s="120">
        <v>62.045247899999993</v>
      </c>
      <c r="P65" s="120">
        <v>10.913303650000001</v>
      </c>
      <c r="Q65" s="120">
        <v>6.7069721399999995</v>
      </c>
      <c r="R65" s="120">
        <v>11.363027130000001</v>
      </c>
      <c r="S65" s="120">
        <v>0.96047290000000007</v>
      </c>
      <c r="T65" s="120">
        <v>7.5301404500000002</v>
      </c>
      <c r="U65" s="120"/>
      <c r="V65" s="120"/>
      <c r="W65" s="120"/>
    </row>
    <row r="66" spans="1:23" hidden="1" outlineLevel="1">
      <c r="A66" s="62">
        <v>42217</v>
      </c>
      <c r="B66" s="120">
        <v>2227.2880952700002</v>
      </c>
      <c r="C66" s="120">
        <v>587.88512133999984</v>
      </c>
      <c r="D66" s="120">
        <v>35.763274099999997</v>
      </c>
      <c r="E66" s="120">
        <v>759.77607420999993</v>
      </c>
      <c r="F66" s="120">
        <v>62.541125600000001</v>
      </c>
      <c r="G66" s="120">
        <v>6.8962134499999994</v>
      </c>
      <c r="H66" s="120">
        <v>60.836588639999995</v>
      </c>
      <c r="I66" s="120">
        <v>429.18626208000006</v>
      </c>
      <c r="J66" s="120">
        <v>64.999986669999998</v>
      </c>
      <c r="K66" s="120">
        <v>3.5383129600000003</v>
      </c>
      <c r="L66" s="120">
        <v>87.284035179999989</v>
      </c>
      <c r="M66" s="176" t="s">
        <v>191</v>
      </c>
      <c r="N66" s="120">
        <v>32.355323160000005</v>
      </c>
      <c r="O66" s="120">
        <v>57.004340890000009</v>
      </c>
      <c r="P66" s="120">
        <v>11.316922040000001</v>
      </c>
      <c r="Q66" s="120">
        <v>7.3958039700000002</v>
      </c>
      <c r="R66" s="120">
        <v>11.47900718</v>
      </c>
      <c r="S66" s="120">
        <v>1.3383027900000002</v>
      </c>
      <c r="T66" s="120">
        <v>7.6914010099999999</v>
      </c>
      <c r="U66" s="120"/>
      <c r="V66" s="120"/>
      <c r="W66" s="120"/>
    </row>
    <row r="67" spans="1:23" hidden="1" outlineLevel="1">
      <c r="A67" s="62">
        <v>42248</v>
      </c>
      <c r="B67" s="120">
        <v>2248.18247496</v>
      </c>
      <c r="C67" s="120">
        <v>621.32921264999993</v>
      </c>
      <c r="D67" s="120">
        <v>37.387001149999996</v>
      </c>
      <c r="E67" s="120">
        <v>753.01067681000006</v>
      </c>
      <c r="F67" s="120">
        <v>85.198673709999994</v>
      </c>
      <c r="G67" s="120">
        <v>9.1575677999999989</v>
      </c>
      <c r="H67" s="120">
        <v>75.94901735000002</v>
      </c>
      <c r="I67" s="120">
        <v>369.45458993</v>
      </c>
      <c r="J67" s="120">
        <v>67.033774190000003</v>
      </c>
      <c r="K67" s="120">
        <v>4.8605496899999991</v>
      </c>
      <c r="L67" s="120">
        <v>82.562932810000007</v>
      </c>
      <c r="M67" s="176" t="s">
        <v>191</v>
      </c>
      <c r="N67" s="120">
        <v>33.579098060000007</v>
      </c>
      <c r="O67" s="120">
        <v>61.038305980000004</v>
      </c>
      <c r="P67" s="120">
        <v>20.336186499999997</v>
      </c>
      <c r="Q67" s="120">
        <v>7.9297735200000004</v>
      </c>
      <c r="R67" s="120">
        <v>10.997315800000001</v>
      </c>
      <c r="S67" s="120">
        <v>1.3066207399999998</v>
      </c>
      <c r="T67" s="120">
        <v>7.0511782700000003</v>
      </c>
      <c r="U67" s="120"/>
      <c r="V67" s="120"/>
      <c r="W67" s="120"/>
    </row>
    <row r="68" spans="1:23" hidden="1" outlineLevel="1">
      <c r="A68" s="62">
        <v>42278</v>
      </c>
      <c r="B68" s="120">
        <v>2415.0891064999992</v>
      </c>
      <c r="C68" s="120">
        <v>594.97727631999987</v>
      </c>
      <c r="D68" s="120">
        <v>47.460976810000005</v>
      </c>
      <c r="E68" s="120">
        <v>795.08844428999998</v>
      </c>
      <c r="F68" s="120">
        <v>97.93495569000001</v>
      </c>
      <c r="G68" s="120">
        <v>9.8411941400000007</v>
      </c>
      <c r="H68" s="120">
        <v>81.056180010000006</v>
      </c>
      <c r="I68" s="120">
        <v>414.65245457000003</v>
      </c>
      <c r="J68" s="120">
        <v>73.491805760000005</v>
      </c>
      <c r="K68" s="120">
        <v>4.4939306700000001</v>
      </c>
      <c r="L68" s="120">
        <v>97.246765850000003</v>
      </c>
      <c r="M68" s="176" t="s">
        <v>191</v>
      </c>
      <c r="N68" s="120">
        <v>84.76022995999999</v>
      </c>
      <c r="O68" s="120">
        <v>70.478980820000004</v>
      </c>
      <c r="P68" s="120">
        <v>15.61399342</v>
      </c>
      <c r="Q68" s="120">
        <v>8.8064474899999983</v>
      </c>
      <c r="R68" s="120">
        <v>10.955869999999999</v>
      </c>
      <c r="S68" s="120">
        <v>1.4770638199999999</v>
      </c>
      <c r="T68" s="120">
        <v>6.752536880000001</v>
      </c>
      <c r="U68" s="120"/>
      <c r="V68" s="120"/>
      <c r="W68" s="120"/>
    </row>
    <row r="69" spans="1:23" hidden="1" outlineLevel="1">
      <c r="A69" s="62">
        <v>42309</v>
      </c>
      <c r="B69" s="120">
        <v>2386.7070414400005</v>
      </c>
      <c r="C69" s="120">
        <v>564.14616088000014</v>
      </c>
      <c r="D69" s="120">
        <v>70.058135799999988</v>
      </c>
      <c r="E69" s="120">
        <v>794.72513615000003</v>
      </c>
      <c r="F69" s="120">
        <v>106.83411694999999</v>
      </c>
      <c r="G69" s="120">
        <v>9.3430267300000001</v>
      </c>
      <c r="H69" s="120">
        <v>83.820111479999994</v>
      </c>
      <c r="I69" s="120">
        <v>406.36867235</v>
      </c>
      <c r="J69" s="120">
        <v>75.281022290000024</v>
      </c>
      <c r="K69" s="120">
        <v>4.2044913399999997</v>
      </c>
      <c r="L69" s="120">
        <v>102.44419962000001</v>
      </c>
      <c r="M69" s="176" t="s">
        <v>191</v>
      </c>
      <c r="N69" s="120">
        <v>35.32590252</v>
      </c>
      <c r="O69" s="120">
        <v>88.897387520000009</v>
      </c>
      <c r="P69" s="120">
        <v>15.90781299</v>
      </c>
      <c r="Q69" s="120">
        <v>7.8026400199999992</v>
      </c>
      <c r="R69" s="120">
        <v>11.635830260000001</v>
      </c>
      <c r="S69" s="120">
        <v>1.2964534600000002</v>
      </c>
      <c r="T69" s="120">
        <v>8.6159410800000007</v>
      </c>
      <c r="U69" s="120"/>
      <c r="V69" s="120"/>
      <c r="W69" s="120"/>
    </row>
    <row r="70" spans="1:23" hidden="1" outlineLevel="1">
      <c r="A70" s="62">
        <v>42339</v>
      </c>
      <c r="B70" s="120">
        <v>2442.4844222900001</v>
      </c>
      <c r="C70" s="120">
        <v>589.90579302000003</v>
      </c>
      <c r="D70" s="120">
        <v>83.433220030000001</v>
      </c>
      <c r="E70" s="120">
        <v>793.40071862000013</v>
      </c>
      <c r="F70" s="120">
        <v>107.68115763</v>
      </c>
      <c r="G70" s="120">
        <v>8.243780000000001</v>
      </c>
      <c r="H70" s="120">
        <v>108.46936176999999</v>
      </c>
      <c r="I70" s="120">
        <v>343.14022122999995</v>
      </c>
      <c r="J70" s="120">
        <v>121.10557963000001</v>
      </c>
      <c r="K70" s="120">
        <v>3.7379737399999997</v>
      </c>
      <c r="L70" s="120">
        <v>70.157147869999989</v>
      </c>
      <c r="M70" s="176" t="s">
        <v>191</v>
      </c>
      <c r="N70" s="120">
        <v>84.006097490000016</v>
      </c>
      <c r="O70" s="120">
        <v>89.417586810000017</v>
      </c>
      <c r="P70" s="120">
        <v>17.292178719999999</v>
      </c>
      <c r="Q70" s="120">
        <v>7.1862546600000003</v>
      </c>
      <c r="R70" s="120">
        <v>5.1192685799999991</v>
      </c>
      <c r="S70" s="120">
        <v>1.24706166</v>
      </c>
      <c r="T70" s="120">
        <v>8.9410208300000011</v>
      </c>
      <c r="U70" s="120"/>
      <c r="V70" s="120"/>
      <c r="W70" s="120"/>
    </row>
    <row r="71" spans="1:23" hidden="1" outlineLevel="1">
      <c r="A71" s="62">
        <v>42370</v>
      </c>
      <c r="B71" s="120">
        <v>2365.1757051300001</v>
      </c>
      <c r="C71" s="120">
        <v>561.82023164000009</v>
      </c>
      <c r="D71" s="120">
        <v>96.546136179999991</v>
      </c>
      <c r="E71" s="120">
        <v>840.86839468000005</v>
      </c>
      <c r="F71" s="120">
        <v>83.218450660000002</v>
      </c>
      <c r="G71" s="120">
        <v>9.844153630000001</v>
      </c>
      <c r="H71" s="120">
        <v>85.961028819999996</v>
      </c>
      <c r="I71" s="120">
        <v>316.23646760000003</v>
      </c>
      <c r="J71" s="120">
        <v>69.987197190000018</v>
      </c>
      <c r="K71" s="120">
        <v>3.7533043699999999</v>
      </c>
      <c r="L71" s="120">
        <v>107.15339297</v>
      </c>
      <c r="M71" s="176" t="s">
        <v>191</v>
      </c>
      <c r="N71" s="120">
        <v>77.522459730000008</v>
      </c>
      <c r="O71" s="120">
        <v>74.348156930000002</v>
      </c>
      <c r="P71" s="120">
        <v>16.80357609</v>
      </c>
      <c r="Q71" s="120">
        <v>7.1323332400000004</v>
      </c>
      <c r="R71" s="120">
        <v>5.8882210199999996</v>
      </c>
      <c r="S71" s="120">
        <v>1.23169861</v>
      </c>
      <c r="T71" s="120">
        <v>6.8605017700000008</v>
      </c>
      <c r="U71" s="120"/>
      <c r="V71" s="120"/>
      <c r="W71" s="120"/>
    </row>
    <row r="72" spans="1:23" hidden="1" outlineLevel="1">
      <c r="A72" s="62">
        <v>42401</v>
      </c>
      <c r="B72" s="120">
        <v>2854.6283157399998</v>
      </c>
      <c r="C72" s="120">
        <v>661.36102841000002</v>
      </c>
      <c r="D72" s="120">
        <v>113.25837998</v>
      </c>
      <c r="E72" s="120">
        <v>1172.9628209699999</v>
      </c>
      <c r="F72" s="120">
        <v>116.26099786</v>
      </c>
      <c r="G72" s="120">
        <v>8.4061318099999998</v>
      </c>
      <c r="H72" s="120">
        <v>80.657718060000008</v>
      </c>
      <c r="I72" s="120">
        <v>357.20230660000004</v>
      </c>
      <c r="J72" s="120">
        <v>71.59819607</v>
      </c>
      <c r="K72" s="120">
        <v>4.8604592400000008</v>
      </c>
      <c r="L72" s="120">
        <v>123.84375444000001</v>
      </c>
      <c r="M72" s="176" t="s">
        <v>191</v>
      </c>
      <c r="N72" s="120">
        <v>29.638861869999999</v>
      </c>
      <c r="O72" s="120">
        <v>80.231014420000008</v>
      </c>
      <c r="P72" s="120">
        <v>10.82945763</v>
      </c>
      <c r="Q72" s="120">
        <v>7.2298835200000005</v>
      </c>
      <c r="R72" s="120">
        <v>7.2996606599999998</v>
      </c>
      <c r="S72" s="120">
        <v>1.0529657799999999</v>
      </c>
      <c r="T72" s="120">
        <v>7.93467842</v>
      </c>
      <c r="U72" s="120"/>
      <c r="V72" s="120"/>
      <c r="W72" s="120"/>
    </row>
    <row r="73" spans="1:23" hidden="1" outlineLevel="1">
      <c r="A73" s="62">
        <v>42430</v>
      </c>
      <c r="B73" s="120">
        <v>2626.8590867499993</v>
      </c>
      <c r="C73" s="120">
        <v>699.80734040999994</v>
      </c>
      <c r="D73" s="120">
        <v>114.58532664000001</v>
      </c>
      <c r="E73" s="120">
        <v>971.58250870999996</v>
      </c>
      <c r="F73" s="120">
        <v>76.884320910000014</v>
      </c>
      <c r="G73" s="120">
        <v>8.4505383700000003</v>
      </c>
      <c r="H73" s="120">
        <v>79.656102500000003</v>
      </c>
      <c r="I73" s="120">
        <v>320.71160943000001</v>
      </c>
      <c r="J73" s="120">
        <v>74.273500849999991</v>
      </c>
      <c r="K73" s="120">
        <v>5.4231041900000001</v>
      </c>
      <c r="L73" s="120">
        <v>98.740015769999985</v>
      </c>
      <c r="M73" s="176" t="s">
        <v>191</v>
      </c>
      <c r="N73" s="120">
        <v>27.192235009999994</v>
      </c>
      <c r="O73" s="120">
        <v>107.30111295</v>
      </c>
      <c r="P73" s="120">
        <v>16.658164039999999</v>
      </c>
      <c r="Q73" s="120">
        <v>11.49549743</v>
      </c>
      <c r="R73" s="120">
        <v>7.2360623899999998</v>
      </c>
      <c r="S73" s="120">
        <v>1.1565012700000001</v>
      </c>
      <c r="T73" s="120">
        <v>5.7051458799999999</v>
      </c>
      <c r="U73" s="120"/>
      <c r="V73" s="120"/>
      <c r="W73" s="120"/>
    </row>
    <row r="74" spans="1:23" hidden="1" outlineLevel="1">
      <c r="A74" s="62">
        <v>42461</v>
      </c>
      <c r="B74" s="120">
        <v>2683.3505078899998</v>
      </c>
      <c r="C74" s="120">
        <v>707.23598251999999</v>
      </c>
      <c r="D74" s="120">
        <v>112.99549052</v>
      </c>
      <c r="E74" s="120">
        <v>885.8058182699998</v>
      </c>
      <c r="F74" s="120">
        <v>88.767182040000009</v>
      </c>
      <c r="G74" s="120">
        <v>9.4291044799999995</v>
      </c>
      <c r="H74" s="120">
        <v>76.766153779999996</v>
      </c>
      <c r="I74" s="120">
        <v>407.35577249000005</v>
      </c>
      <c r="J74" s="120">
        <v>77.441811739999991</v>
      </c>
      <c r="K74" s="120">
        <v>5.4251392699999998</v>
      </c>
      <c r="L74" s="120">
        <v>101.26115883000001</v>
      </c>
      <c r="M74" s="176" t="s">
        <v>191</v>
      </c>
      <c r="N74" s="120">
        <v>28.515283880000002</v>
      </c>
      <c r="O74" s="120">
        <v>141.50528014</v>
      </c>
      <c r="P74" s="120">
        <v>13.45886187</v>
      </c>
      <c r="Q74" s="120">
        <v>11.426722020000001</v>
      </c>
      <c r="R74" s="120">
        <v>7.3323094499999995</v>
      </c>
      <c r="S74" s="120">
        <v>1.0981662700000001</v>
      </c>
      <c r="T74" s="120">
        <v>7.5302703199999996</v>
      </c>
      <c r="U74" s="120"/>
      <c r="V74" s="120"/>
      <c r="W74" s="120"/>
    </row>
    <row r="75" spans="1:23" hidden="1" outlineLevel="1">
      <c r="A75" s="62">
        <v>42491</v>
      </c>
      <c r="B75" s="120">
        <v>2680.1444551000004</v>
      </c>
      <c r="C75" s="120">
        <v>751.21347336999986</v>
      </c>
      <c r="D75" s="120">
        <v>129.00336900000002</v>
      </c>
      <c r="E75" s="120">
        <v>871.77007903000015</v>
      </c>
      <c r="F75" s="120">
        <v>83.753060510000012</v>
      </c>
      <c r="G75" s="120">
        <v>10.2095947</v>
      </c>
      <c r="H75" s="120">
        <v>83.90065869</v>
      </c>
      <c r="I75" s="120">
        <v>439.06102161000007</v>
      </c>
      <c r="J75" s="120">
        <v>89.406221310000006</v>
      </c>
      <c r="K75" s="120">
        <v>7.747751720000001</v>
      </c>
      <c r="L75" s="120">
        <v>29.018312540000004</v>
      </c>
      <c r="M75" s="176" t="s">
        <v>191</v>
      </c>
      <c r="N75" s="120">
        <v>37.532282899999998</v>
      </c>
      <c r="O75" s="120">
        <v>96.982424190000003</v>
      </c>
      <c r="P75" s="120">
        <v>20.571944269999999</v>
      </c>
      <c r="Q75" s="120">
        <v>9.7777924399999989</v>
      </c>
      <c r="R75" s="120">
        <v>10.80568175</v>
      </c>
      <c r="S75" s="120">
        <v>2.14340208</v>
      </c>
      <c r="T75" s="120">
        <v>7.2473849900000014</v>
      </c>
      <c r="U75" s="120"/>
      <c r="V75" s="120"/>
      <c r="W75" s="120"/>
    </row>
    <row r="76" spans="1:23" hidden="1" outlineLevel="1">
      <c r="A76" s="62">
        <v>42522</v>
      </c>
      <c r="B76" s="120">
        <v>2774.7691149499997</v>
      </c>
      <c r="C76" s="120">
        <v>743.11270137999998</v>
      </c>
      <c r="D76" s="120">
        <v>133.8533965</v>
      </c>
      <c r="E76" s="120">
        <v>1015.7544596499999</v>
      </c>
      <c r="F76" s="120">
        <v>73.344131219999994</v>
      </c>
      <c r="G76" s="120">
        <v>9.9256278099999982</v>
      </c>
      <c r="H76" s="120">
        <v>89.191099210000004</v>
      </c>
      <c r="I76" s="120">
        <v>309.26653861</v>
      </c>
      <c r="J76" s="120">
        <v>91.556651050000028</v>
      </c>
      <c r="K76" s="120">
        <v>7.2538811699999997</v>
      </c>
      <c r="L76" s="120">
        <v>81.087356779999993</v>
      </c>
      <c r="M76" s="176" t="s">
        <v>191</v>
      </c>
      <c r="N76" s="120">
        <v>82.138416120000016</v>
      </c>
      <c r="O76" s="120">
        <v>90.609902339999991</v>
      </c>
      <c r="P76" s="120">
        <v>17.774389709999998</v>
      </c>
      <c r="Q76" s="120">
        <v>10.536476970000001</v>
      </c>
      <c r="R76" s="120">
        <v>9.2669463299999997</v>
      </c>
      <c r="S76" s="120">
        <v>2.3017322299999998</v>
      </c>
      <c r="T76" s="120">
        <v>7.7954078700000009</v>
      </c>
      <c r="U76" s="120"/>
      <c r="V76" s="120"/>
      <c r="W76" s="120"/>
    </row>
    <row r="77" spans="1:23" hidden="1" outlineLevel="1">
      <c r="A77" s="62">
        <v>42552</v>
      </c>
      <c r="B77" s="120">
        <v>2743.3239974700004</v>
      </c>
      <c r="C77" s="120">
        <v>826.24617646000002</v>
      </c>
      <c r="D77" s="120">
        <v>150.22567011000001</v>
      </c>
      <c r="E77" s="120">
        <v>875.46139810999989</v>
      </c>
      <c r="F77" s="120">
        <v>87.317069430000018</v>
      </c>
      <c r="G77" s="120">
        <v>9.965919190000001</v>
      </c>
      <c r="H77" s="120">
        <v>95.712545879999993</v>
      </c>
      <c r="I77" s="120">
        <v>300.00243591000003</v>
      </c>
      <c r="J77" s="120">
        <v>81.309167170000009</v>
      </c>
      <c r="K77" s="120">
        <v>4.1985851600000004</v>
      </c>
      <c r="L77" s="120">
        <v>98.511500409999996</v>
      </c>
      <c r="M77" s="176" t="s">
        <v>191</v>
      </c>
      <c r="N77" s="120">
        <v>48.874529249999995</v>
      </c>
      <c r="O77" s="120">
        <v>107.94026971999999</v>
      </c>
      <c r="P77" s="120">
        <v>23.260960099999995</v>
      </c>
      <c r="Q77" s="120">
        <v>9.2775896299999996</v>
      </c>
      <c r="R77" s="120">
        <v>12.243881630000001</v>
      </c>
      <c r="S77" s="120">
        <v>2.1665158600000001</v>
      </c>
      <c r="T77" s="120">
        <v>10.609783450000002</v>
      </c>
      <c r="U77" s="120"/>
      <c r="V77" s="120"/>
      <c r="W77" s="120"/>
    </row>
    <row r="78" spans="1:23" hidden="1" outlineLevel="1">
      <c r="A78" s="62">
        <v>42583</v>
      </c>
      <c r="B78" s="120">
        <v>2813.0529994099993</v>
      </c>
      <c r="C78" s="120">
        <v>688.08266823000008</v>
      </c>
      <c r="D78" s="120">
        <v>177.68941718000002</v>
      </c>
      <c r="E78" s="120">
        <v>957.17486230999998</v>
      </c>
      <c r="F78" s="120">
        <v>89.012778389999994</v>
      </c>
      <c r="G78" s="120">
        <v>11.142039630000001</v>
      </c>
      <c r="H78" s="120">
        <v>122.13640593</v>
      </c>
      <c r="I78" s="120">
        <v>375.39327709000008</v>
      </c>
      <c r="J78" s="120">
        <v>95.625838369999997</v>
      </c>
      <c r="K78" s="120">
        <v>4.6613492599999997</v>
      </c>
      <c r="L78" s="120">
        <v>70.184355420000003</v>
      </c>
      <c r="M78" s="176" t="s">
        <v>191</v>
      </c>
      <c r="N78" s="120">
        <v>49.453400580000007</v>
      </c>
      <c r="O78" s="120">
        <v>112.36612644000002</v>
      </c>
      <c r="P78" s="120">
        <v>26.815511780000001</v>
      </c>
      <c r="Q78" s="120">
        <v>7.4149826899999995</v>
      </c>
      <c r="R78" s="120">
        <v>16.085114550000004</v>
      </c>
      <c r="S78" s="120">
        <v>1.6604344600000001</v>
      </c>
      <c r="T78" s="120">
        <v>8.1544370999999991</v>
      </c>
      <c r="U78" s="120"/>
      <c r="V78" s="120"/>
      <c r="W78" s="120"/>
    </row>
    <row r="79" spans="1:23" hidden="1" outlineLevel="1">
      <c r="A79" s="62">
        <v>42614</v>
      </c>
      <c r="B79" s="120">
        <v>2846.4556581899997</v>
      </c>
      <c r="C79" s="120">
        <v>756.15125240999987</v>
      </c>
      <c r="D79" s="120">
        <v>192.54563362999997</v>
      </c>
      <c r="E79" s="120">
        <v>886.11661283000012</v>
      </c>
      <c r="F79" s="120">
        <v>54.726317240000007</v>
      </c>
      <c r="G79" s="120">
        <v>15.858047529999999</v>
      </c>
      <c r="H79" s="120">
        <v>150.28432509000001</v>
      </c>
      <c r="I79" s="120">
        <v>390.28736807999996</v>
      </c>
      <c r="J79" s="120">
        <v>85.389993509999996</v>
      </c>
      <c r="K79" s="120">
        <v>4.3789761300000007</v>
      </c>
      <c r="L79" s="120">
        <v>66.10827827</v>
      </c>
      <c r="M79" s="176" t="s">
        <v>191</v>
      </c>
      <c r="N79" s="120">
        <v>52.633078390000001</v>
      </c>
      <c r="O79" s="120">
        <v>140.31236246</v>
      </c>
      <c r="P79" s="120">
        <v>20.128955009999995</v>
      </c>
      <c r="Q79" s="120">
        <v>9.0363397899999995</v>
      </c>
      <c r="R79" s="120">
        <v>12.88050423</v>
      </c>
      <c r="S79" s="120">
        <v>1.3359942199999999</v>
      </c>
      <c r="T79" s="120">
        <v>8.2816193699999996</v>
      </c>
      <c r="U79" s="120"/>
      <c r="V79" s="120"/>
      <c r="W79" s="120"/>
    </row>
    <row r="80" spans="1:23" hidden="1" outlineLevel="1">
      <c r="A80" s="62">
        <v>42644</v>
      </c>
      <c r="B80" s="120">
        <v>2838.5743273099997</v>
      </c>
      <c r="C80" s="120">
        <v>761.50349185000005</v>
      </c>
      <c r="D80" s="120">
        <v>196.4017159</v>
      </c>
      <c r="E80" s="120">
        <v>873.0123511999999</v>
      </c>
      <c r="F80" s="120">
        <v>64.42020921999999</v>
      </c>
      <c r="G80" s="120">
        <v>10.810454579999998</v>
      </c>
      <c r="H80" s="120">
        <v>133.49837663</v>
      </c>
      <c r="I80" s="120">
        <v>369.78380015999994</v>
      </c>
      <c r="J80" s="120">
        <v>88.56456021999999</v>
      </c>
      <c r="K80" s="120">
        <v>4.6125351800000001</v>
      </c>
      <c r="L80" s="120">
        <v>65.119326690000008</v>
      </c>
      <c r="M80" s="176" t="s">
        <v>191</v>
      </c>
      <c r="N80" s="120">
        <v>55.779921359999996</v>
      </c>
      <c r="O80" s="120">
        <v>154.60989495000001</v>
      </c>
      <c r="P80" s="120">
        <v>27.061020669999998</v>
      </c>
      <c r="Q80" s="120">
        <v>9.153508050000001</v>
      </c>
      <c r="R80" s="120">
        <v>16.607456169999999</v>
      </c>
      <c r="S80" s="120">
        <v>1.2367929600000001</v>
      </c>
      <c r="T80" s="120">
        <v>6.3989115200000004</v>
      </c>
      <c r="U80" s="120"/>
      <c r="V80" s="120"/>
      <c r="W80" s="120"/>
    </row>
    <row r="81" spans="1:23" hidden="1" outlineLevel="1">
      <c r="A81" s="62">
        <v>42675</v>
      </c>
      <c r="B81" s="120">
        <v>2934.2800130300002</v>
      </c>
      <c r="C81" s="120">
        <v>814.35057301999996</v>
      </c>
      <c r="D81" s="120">
        <v>182.31331649999998</v>
      </c>
      <c r="E81" s="120">
        <v>899.30621877999999</v>
      </c>
      <c r="F81" s="120">
        <v>61.259851910000002</v>
      </c>
      <c r="G81" s="120">
        <v>11.780599649999999</v>
      </c>
      <c r="H81" s="120">
        <v>163.49726876999998</v>
      </c>
      <c r="I81" s="120">
        <v>358.57703893999997</v>
      </c>
      <c r="J81" s="120">
        <v>109.52376739000002</v>
      </c>
      <c r="K81" s="120">
        <v>5.2281722500000001</v>
      </c>
      <c r="L81" s="120">
        <v>63.284929690000006</v>
      </c>
      <c r="M81" s="176" t="s">
        <v>191</v>
      </c>
      <c r="N81" s="120">
        <v>46.983252999999998</v>
      </c>
      <c r="O81" s="120">
        <v>156.86901787999997</v>
      </c>
      <c r="P81" s="120">
        <v>29.036842010000001</v>
      </c>
      <c r="Q81" s="120">
        <v>9.478473039999999</v>
      </c>
      <c r="R81" s="120">
        <v>14.39167765</v>
      </c>
      <c r="S81" s="120">
        <v>2.4670433200000006</v>
      </c>
      <c r="T81" s="120">
        <v>5.93196923</v>
      </c>
      <c r="U81" s="120"/>
      <c r="V81" s="120"/>
      <c r="W81" s="120"/>
    </row>
    <row r="82" spans="1:23" hidden="1" outlineLevel="1">
      <c r="A82" s="62">
        <v>42705</v>
      </c>
      <c r="B82" s="120">
        <v>2757.8275833099997</v>
      </c>
      <c r="C82" s="120">
        <v>766.09795783000004</v>
      </c>
      <c r="D82" s="120">
        <v>47.136287620000004</v>
      </c>
      <c r="E82" s="120">
        <v>781.82055852999997</v>
      </c>
      <c r="F82" s="120">
        <v>74.512787580000008</v>
      </c>
      <c r="G82" s="120">
        <v>14.708817450000002</v>
      </c>
      <c r="H82" s="120">
        <v>192.39159706000001</v>
      </c>
      <c r="I82" s="120">
        <v>409.90444172999997</v>
      </c>
      <c r="J82" s="120">
        <v>98.849557009999998</v>
      </c>
      <c r="K82" s="120">
        <v>4.5260331799999998</v>
      </c>
      <c r="L82" s="120">
        <v>46.982347840000003</v>
      </c>
      <c r="M82" s="176" t="s">
        <v>191</v>
      </c>
      <c r="N82" s="120">
        <v>129.73731936999999</v>
      </c>
      <c r="O82" s="120">
        <v>128.46166397999997</v>
      </c>
      <c r="P82" s="120">
        <v>34.840495650000008</v>
      </c>
      <c r="Q82" s="120">
        <v>8.1736309900000013</v>
      </c>
      <c r="R82" s="120">
        <v>11.55101932</v>
      </c>
      <c r="S82" s="120">
        <v>2.4489638299999998</v>
      </c>
      <c r="T82" s="120">
        <v>5.6841043399999993</v>
      </c>
      <c r="U82" s="120"/>
      <c r="V82" s="120"/>
      <c r="W82" s="120"/>
    </row>
    <row r="83" spans="1:23" hidden="1" outlineLevel="1">
      <c r="A83" s="62">
        <v>42736</v>
      </c>
      <c r="B83" s="120">
        <v>2770.2594505699994</v>
      </c>
      <c r="C83" s="120">
        <v>786.40427380999984</v>
      </c>
      <c r="D83" s="120">
        <v>18.514385130000001</v>
      </c>
      <c r="E83" s="120">
        <v>891.55946099999994</v>
      </c>
      <c r="F83" s="120">
        <v>82.582336210000008</v>
      </c>
      <c r="G83" s="120">
        <v>17.261897499999996</v>
      </c>
      <c r="H83" s="120">
        <v>159.19439803</v>
      </c>
      <c r="I83" s="120">
        <v>382.09406694000006</v>
      </c>
      <c r="J83" s="120">
        <v>98.897050950000022</v>
      </c>
      <c r="K83" s="120">
        <v>4.6332910399999996</v>
      </c>
      <c r="L83" s="120">
        <v>89.35449066999999</v>
      </c>
      <c r="M83" s="176" t="s">
        <v>191</v>
      </c>
      <c r="N83" s="120">
        <v>58.970103679999994</v>
      </c>
      <c r="O83" s="120">
        <v>119.01511466000001</v>
      </c>
      <c r="P83" s="120">
        <v>29.972257610000003</v>
      </c>
      <c r="Q83" s="120">
        <v>8.3559276699999998</v>
      </c>
      <c r="R83" s="120">
        <v>16.157838430000002</v>
      </c>
      <c r="S83" s="120">
        <v>2.5434522700000004</v>
      </c>
      <c r="T83" s="120">
        <v>4.7491049700000003</v>
      </c>
      <c r="U83" s="120"/>
      <c r="V83" s="120"/>
      <c r="W83" s="120"/>
    </row>
    <row r="84" spans="1:23" hidden="1" outlineLevel="1">
      <c r="A84" s="62">
        <v>42767</v>
      </c>
      <c r="B84" s="120">
        <v>2973.7374102800004</v>
      </c>
      <c r="C84" s="120">
        <v>899.01798840999993</v>
      </c>
      <c r="D84" s="120">
        <v>12.034166029999998</v>
      </c>
      <c r="E84" s="120">
        <v>914.57222210999998</v>
      </c>
      <c r="F84" s="120">
        <v>133.78664037999999</v>
      </c>
      <c r="G84" s="120">
        <v>10.815822829999998</v>
      </c>
      <c r="H84" s="120">
        <v>127.18434564</v>
      </c>
      <c r="I84" s="120">
        <v>413.13951320000007</v>
      </c>
      <c r="J84" s="120">
        <v>87.233966920000015</v>
      </c>
      <c r="K84" s="120">
        <v>3.7239875099999997</v>
      </c>
      <c r="L84" s="120">
        <v>120.54917849</v>
      </c>
      <c r="M84" s="176" t="s">
        <v>191</v>
      </c>
      <c r="N84" s="120">
        <v>75.050721149999987</v>
      </c>
      <c r="O84" s="120">
        <v>119.24072442000001</v>
      </c>
      <c r="P84" s="120">
        <v>24.352709340000001</v>
      </c>
      <c r="Q84" s="120">
        <v>7.6303455299999996</v>
      </c>
      <c r="R84" s="120">
        <v>18.758795089999996</v>
      </c>
      <c r="S84" s="120">
        <v>1.9607123900000003</v>
      </c>
      <c r="T84" s="120">
        <v>4.6855708400000005</v>
      </c>
      <c r="U84" s="120"/>
      <c r="V84" s="120"/>
      <c r="W84" s="120"/>
    </row>
    <row r="85" spans="1:23" hidden="1" outlineLevel="1">
      <c r="A85" s="62">
        <v>42795</v>
      </c>
      <c r="B85" s="120">
        <v>3153.6105082199997</v>
      </c>
      <c r="C85" s="120">
        <v>1073.23342254</v>
      </c>
      <c r="D85" s="120">
        <v>7.5633343499999999</v>
      </c>
      <c r="E85" s="120">
        <v>855.34550370999978</v>
      </c>
      <c r="F85" s="120">
        <v>173.23085365</v>
      </c>
      <c r="G85" s="120">
        <v>14.507906499999997</v>
      </c>
      <c r="H85" s="120">
        <v>142.37727833000002</v>
      </c>
      <c r="I85" s="120">
        <v>436.48940716999999</v>
      </c>
      <c r="J85" s="120">
        <v>81.494521199999994</v>
      </c>
      <c r="K85" s="120">
        <v>5.3085111100000004</v>
      </c>
      <c r="L85" s="120">
        <v>77.066903080000003</v>
      </c>
      <c r="M85" s="176" t="s">
        <v>191</v>
      </c>
      <c r="N85" s="120">
        <v>84.651799979999979</v>
      </c>
      <c r="O85" s="120">
        <v>126.47894938000002</v>
      </c>
      <c r="P85" s="120">
        <v>41.241860390000006</v>
      </c>
      <c r="Q85" s="120">
        <v>9.5396942800000009</v>
      </c>
      <c r="R85" s="120">
        <v>18.011780780000002</v>
      </c>
      <c r="S85" s="120">
        <v>1.25025268</v>
      </c>
      <c r="T85" s="120">
        <v>5.8185290900000002</v>
      </c>
      <c r="U85" s="120"/>
      <c r="V85" s="120"/>
      <c r="W85" s="120"/>
    </row>
    <row r="86" spans="1:23" hidden="1" outlineLevel="1">
      <c r="A86" s="62">
        <v>42826</v>
      </c>
      <c r="B86" s="120">
        <v>3421.0581903000011</v>
      </c>
      <c r="C86" s="120">
        <v>1128.86125879</v>
      </c>
      <c r="D86" s="120">
        <v>10.721240140000001</v>
      </c>
      <c r="E86" s="120">
        <v>837.01620660000003</v>
      </c>
      <c r="F86" s="120">
        <v>273.33001084000006</v>
      </c>
      <c r="G86" s="120">
        <v>10.825535589999999</v>
      </c>
      <c r="H86" s="120">
        <v>208.62575115999999</v>
      </c>
      <c r="I86" s="120">
        <v>443.45976444999997</v>
      </c>
      <c r="J86" s="120">
        <v>62.209538799999997</v>
      </c>
      <c r="K86" s="120">
        <v>4.6169805200000003</v>
      </c>
      <c r="L86" s="120">
        <v>76.685851110000002</v>
      </c>
      <c r="M86" s="176" t="s">
        <v>191</v>
      </c>
      <c r="N86" s="120">
        <v>154.72792663999999</v>
      </c>
      <c r="O86" s="120">
        <v>120.17804923999999</v>
      </c>
      <c r="P86" s="120">
        <v>60.664824899999999</v>
      </c>
      <c r="Q86" s="120">
        <v>8.4052605399999987</v>
      </c>
      <c r="R86" s="120">
        <v>13.303707310000002</v>
      </c>
      <c r="S86" s="120">
        <v>1.2571803799999999</v>
      </c>
      <c r="T86" s="120">
        <v>6.1691032900000007</v>
      </c>
      <c r="U86" s="120"/>
      <c r="V86" s="120"/>
      <c r="W86" s="120"/>
    </row>
    <row r="87" spans="1:23" hidden="1" outlineLevel="1">
      <c r="A87" s="62">
        <v>42856</v>
      </c>
      <c r="B87" s="120">
        <v>3569.9094795499996</v>
      </c>
      <c r="C87" s="120">
        <v>1249.4373221300002</v>
      </c>
      <c r="D87" s="120">
        <v>8.1568285300000003</v>
      </c>
      <c r="E87" s="120">
        <v>937.41346176999969</v>
      </c>
      <c r="F87" s="120">
        <v>308.48074428999996</v>
      </c>
      <c r="G87" s="120">
        <v>20.435290330000001</v>
      </c>
      <c r="H87" s="120">
        <v>145.36817153000001</v>
      </c>
      <c r="I87" s="120">
        <v>418.20847772000002</v>
      </c>
      <c r="J87" s="120">
        <v>68.515159520000012</v>
      </c>
      <c r="K87" s="120">
        <v>4.8102089900000005</v>
      </c>
      <c r="L87" s="120">
        <v>117.29596591000001</v>
      </c>
      <c r="M87" s="176" t="s">
        <v>191</v>
      </c>
      <c r="N87" s="120">
        <v>90.415798050000006</v>
      </c>
      <c r="O87" s="120">
        <v>114.72656928999999</v>
      </c>
      <c r="P87" s="120">
        <v>53.929649959999999</v>
      </c>
      <c r="Q87" s="120">
        <v>9.1581507500000008</v>
      </c>
      <c r="R87" s="120">
        <v>15.502113749999999</v>
      </c>
      <c r="S87" s="120">
        <v>1.26642422</v>
      </c>
      <c r="T87" s="120">
        <v>6.7891428100000004</v>
      </c>
      <c r="U87" s="120"/>
      <c r="V87" s="120"/>
      <c r="W87" s="120"/>
    </row>
    <row r="88" spans="1:23" hidden="1" outlineLevel="1">
      <c r="A88" s="62">
        <v>42887</v>
      </c>
      <c r="B88" s="120">
        <v>3605.9997790500001</v>
      </c>
      <c r="C88" s="120">
        <v>1224.42940198</v>
      </c>
      <c r="D88" s="120">
        <v>15.56187257</v>
      </c>
      <c r="E88" s="120">
        <v>845.07941632999996</v>
      </c>
      <c r="F88" s="120">
        <v>254.49081065000001</v>
      </c>
      <c r="G88" s="120">
        <v>25.238029040000001</v>
      </c>
      <c r="H88" s="120">
        <v>167.29649483999998</v>
      </c>
      <c r="I88" s="120">
        <v>449.5911104700001</v>
      </c>
      <c r="J88" s="120">
        <v>75.272752710000006</v>
      </c>
      <c r="K88" s="120">
        <v>5.2046766599999996</v>
      </c>
      <c r="L88" s="120">
        <v>110.65010268999998</v>
      </c>
      <c r="M88" s="176" t="s">
        <v>191</v>
      </c>
      <c r="N88" s="120">
        <v>217.53668486999999</v>
      </c>
      <c r="O88" s="120">
        <v>106.65336308999998</v>
      </c>
      <c r="P88" s="120">
        <v>77.063693119999982</v>
      </c>
      <c r="Q88" s="120">
        <v>9.96074299</v>
      </c>
      <c r="R88" s="120">
        <v>14.800655909999998</v>
      </c>
      <c r="S88" s="120">
        <v>1.3196453399999999</v>
      </c>
      <c r="T88" s="120">
        <v>5.8503257900000003</v>
      </c>
      <c r="U88" s="120"/>
      <c r="V88" s="120"/>
      <c r="W88" s="120"/>
    </row>
    <row r="89" spans="1:23" hidden="1" outlineLevel="1">
      <c r="A89" s="62">
        <v>42917</v>
      </c>
      <c r="B89" s="120">
        <v>3707.6110812599991</v>
      </c>
      <c r="C89" s="120">
        <v>1214.1899227099998</v>
      </c>
      <c r="D89" s="120">
        <v>18.928770539999999</v>
      </c>
      <c r="E89" s="120">
        <v>913.91984000000002</v>
      </c>
      <c r="F89" s="120">
        <v>223.00313785999998</v>
      </c>
      <c r="G89" s="120">
        <v>25.373579200000002</v>
      </c>
      <c r="H89" s="120">
        <v>226.23740554999998</v>
      </c>
      <c r="I89" s="120">
        <v>440.76660891</v>
      </c>
      <c r="J89" s="120">
        <v>81.433331250000009</v>
      </c>
      <c r="K89" s="120">
        <v>4.3898222499999999</v>
      </c>
      <c r="L89" s="120">
        <v>123.00733751</v>
      </c>
      <c r="M89" s="176" t="s">
        <v>191</v>
      </c>
      <c r="N89" s="120">
        <v>188.17444670999998</v>
      </c>
      <c r="O89" s="120">
        <v>147.45887307000001</v>
      </c>
      <c r="P89" s="120">
        <v>63.427026299999994</v>
      </c>
      <c r="Q89" s="120">
        <v>9.77962357</v>
      </c>
      <c r="R89" s="120">
        <v>19.41946218</v>
      </c>
      <c r="S89" s="120">
        <v>1.11631108</v>
      </c>
      <c r="T89" s="120">
        <v>6.98558257</v>
      </c>
      <c r="U89" s="120"/>
      <c r="V89" s="120"/>
      <c r="W89" s="120"/>
    </row>
    <row r="90" spans="1:23" hidden="1" outlineLevel="1">
      <c r="A90" s="62">
        <v>42948</v>
      </c>
      <c r="B90" s="120">
        <v>3339.4855895199998</v>
      </c>
      <c r="C90" s="120">
        <v>1190.53661055</v>
      </c>
      <c r="D90" s="120">
        <v>21.052645230000003</v>
      </c>
      <c r="E90" s="120">
        <v>812.57787374999998</v>
      </c>
      <c r="F90" s="120">
        <v>170.94094231999998</v>
      </c>
      <c r="G90" s="120">
        <v>21.560128720000002</v>
      </c>
      <c r="H90" s="120">
        <v>176.22255557000003</v>
      </c>
      <c r="I90" s="120">
        <v>448.06168154999995</v>
      </c>
      <c r="J90" s="120">
        <v>71.015768160000007</v>
      </c>
      <c r="K90" s="120">
        <v>7.300934980000001</v>
      </c>
      <c r="L90" s="120">
        <v>142.45442398</v>
      </c>
      <c r="M90" s="176" t="s">
        <v>191</v>
      </c>
      <c r="N90" s="120">
        <v>53.289392819999996</v>
      </c>
      <c r="O90" s="120">
        <v>131.37045774000001</v>
      </c>
      <c r="P90" s="120">
        <v>59.327921949999997</v>
      </c>
      <c r="Q90" s="120">
        <v>9.5775652000000004</v>
      </c>
      <c r="R90" s="120">
        <v>16.979887190000003</v>
      </c>
      <c r="S90" s="120">
        <v>1.0251633899999999</v>
      </c>
      <c r="T90" s="120">
        <v>6.1916364199999991</v>
      </c>
      <c r="U90" s="120"/>
      <c r="V90" s="120"/>
      <c r="W90" s="120"/>
    </row>
    <row r="91" spans="1:23" hidden="1" outlineLevel="1">
      <c r="A91" s="62">
        <v>42979</v>
      </c>
      <c r="B91" s="120">
        <v>3604.4569514299997</v>
      </c>
      <c r="C91" s="120">
        <v>1062.18355367</v>
      </c>
      <c r="D91" s="120">
        <v>14.481482279999998</v>
      </c>
      <c r="E91" s="120">
        <v>1095.38148417</v>
      </c>
      <c r="F91" s="120">
        <v>104.79660872000001</v>
      </c>
      <c r="G91" s="120">
        <v>21.977951920000002</v>
      </c>
      <c r="H91" s="120">
        <v>373.97639536000003</v>
      </c>
      <c r="I91" s="120">
        <v>437.54784067999992</v>
      </c>
      <c r="J91" s="120">
        <v>68.749875450000005</v>
      </c>
      <c r="K91" s="120">
        <v>5.4401502499999994</v>
      </c>
      <c r="L91" s="120">
        <v>114.57587925999999</v>
      </c>
      <c r="M91" s="176" t="s">
        <v>191</v>
      </c>
      <c r="N91" s="120">
        <v>59.604139550000006</v>
      </c>
      <c r="O91" s="120">
        <v>145.55528257</v>
      </c>
      <c r="P91" s="120">
        <v>63.241575509999997</v>
      </c>
      <c r="Q91" s="120">
        <v>11.995233300000001</v>
      </c>
      <c r="R91" s="120">
        <v>17.418166150000001</v>
      </c>
      <c r="S91" s="120">
        <v>1.1277759699999998</v>
      </c>
      <c r="T91" s="120">
        <v>6.4035566199999998</v>
      </c>
      <c r="U91" s="120"/>
      <c r="V91" s="120"/>
      <c r="W91" s="120"/>
    </row>
    <row r="92" spans="1:23" hidden="1" outlineLevel="1">
      <c r="A92" s="62">
        <v>43009</v>
      </c>
      <c r="B92" s="120">
        <v>3599.6225353500004</v>
      </c>
      <c r="C92" s="120">
        <v>1074.6919861399999</v>
      </c>
      <c r="D92" s="120">
        <v>17.164633340000002</v>
      </c>
      <c r="E92" s="120">
        <v>1045.29619226</v>
      </c>
      <c r="F92" s="120">
        <v>152.85557309000001</v>
      </c>
      <c r="G92" s="120">
        <v>17.627414100000003</v>
      </c>
      <c r="H92" s="120">
        <v>312.56691530000001</v>
      </c>
      <c r="I92" s="120">
        <v>464.77471143000002</v>
      </c>
      <c r="J92" s="120">
        <v>77.54638439</v>
      </c>
      <c r="K92" s="120">
        <v>5.1370318999999993</v>
      </c>
      <c r="L92" s="120">
        <v>117.52021687999999</v>
      </c>
      <c r="M92" s="176" t="s">
        <v>191</v>
      </c>
      <c r="N92" s="120">
        <v>54.106501789999996</v>
      </c>
      <c r="O92" s="120">
        <v>170.56221199000001</v>
      </c>
      <c r="P92" s="120">
        <v>48.299505519999997</v>
      </c>
      <c r="Q92" s="120">
        <v>15.84582275</v>
      </c>
      <c r="R92" s="120">
        <v>17.855635620000001</v>
      </c>
      <c r="S92" s="120">
        <v>1.2256700300000001</v>
      </c>
      <c r="T92" s="120">
        <v>6.5461288200000007</v>
      </c>
      <c r="U92" s="120"/>
      <c r="V92" s="120"/>
      <c r="W92" s="120"/>
    </row>
    <row r="93" spans="1:23" hidden="1" outlineLevel="1">
      <c r="A93" s="62">
        <v>43040</v>
      </c>
      <c r="B93" s="120">
        <v>3384.3912675600004</v>
      </c>
      <c r="C93" s="120">
        <v>1085.3008193000001</v>
      </c>
      <c r="D93" s="120">
        <v>14.00183588</v>
      </c>
      <c r="E93" s="120">
        <v>863.22902882000005</v>
      </c>
      <c r="F93" s="120">
        <v>240.90162288000002</v>
      </c>
      <c r="G93" s="120">
        <v>19.063530589999999</v>
      </c>
      <c r="H93" s="120">
        <v>217.97763814999999</v>
      </c>
      <c r="I93" s="120">
        <v>415.78721402999997</v>
      </c>
      <c r="J93" s="120">
        <v>108.28910976</v>
      </c>
      <c r="K93" s="120">
        <v>5.1528378099999994</v>
      </c>
      <c r="L93" s="120">
        <v>122.48026246000001</v>
      </c>
      <c r="M93" s="176" t="s">
        <v>191</v>
      </c>
      <c r="N93" s="120">
        <v>50.173035710000001</v>
      </c>
      <c r="O93" s="120">
        <v>142.01009246000001</v>
      </c>
      <c r="P93" s="120">
        <v>58.120662010000004</v>
      </c>
      <c r="Q93" s="120">
        <v>14.6856197</v>
      </c>
      <c r="R93" s="120">
        <v>18.482662530000002</v>
      </c>
      <c r="S93" s="120">
        <v>1.6386919500000001</v>
      </c>
      <c r="T93" s="120">
        <v>7.0966035200000004</v>
      </c>
      <c r="U93" s="120"/>
      <c r="V93" s="120"/>
      <c r="W93" s="120"/>
    </row>
    <row r="94" spans="1:23" hidden="1" outlineLevel="1">
      <c r="A94" s="62">
        <v>43070</v>
      </c>
      <c r="B94" s="120">
        <v>3538.6744754600004</v>
      </c>
      <c r="C94" s="120">
        <v>1019.56075422</v>
      </c>
      <c r="D94" s="120">
        <v>23.945179750000001</v>
      </c>
      <c r="E94" s="120">
        <v>960.49105254000028</v>
      </c>
      <c r="F94" s="120">
        <v>200.04431740000001</v>
      </c>
      <c r="G94" s="120">
        <v>20.312108780000003</v>
      </c>
      <c r="H94" s="120">
        <v>253.36837318000002</v>
      </c>
      <c r="I94" s="120">
        <v>479.37922313999997</v>
      </c>
      <c r="J94" s="120">
        <v>108.81810802000003</v>
      </c>
      <c r="K94" s="120">
        <v>4.5640030400000002</v>
      </c>
      <c r="L94" s="120">
        <v>113.50081704999999</v>
      </c>
      <c r="M94" s="176" t="s">
        <v>191</v>
      </c>
      <c r="N94" s="120">
        <v>47.251963490000001</v>
      </c>
      <c r="O94" s="120">
        <v>141.55147460999999</v>
      </c>
      <c r="P94" s="120">
        <v>124.34524379000001</v>
      </c>
      <c r="Q94" s="120">
        <v>13.606388460000002</v>
      </c>
      <c r="R94" s="120">
        <v>13.105222919999999</v>
      </c>
      <c r="S94" s="120">
        <v>1.3584305699999999</v>
      </c>
      <c r="T94" s="120">
        <v>13.471814500000001</v>
      </c>
      <c r="U94" s="120"/>
      <c r="V94" s="120"/>
      <c r="W94" s="120"/>
    </row>
    <row r="95" spans="1:23" hidden="1" outlineLevel="1">
      <c r="A95" s="62">
        <v>43101</v>
      </c>
      <c r="B95" s="120">
        <v>3375.6331671199996</v>
      </c>
      <c r="C95" s="120">
        <v>1030.28170297</v>
      </c>
      <c r="D95" s="120">
        <v>15.603223880000002</v>
      </c>
      <c r="E95" s="120">
        <v>909.14728055</v>
      </c>
      <c r="F95" s="120">
        <v>281.64870128000001</v>
      </c>
      <c r="G95" s="120">
        <v>16.009268289999998</v>
      </c>
      <c r="H95" s="120">
        <v>184.84440951000002</v>
      </c>
      <c r="I95" s="120">
        <v>385.41187479999996</v>
      </c>
      <c r="J95" s="120">
        <v>103.72066716</v>
      </c>
      <c r="K95" s="120">
        <v>4.8908336000000006</v>
      </c>
      <c r="L95" s="120">
        <v>112.89761626000002</v>
      </c>
      <c r="M95" s="176" t="s">
        <v>191</v>
      </c>
      <c r="N95" s="120">
        <v>75.975019329999995</v>
      </c>
      <c r="O95" s="120">
        <v>170.93875738999998</v>
      </c>
      <c r="P95" s="120">
        <v>46.417075709999992</v>
      </c>
      <c r="Q95" s="120">
        <v>14.275261130000001</v>
      </c>
      <c r="R95" s="120">
        <v>15.93538796</v>
      </c>
      <c r="S95" s="120">
        <v>1.2645182200000002</v>
      </c>
      <c r="T95" s="120">
        <v>6.3715690800000004</v>
      </c>
      <c r="U95" s="120"/>
      <c r="V95" s="120"/>
      <c r="W95" s="120"/>
    </row>
    <row r="96" spans="1:23" hidden="1" outlineLevel="1">
      <c r="A96" s="62">
        <v>43132</v>
      </c>
      <c r="B96" s="120">
        <v>3087.6692711799997</v>
      </c>
      <c r="C96" s="120">
        <v>1103.40726481</v>
      </c>
      <c r="D96" s="120">
        <v>13.25505186</v>
      </c>
      <c r="E96" s="120">
        <v>660.34911616000011</v>
      </c>
      <c r="F96" s="120">
        <v>214.29261814</v>
      </c>
      <c r="G96" s="120">
        <v>14.224731060000002</v>
      </c>
      <c r="H96" s="120">
        <v>167.98889235999999</v>
      </c>
      <c r="I96" s="120">
        <v>376.63969428999997</v>
      </c>
      <c r="J96" s="120">
        <v>104.52798667000002</v>
      </c>
      <c r="K96" s="120">
        <v>6.4954271699999993</v>
      </c>
      <c r="L96" s="120">
        <v>142.62039761</v>
      </c>
      <c r="M96" s="176" t="s">
        <v>191</v>
      </c>
      <c r="N96" s="120">
        <v>39.376773569999997</v>
      </c>
      <c r="O96" s="120">
        <v>165.55836930999999</v>
      </c>
      <c r="P96" s="120">
        <v>40.727573700000001</v>
      </c>
      <c r="Q96" s="120">
        <v>13.80466361</v>
      </c>
      <c r="R96" s="120">
        <v>16.37897822</v>
      </c>
      <c r="S96" s="120">
        <v>1.5606683000000001</v>
      </c>
      <c r="T96" s="120">
        <v>6.4610643400000001</v>
      </c>
      <c r="U96" s="120"/>
      <c r="V96" s="120"/>
      <c r="W96" s="120"/>
    </row>
    <row r="97" spans="1:23" hidden="1" outlineLevel="1">
      <c r="A97" s="62">
        <v>43160</v>
      </c>
      <c r="B97" s="120">
        <v>3342.55347321</v>
      </c>
      <c r="C97" s="120">
        <v>1264.0886972700002</v>
      </c>
      <c r="D97" s="120">
        <v>9.6634511299999986</v>
      </c>
      <c r="E97" s="120">
        <v>626.15045286000009</v>
      </c>
      <c r="F97" s="120">
        <v>225.98109508000002</v>
      </c>
      <c r="G97" s="120">
        <v>15.688319120000003</v>
      </c>
      <c r="H97" s="120">
        <v>139.97841055000001</v>
      </c>
      <c r="I97" s="120">
        <v>399.62164631999997</v>
      </c>
      <c r="J97" s="120">
        <v>102.70605559000001</v>
      </c>
      <c r="K97" s="120">
        <v>6.43337643</v>
      </c>
      <c r="L97" s="120">
        <v>113.40841632</v>
      </c>
      <c r="M97" s="176" t="s">
        <v>191</v>
      </c>
      <c r="N97" s="120">
        <v>177.54881783000002</v>
      </c>
      <c r="O97" s="120">
        <v>175.80259265999999</v>
      </c>
      <c r="P97" s="120">
        <v>47.388051050000001</v>
      </c>
      <c r="Q97" s="120">
        <v>14.089265000000001</v>
      </c>
      <c r="R97" s="120">
        <v>15.672288010000001</v>
      </c>
      <c r="S97" s="120">
        <v>1.44922675</v>
      </c>
      <c r="T97" s="120">
        <v>6.8833112400000003</v>
      </c>
      <c r="U97" s="120"/>
      <c r="V97" s="120"/>
      <c r="W97" s="120"/>
    </row>
    <row r="98" spans="1:23" hidden="1" outlineLevel="1">
      <c r="A98" s="62">
        <v>43191</v>
      </c>
      <c r="B98" s="120">
        <v>3767.9965711899995</v>
      </c>
      <c r="C98" s="120">
        <v>1413.2819588</v>
      </c>
      <c r="D98" s="120">
        <v>15.72985808</v>
      </c>
      <c r="E98" s="120">
        <v>745.27932332</v>
      </c>
      <c r="F98" s="120">
        <v>293.06099233999998</v>
      </c>
      <c r="G98" s="120">
        <v>17.61067388</v>
      </c>
      <c r="H98" s="120">
        <v>316.21751144999996</v>
      </c>
      <c r="I98" s="120">
        <v>501.90966894000002</v>
      </c>
      <c r="J98" s="120">
        <v>95.593280550000017</v>
      </c>
      <c r="K98" s="120">
        <v>5.3895281200000005</v>
      </c>
      <c r="L98" s="120">
        <v>131.57604874</v>
      </c>
      <c r="M98" s="176" t="s">
        <v>191</v>
      </c>
      <c r="N98" s="120">
        <v>50.24982613000001</v>
      </c>
      <c r="O98" s="120">
        <v>93.592428619999993</v>
      </c>
      <c r="P98" s="120">
        <v>53.492154249999999</v>
      </c>
      <c r="Q98" s="120">
        <v>13.230348940000001</v>
      </c>
      <c r="R98" s="120">
        <v>13.28967636</v>
      </c>
      <c r="S98" s="120">
        <v>1.9828640999999998</v>
      </c>
      <c r="T98" s="120">
        <v>6.5104285700000002</v>
      </c>
      <c r="U98" s="120"/>
      <c r="V98" s="120"/>
      <c r="W98" s="120"/>
    </row>
    <row r="99" spans="1:23" hidden="1" outlineLevel="1">
      <c r="A99" s="62">
        <v>43221</v>
      </c>
      <c r="B99" s="120">
        <v>3764.9614185599999</v>
      </c>
      <c r="C99" s="120">
        <v>1531.7726802500001</v>
      </c>
      <c r="D99" s="120">
        <v>17.322731390000001</v>
      </c>
      <c r="E99" s="120">
        <v>683.37449285000002</v>
      </c>
      <c r="F99" s="120">
        <v>223.13914422999997</v>
      </c>
      <c r="G99" s="120">
        <v>17.49768452</v>
      </c>
      <c r="H99" s="120">
        <v>213.96775374999999</v>
      </c>
      <c r="I99" s="120">
        <v>596.48530241999993</v>
      </c>
      <c r="J99" s="120">
        <v>91.746665180000008</v>
      </c>
      <c r="K99" s="120">
        <v>6.7509375699999996</v>
      </c>
      <c r="L99" s="120">
        <v>130.20803317000002</v>
      </c>
      <c r="M99" s="176" t="s">
        <v>191</v>
      </c>
      <c r="N99" s="120">
        <v>44.615907869999994</v>
      </c>
      <c r="O99" s="120">
        <v>116.31113364000002</v>
      </c>
      <c r="P99" s="120">
        <v>51.407307939999988</v>
      </c>
      <c r="Q99" s="120">
        <v>14.582701880000002</v>
      </c>
      <c r="R99" s="120">
        <v>17.280333419999998</v>
      </c>
      <c r="S99" s="120">
        <v>1.65857291</v>
      </c>
      <c r="T99" s="120">
        <v>6.8400355699999995</v>
      </c>
      <c r="U99" s="120"/>
      <c r="V99" s="120"/>
      <c r="W99" s="120"/>
    </row>
    <row r="100" spans="1:23" hidden="1" outlineLevel="1">
      <c r="A100" s="62">
        <v>43252</v>
      </c>
      <c r="B100" s="120">
        <v>3762.0808677599998</v>
      </c>
      <c r="C100" s="120">
        <v>1290.5461521000002</v>
      </c>
      <c r="D100" s="120">
        <v>13.61824343</v>
      </c>
      <c r="E100" s="120">
        <v>722.03886625999996</v>
      </c>
      <c r="F100" s="120">
        <v>274.66213867000005</v>
      </c>
      <c r="G100" s="120">
        <v>19.961062210000005</v>
      </c>
      <c r="H100" s="120">
        <v>258.74398269</v>
      </c>
      <c r="I100" s="120">
        <v>695.52501353999992</v>
      </c>
      <c r="J100" s="120">
        <v>94.54827641</v>
      </c>
      <c r="K100" s="120">
        <v>8.066029480000001</v>
      </c>
      <c r="L100" s="120">
        <v>142.84213654999999</v>
      </c>
      <c r="M100" s="176" t="s">
        <v>191</v>
      </c>
      <c r="N100" s="120">
        <v>49.038179700000001</v>
      </c>
      <c r="O100" s="120">
        <v>100.18819793</v>
      </c>
      <c r="P100" s="120">
        <v>48.932587640000001</v>
      </c>
      <c r="Q100" s="120">
        <v>16.006319809999997</v>
      </c>
      <c r="R100" s="120">
        <v>18.591633159999997</v>
      </c>
      <c r="S100" s="120">
        <v>2.1744278799999996</v>
      </c>
      <c r="T100" s="120">
        <v>6.5976203000000009</v>
      </c>
      <c r="U100" s="120"/>
      <c r="V100" s="120"/>
      <c r="W100" s="120"/>
    </row>
    <row r="101" spans="1:23" hidden="1" outlineLevel="1">
      <c r="A101" s="62">
        <v>43282</v>
      </c>
      <c r="B101" s="120">
        <v>3860.7610055300006</v>
      </c>
      <c r="C101" s="120">
        <v>1480.8220208800001</v>
      </c>
      <c r="D101" s="120">
        <v>16.613714049999999</v>
      </c>
      <c r="E101" s="120">
        <v>840.95682308000005</v>
      </c>
      <c r="F101" s="120">
        <v>314.94534119000002</v>
      </c>
      <c r="G101" s="120">
        <v>18.987044370000003</v>
      </c>
      <c r="H101" s="120">
        <v>265.56244730000003</v>
      </c>
      <c r="I101" s="120">
        <v>391.81730899999997</v>
      </c>
      <c r="J101" s="120">
        <v>112.92244830000001</v>
      </c>
      <c r="K101" s="120">
        <v>6.67450309</v>
      </c>
      <c r="L101" s="120">
        <v>147.24183293999999</v>
      </c>
      <c r="M101" s="176" t="s">
        <v>191</v>
      </c>
      <c r="N101" s="120">
        <v>49.170988090000002</v>
      </c>
      <c r="O101" s="120">
        <v>116.30178209000002</v>
      </c>
      <c r="P101" s="120">
        <v>39.009604499999995</v>
      </c>
      <c r="Q101" s="120">
        <v>16.776414259999999</v>
      </c>
      <c r="R101" s="120">
        <v>33.610075450000011</v>
      </c>
      <c r="S101" s="120">
        <v>2.4916756199999996</v>
      </c>
      <c r="T101" s="120">
        <v>6.8569813200000009</v>
      </c>
      <c r="U101" s="120"/>
      <c r="V101" s="120"/>
      <c r="W101" s="120"/>
    </row>
    <row r="102" spans="1:23" hidden="1" outlineLevel="1">
      <c r="A102" s="62">
        <v>43313</v>
      </c>
      <c r="B102" s="120">
        <v>3432.2584350500001</v>
      </c>
      <c r="C102" s="120">
        <v>1270.0939812199999</v>
      </c>
      <c r="D102" s="120">
        <v>21.472501219999998</v>
      </c>
      <c r="E102" s="120">
        <v>762.1453113099999</v>
      </c>
      <c r="F102" s="120">
        <v>188.70763648000002</v>
      </c>
      <c r="G102" s="120">
        <v>22.801223189999998</v>
      </c>
      <c r="H102" s="120">
        <v>184.94288346999997</v>
      </c>
      <c r="I102" s="120">
        <v>439.26440511000004</v>
      </c>
      <c r="J102" s="120">
        <v>83.739341940000003</v>
      </c>
      <c r="K102" s="120">
        <v>11.580834299999999</v>
      </c>
      <c r="L102" s="120">
        <v>171.14337352999999</v>
      </c>
      <c r="M102" s="176" t="s">
        <v>191</v>
      </c>
      <c r="N102" s="120">
        <v>52.758471130000004</v>
      </c>
      <c r="O102" s="120">
        <v>114.99614052000001</v>
      </c>
      <c r="P102" s="120">
        <v>49.311401750000002</v>
      </c>
      <c r="Q102" s="120">
        <v>16.556648750000001</v>
      </c>
      <c r="R102" s="120">
        <v>33.648360459999999</v>
      </c>
      <c r="S102" s="120">
        <v>2.17834745</v>
      </c>
      <c r="T102" s="120">
        <v>6.9175732200000004</v>
      </c>
      <c r="U102" s="120"/>
      <c r="V102" s="120"/>
      <c r="W102" s="120"/>
    </row>
    <row r="103" spans="1:23" hidden="1" outlineLevel="1">
      <c r="A103" s="62">
        <v>43344</v>
      </c>
      <c r="B103" s="120">
        <v>3502.6752465300005</v>
      </c>
      <c r="C103" s="120">
        <v>1157.58598854</v>
      </c>
      <c r="D103" s="120">
        <v>21.773199999999999</v>
      </c>
      <c r="E103" s="120">
        <v>763.7216353199999</v>
      </c>
      <c r="F103" s="120">
        <v>189.87101480000001</v>
      </c>
      <c r="G103" s="120">
        <v>19.889509889999996</v>
      </c>
      <c r="H103" s="120">
        <v>222.01772786999999</v>
      </c>
      <c r="I103" s="120">
        <v>460.31789188999994</v>
      </c>
      <c r="J103" s="120">
        <v>109.45125160000001</v>
      </c>
      <c r="K103" s="120">
        <v>7.1027524799999995</v>
      </c>
      <c r="L103" s="120">
        <v>157.27847714000001</v>
      </c>
      <c r="M103" s="176" t="s">
        <v>191</v>
      </c>
      <c r="N103" s="120">
        <v>157.50199484999999</v>
      </c>
      <c r="O103" s="120">
        <v>109.27971474</v>
      </c>
      <c r="P103" s="120">
        <v>63.709530290000004</v>
      </c>
      <c r="Q103" s="120">
        <v>16.89200546</v>
      </c>
      <c r="R103" s="120">
        <v>36.850058709999999</v>
      </c>
      <c r="S103" s="120">
        <v>2.3449067599999998</v>
      </c>
      <c r="T103" s="120">
        <v>7.0875861899999997</v>
      </c>
      <c r="U103" s="120"/>
      <c r="V103" s="120"/>
      <c r="W103" s="120"/>
    </row>
    <row r="104" spans="1:23" hidden="1" outlineLevel="1">
      <c r="A104" s="62">
        <v>43374</v>
      </c>
      <c r="B104" s="120">
        <v>3806.8998681199996</v>
      </c>
      <c r="C104" s="120">
        <v>1182.1721565900002</v>
      </c>
      <c r="D104" s="120">
        <v>25.101157030000003</v>
      </c>
      <c r="E104" s="120">
        <v>780.61246518000007</v>
      </c>
      <c r="F104" s="120">
        <v>353.41567402000004</v>
      </c>
      <c r="G104" s="120">
        <v>23.203316060000002</v>
      </c>
      <c r="H104" s="120">
        <v>270.22553483999991</v>
      </c>
      <c r="I104" s="120">
        <v>519.68727263000005</v>
      </c>
      <c r="J104" s="120">
        <v>106.23281818000001</v>
      </c>
      <c r="K104" s="120">
        <v>7.6196193599999997</v>
      </c>
      <c r="L104" s="120">
        <v>179.30090779</v>
      </c>
      <c r="M104" s="176" t="s">
        <v>191</v>
      </c>
      <c r="N104" s="120">
        <v>76.443083849999994</v>
      </c>
      <c r="O104" s="120">
        <v>116.60000610999998</v>
      </c>
      <c r="P104" s="120">
        <v>78.318859389999986</v>
      </c>
      <c r="Q104" s="120">
        <v>18.201215319999999</v>
      </c>
      <c r="R104" s="120">
        <v>60.621313530000002</v>
      </c>
      <c r="S104" s="120">
        <v>1.8200449100000002</v>
      </c>
      <c r="T104" s="120">
        <v>7.3244233300000001</v>
      </c>
      <c r="U104" s="120"/>
      <c r="V104" s="120"/>
      <c r="W104" s="120"/>
    </row>
    <row r="105" spans="1:23" hidden="1" outlineLevel="1">
      <c r="A105" s="62">
        <v>43405</v>
      </c>
      <c r="B105" s="120">
        <v>3458.1796368000005</v>
      </c>
      <c r="C105" s="120">
        <v>1068.61049267</v>
      </c>
      <c r="D105" s="120">
        <v>25.312520290000002</v>
      </c>
      <c r="E105" s="120">
        <v>815.74782060000007</v>
      </c>
      <c r="F105" s="120">
        <v>194.86110926999999</v>
      </c>
      <c r="G105" s="120">
        <v>20.465071669999997</v>
      </c>
      <c r="H105" s="120">
        <v>286.92312704000005</v>
      </c>
      <c r="I105" s="120">
        <v>438.13291908000002</v>
      </c>
      <c r="J105" s="120">
        <v>99.151633500000003</v>
      </c>
      <c r="K105" s="120">
        <v>6.6512848499999997</v>
      </c>
      <c r="L105" s="120">
        <v>165.85426039999999</v>
      </c>
      <c r="M105" s="176" t="s">
        <v>191</v>
      </c>
      <c r="N105" s="120">
        <v>63.862272740000009</v>
      </c>
      <c r="O105" s="120">
        <v>118.66536541000001</v>
      </c>
      <c r="P105" s="120">
        <v>63.071481019999993</v>
      </c>
      <c r="Q105" s="120">
        <v>17.16561398</v>
      </c>
      <c r="R105" s="120">
        <v>63.109629730000002</v>
      </c>
      <c r="S105" s="120">
        <v>2.8236983099999997</v>
      </c>
      <c r="T105" s="120">
        <v>7.7713362400000001</v>
      </c>
      <c r="U105" s="120"/>
      <c r="V105" s="120"/>
      <c r="W105" s="120"/>
    </row>
    <row r="106" spans="1:23" hidden="1" outlineLevel="1">
      <c r="A106" s="62">
        <v>43435</v>
      </c>
      <c r="B106" s="120">
        <v>3817.6332745599998</v>
      </c>
      <c r="C106" s="120">
        <v>987.51665404999994</v>
      </c>
      <c r="D106" s="120">
        <v>10.890839379999999</v>
      </c>
      <c r="E106" s="120">
        <v>902.28259232999994</v>
      </c>
      <c r="F106" s="120">
        <v>227.78572775999999</v>
      </c>
      <c r="G106" s="120">
        <v>22.397598600000002</v>
      </c>
      <c r="H106" s="120">
        <v>440.13885090000002</v>
      </c>
      <c r="I106" s="120">
        <v>443.38632153000003</v>
      </c>
      <c r="J106" s="120">
        <v>194.23765627</v>
      </c>
      <c r="K106" s="120">
        <v>7.7840363999999997</v>
      </c>
      <c r="L106" s="120">
        <v>139.49234344999999</v>
      </c>
      <c r="M106" s="176" t="s">
        <v>191</v>
      </c>
      <c r="N106" s="120">
        <v>99.789768339999995</v>
      </c>
      <c r="O106" s="120">
        <v>149.16819634000001</v>
      </c>
      <c r="P106" s="120">
        <v>102.82112254999998</v>
      </c>
      <c r="Q106" s="120">
        <v>18.388122930000002</v>
      </c>
      <c r="R106" s="120">
        <v>60.282133189999996</v>
      </c>
      <c r="S106" s="120">
        <v>2.17758523</v>
      </c>
      <c r="T106" s="120">
        <v>9.09372531</v>
      </c>
      <c r="U106" s="120"/>
      <c r="V106" s="120"/>
      <c r="W106" s="120"/>
    </row>
    <row r="107" spans="1:23" hidden="1" outlineLevel="1">
      <c r="A107" s="62">
        <v>43466</v>
      </c>
      <c r="B107" s="120">
        <v>3915.5151134099997</v>
      </c>
      <c r="C107" s="120">
        <v>951.61990741</v>
      </c>
      <c r="D107" s="120">
        <v>14.463172030000001</v>
      </c>
      <c r="E107" s="120">
        <v>952.39158663000012</v>
      </c>
      <c r="F107" s="120">
        <v>191.45606787</v>
      </c>
      <c r="G107" s="120">
        <v>21.957209240000001</v>
      </c>
      <c r="H107" s="120">
        <v>308.70645244000002</v>
      </c>
      <c r="I107" s="120">
        <v>447.04137751999997</v>
      </c>
      <c r="J107" s="120">
        <v>180.84561674999998</v>
      </c>
      <c r="K107" s="120">
        <v>8.3506716699999988</v>
      </c>
      <c r="L107" s="120">
        <v>172.25828276000001</v>
      </c>
      <c r="M107" s="176" t="s">
        <v>191</v>
      </c>
      <c r="N107" s="120">
        <v>362.89204172999996</v>
      </c>
      <c r="O107" s="120">
        <v>130.34663553000001</v>
      </c>
      <c r="P107" s="120">
        <v>63.778404420000008</v>
      </c>
      <c r="Q107" s="120">
        <v>20.013929999999998</v>
      </c>
      <c r="R107" s="120">
        <v>78.575689269999998</v>
      </c>
      <c r="S107" s="120">
        <v>2.2392053499999998</v>
      </c>
      <c r="T107" s="120">
        <v>8.5788627900000005</v>
      </c>
      <c r="U107" s="120"/>
      <c r="V107" s="120"/>
      <c r="W107" s="120"/>
    </row>
    <row r="108" spans="1:23" hidden="1" outlineLevel="1">
      <c r="A108" s="62">
        <v>43497</v>
      </c>
      <c r="B108" s="120">
        <v>3829.7960200799998</v>
      </c>
      <c r="C108" s="120">
        <v>1083.9196282400001</v>
      </c>
      <c r="D108" s="120">
        <v>12.095236100000001</v>
      </c>
      <c r="E108" s="120">
        <v>876.96829108999998</v>
      </c>
      <c r="F108" s="120">
        <v>201.62182317000003</v>
      </c>
      <c r="G108" s="120">
        <v>21.401230129999995</v>
      </c>
      <c r="H108" s="120">
        <v>355.78303848999997</v>
      </c>
      <c r="I108" s="120">
        <v>408.89238895</v>
      </c>
      <c r="J108" s="120">
        <v>194.97032081000003</v>
      </c>
      <c r="K108" s="120">
        <v>6.5953932399999999</v>
      </c>
      <c r="L108" s="120">
        <v>157.81987013999998</v>
      </c>
      <c r="M108" s="176" t="s">
        <v>191</v>
      </c>
      <c r="N108" s="120">
        <v>177.93519045000002</v>
      </c>
      <c r="O108" s="120">
        <v>123.50930403</v>
      </c>
      <c r="P108" s="120">
        <v>82.111097459999996</v>
      </c>
      <c r="Q108" s="120">
        <v>21.612817700000001</v>
      </c>
      <c r="R108" s="120">
        <v>90.120639060000002</v>
      </c>
      <c r="S108" s="120">
        <v>2.6911604699999998</v>
      </c>
      <c r="T108" s="120">
        <v>11.748590549999999</v>
      </c>
      <c r="U108" s="120"/>
      <c r="V108" s="120"/>
      <c r="W108" s="120"/>
    </row>
    <row r="109" spans="1:23" hidden="1" outlineLevel="1">
      <c r="A109" s="62">
        <v>43525</v>
      </c>
      <c r="B109" s="120">
        <v>3773.6583614999995</v>
      </c>
      <c r="C109" s="120">
        <v>1051.8960584700001</v>
      </c>
      <c r="D109" s="120">
        <v>11.178304240000001</v>
      </c>
      <c r="E109" s="120">
        <v>729.49747667999986</v>
      </c>
      <c r="F109" s="120">
        <v>218.48119930999999</v>
      </c>
      <c r="G109" s="120">
        <v>20.70349671</v>
      </c>
      <c r="H109" s="120">
        <v>439.34683103000003</v>
      </c>
      <c r="I109" s="120">
        <v>500.13551483999998</v>
      </c>
      <c r="J109" s="120">
        <v>164.28620523000001</v>
      </c>
      <c r="K109" s="120">
        <v>6.1906482299999999</v>
      </c>
      <c r="L109" s="120">
        <v>151.60425583</v>
      </c>
      <c r="M109" s="176" t="s">
        <v>191</v>
      </c>
      <c r="N109" s="120">
        <v>177.96272901</v>
      </c>
      <c r="O109" s="120">
        <v>112.56995364000001</v>
      </c>
      <c r="P109" s="120">
        <v>63.405513130000003</v>
      </c>
      <c r="Q109" s="120">
        <v>21.473290850000001</v>
      </c>
      <c r="R109" s="120">
        <v>93.29733718</v>
      </c>
      <c r="S109" s="120">
        <v>1.7778502699999998</v>
      </c>
      <c r="T109" s="120">
        <v>9.8516968499999997</v>
      </c>
      <c r="U109" s="120"/>
      <c r="V109" s="120"/>
      <c r="W109" s="120"/>
    </row>
    <row r="110" spans="1:23" hidden="1" outlineLevel="1">
      <c r="A110" s="62">
        <v>43556</v>
      </c>
      <c r="B110" s="120">
        <v>3841.4515180799999</v>
      </c>
      <c r="C110" s="120">
        <v>1198.7151602399999</v>
      </c>
      <c r="D110" s="120">
        <v>8.0822263400000001</v>
      </c>
      <c r="E110" s="120">
        <v>750.55871230000002</v>
      </c>
      <c r="F110" s="120">
        <v>257.52266112000001</v>
      </c>
      <c r="G110" s="120">
        <v>21.959185790000003</v>
      </c>
      <c r="H110" s="120">
        <v>234.32585951999999</v>
      </c>
      <c r="I110" s="120">
        <v>629.10703694000006</v>
      </c>
      <c r="J110" s="120">
        <v>217.98485239999999</v>
      </c>
      <c r="K110" s="120">
        <v>5.2840233899999998</v>
      </c>
      <c r="L110" s="120">
        <v>184.87629571000002</v>
      </c>
      <c r="M110" s="176" t="s">
        <v>191</v>
      </c>
      <c r="N110" s="120">
        <v>56.810801640000001</v>
      </c>
      <c r="O110" s="120">
        <v>115.22718684</v>
      </c>
      <c r="P110" s="120">
        <v>37.392168980000001</v>
      </c>
      <c r="Q110" s="120">
        <v>20.045509440000004</v>
      </c>
      <c r="R110" s="120">
        <v>91.316157269999991</v>
      </c>
      <c r="S110" s="120">
        <v>2.2150858599999999</v>
      </c>
      <c r="T110" s="120">
        <v>10.0285943</v>
      </c>
      <c r="U110" s="120"/>
      <c r="V110" s="120"/>
      <c r="W110" s="120"/>
    </row>
    <row r="111" spans="1:23" hidden="1" outlineLevel="1">
      <c r="A111" s="62">
        <v>43586</v>
      </c>
      <c r="B111" s="120">
        <v>4089.4560223100002</v>
      </c>
      <c r="C111" s="120">
        <v>1373.4803588099999</v>
      </c>
      <c r="D111" s="120">
        <v>9.5299383999999989</v>
      </c>
      <c r="E111" s="120">
        <v>900.00013610000019</v>
      </c>
      <c r="F111" s="120">
        <v>276.24921425999997</v>
      </c>
      <c r="G111" s="120">
        <v>20.945000930000003</v>
      </c>
      <c r="H111" s="120">
        <v>248.05351142999999</v>
      </c>
      <c r="I111" s="120">
        <v>508.94927852999996</v>
      </c>
      <c r="J111" s="120">
        <v>189.10340086000002</v>
      </c>
      <c r="K111" s="120">
        <v>6.4745671899999993</v>
      </c>
      <c r="L111" s="120">
        <v>213.81639989999999</v>
      </c>
      <c r="M111" s="176" t="s">
        <v>191</v>
      </c>
      <c r="N111" s="120">
        <v>59.811246880000006</v>
      </c>
      <c r="O111" s="120">
        <v>112.97481486000001</v>
      </c>
      <c r="P111" s="120">
        <v>40.573052909999994</v>
      </c>
      <c r="Q111" s="120">
        <v>21.201407740000001</v>
      </c>
      <c r="R111" s="120">
        <v>97.449755419999988</v>
      </c>
      <c r="S111" s="120">
        <v>1.8046982000000003</v>
      </c>
      <c r="T111" s="120">
        <v>9.0392398900000011</v>
      </c>
      <c r="U111" s="120"/>
      <c r="V111" s="120"/>
      <c r="W111" s="120"/>
    </row>
    <row r="112" spans="1:23" hidden="1" outlineLevel="1">
      <c r="A112" s="62">
        <v>43617</v>
      </c>
      <c r="B112" s="120">
        <v>4304.5500821499991</v>
      </c>
      <c r="C112" s="120">
        <v>1323.5119868699999</v>
      </c>
      <c r="D112" s="120">
        <v>7.4638819400000003</v>
      </c>
      <c r="E112" s="120">
        <v>862.69224901000007</v>
      </c>
      <c r="F112" s="120">
        <v>309.54275724000001</v>
      </c>
      <c r="G112" s="120">
        <v>20.387437420000001</v>
      </c>
      <c r="H112" s="120">
        <v>335.01847291999997</v>
      </c>
      <c r="I112" s="120">
        <v>423.04784791999998</v>
      </c>
      <c r="J112" s="120">
        <v>175.49210993999998</v>
      </c>
      <c r="K112" s="120">
        <v>7.0159859500000001</v>
      </c>
      <c r="L112" s="120">
        <v>179.32944999</v>
      </c>
      <c r="M112" s="176" t="s">
        <v>191</v>
      </c>
      <c r="N112" s="120">
        <v>366.30369464</v>
      </c>
      <c r="O112" s="120">
        <v>120.41548635999999</v>
      </c>
      <c r="P112" s="120">
        <v>47.378787920000001</v>
      </c>
      <c r="Q112" s="120">
        <v>21.779600990000002</v>
      </c>
      <c r="R112" s="120">
        <v>93.639474749999991</v>
      </c>
      <c r="S112" s="120">
        <v>3.0083733100000001</v>
      </c>
      <c r="T112" s="120">
        <v>8.5224849799999998</v>
      </c>
      <c r="U112" s="120"/>
      <c r="V112" s="120"/>
      <c r="W112" s="120"/>
    </row>
    <row r="113" spans="1:23" hidden="1" outlineLevel="1">
      <c r="A113" s="62">
        <v>43647</v>
      </c>
      <c r="B113" s="120">
        <v>4297.44623254</v>
      </c>
      <c r="C113" s="120">
        <v>1394.7611664200001</v>
      </c>
      <c r="D113" s="120">
        <v>10.66348822</v>
      </c>
      <c r="E113" s="120">
        <v>918.66580954999984</v>
      </c>
      <c r="F113" s="120">
        <v>277.29727249000001</v>
      </c>
      <c r="G113" s="120">
        <v>15.50322349</v>
      </c>
      <c r="H113" s="120">
        <v>487.43874477999998</v>
      </c>
      <c r="I113" s="120">
        <v>478.84319793999998</v>
      </c>
      <c r="J113" s="120">
        <v>116.01081838999998</v>
      </c>
      <c r="K113" s="120">
        <v>6.3024007800000001</v>
      </c>
      <c r="L113" s="120">
        <v>189.04019777000002</v>
      </c>
      <c r="M113" s="176" t="s">
        <v>191</v>
      </c>
      <c r="N113" s="120">
        <v>92.930912239999998</v>
      </c>
      <c r="O113" s="120">
        <v>135.80556763999999</v>
      </c>
      <c r="P113" s="120">
        <v>42.379598480000006</v>
      </c>
      <c r="Q113" s="120">
        <v>20.646360940000001</v>
      </c>
      <c r="R113" s="120">
        <v>99.823326420000001</v>
      </c>
      <c r="S113" s="120">
        <v>3.0504330099999994</v>
      </c>
      <c r="T113" s="120">
        <v>8.2837139799999999</v>
      </c>
      <c r="U113" s="120"/>
      <c r="V113" s="120"/>
      <c r="W113" s="120"/>
    </row>
    <row r="114" spans="1:23" hidden="1" outlineLevel="1">
      <c r="A114" s="62">
        <v>43678</v>
      </c>
      <c r="B114" s="120">
        <v>4156.7130782900003</v>
      </c>
      <c r="C114" s="120">
        <v>1326.84979875</v>
      </c>
      <c r="D114" s="120">
        <v>8.3273886699999995</v>
      </c>
      <c r="E114" s="120">
        <v>929.20655776000012</v>
      </c>
      <c r="F114" s="120">
        <v>264.29189104</v>
      </c>
      <c r="G114" s="120">
        <v>17.888477439999999</v>
      </c>
      <c r="H114" s="120">
        <v>377.43735055000008</v>
      </c>
      <c r="I114" s="120">
        <v>497.50863382000006</v>
      </c>
      <c r="J114" s="120">
        <v>128.43302636000001</v>
      </c>
      <c r="K114" s="120">
        <v>6.4962704599999999</v>
      </c>
      <c r="L114" s="120">
        <v>192.07839680999999</v>
      </c>
      <c r="M114" s="176" t="s">
        <v>191</v>
      </c>
      <c r="N114" s="120">
        <v>88.80526119999999</v>
      </c>
      <c r="O114" s="120">
        <v>141.39427388999999</v>
      </c>
      <c r="P114" s="120">
        <v>42.964319889999999</v>
      </c>
      <c r="Q114" s="120">
        <v>21.054563089999998</v>
      </c>
      <c r="R114" s="120">
        <v>102.89700755000001</v>
      </c>
      <c r="S114" s="120">
        <v>1.84196235</v>
      </c>
      <c r="T114" s="120">
        <v>9.2378986600000008</v>
      </c>
      <c r="U114" s="120"/>
      <c r="V114" s="120"/>
      <c r="W114" s="120"/>
    </row>
    <row r="115" spans="1:23" hidden="1" outlineLevel="1">
      <c r="A115" s="62">
        <v>43709</v>
      </c>
      <c r="B115" s="120">
        <v>4618.2149814000004</v>
      </c>
      <c r="C115" s="120">
        <v>1381.15853717</v>
      </c>
      <c r="D115" s="120">
        <v>11.056050410000001</v>
      </c>
      <c r="E115" s="120">
        <v>956.49248272999989</v>
      </c>
      <c r="F115" s="120">
        <v>291.89427826000002</v>
      </c>
      <c r="G115" s="120">
        <v>19.53330712</v>
      </c>
      <c r="H115" s="120">
        <v>536.93159871000012</v>
      </c>
      <c r="I115" s="120">
        <v>537.28963041999998</v>
      </c>
      <c r="J115" s="120">
        <v>160.20298600000001</v>
      </c>
      <c r="K115" s="120">
        <v>7.2844321599999997</v>
      </c>
      <c r="L115" s="120">
        <v>191.02985461999998</v>
      </c>
      <c r="M115" s="176" t="s">
        <v>191</v>
      </c>
      <c r="N115" s="120">
        <v>173.74240519999995</v>
      </c>
      <c r="O115" s="120">
        <v>133.98758493</v>
      </c>
      <c r="P115" s="120">
        <v>69.91196217000001</v>
      </c>
      <c r="Q115" s="120">
        <v>24.12851186</v>
      </c>
      <c r="R115" s="120">
        <v>107.53749510999999</v>
      </c>
      <c r="S115" s="120">
        <v>2.6244868100000001</v>
      </c>
      <c r="T115" s="120">
        <v>13.409377719999998</v>
      </c>
      <c r="U115" s="120"/>
      <c r="V115" s="120"/>
      <c r="W115" s="120"/>
    </row>
    <row r="116" spans="1:23" hidden="1" outlineLevel="1">
      <c r="A116" s="62">
        <v>43739</v>
      </c>
      <c r="B116" s="120">
        <v>4422.8573619199997</v>
      </c>
      <c r="C116" s="120">
        <v>1280.88890917</v>
      </c>
      <c r="D116" s="120">
        <v>11.99356306</v>
      </c>
      <c r="E116" s="120">
        <v>948.45508884999992</v>
      </c>
      <c r="F116" s="120">
        <v>322.38917077000002</v>
      </c>
      <c r="G116" s="120">
        <v>18.682042989999999</v>
      </c>
      <c r="H116" s="120">
        <v>457.2784188199999</v>
      </c>
      <c r="I116" s="120">
        <v>586.00540948000003</v>
      </c>
      <c r="J116" s="120">
        <v>155.03999576000001</v>
      </c>
      <c r="K116" s="120">
        <v>6.9955044300000004</v>
      </c>
      <c r="L116" s="120">
        <v>192.79619362</v>
      </c>
      <c r="M116" s="176" t="s">
        <v>191</v>
      </c>
      <c r="N116" s="120">
        <v>82.144762459999995</v>
      </c>
      <c r="O116" s="120">
        <v>133.50220215000002</v>
      </c>
      <c r="P116" s="120">
        <v>59.296207929999994</v>
      </c>
      <c r="Q116" s="120">
        <v>25.766020960000002</v>
      </c>
      <c r="R116" s="120">
        <v>131.34668277000003</v>
      </c>
      <c r="S116" s="120">
        <v>2.3220783300000005</v>
      </c>
      <c r="T116" s="120">
        <v>7.9551103699999999</v>
      </c>
      <c r="U116" s="120"/>
      <c r="V116" s="120"/>
      <c r="W116" s="120"/>
    </row>
    <row r="117" spans="1:23" hidden="1" outlineLevel="1">
      <c r="A117" s="62">
        <v>43770</v>
      </c>
      <c r="B117" s="120">
        <v>4425.1916252800002</v>
      </c>
      <c r="C117" s="120">
        <v>1195.1670163700001</v>
      </c>
      <c r="D117" s="120">
        <v>17.4087596</v>
      </c>
      <c r="E117" s="120">
        <v>940.64363352999999</v>
      </c>
      <c r="F117" s="120">
        <v>337.42097440999999</v>
      </c>
      <c r="G117" s="120">
        <v>16.558249180000001</v>
      </c>
      <c r="H117" s="120">
        <v>514.43943802000001</v>
      </c>
      <c r="I117" s="120">
        <v>540.40066960000001</v>
      </c>
      <c r="J117" s="120">
        <v>180.95443642999999</v>
      </c>
      <c r="K117" s="120">
        <v>6.7500088099999997</v>
      </c>
      <c r="L117" s="120">
        <v>169.31139149999998</v>
      </c>
      <c r="M117" s="176" t="s">
        <v>191</v>
      </c>
      <c r="N117" s="120">
        <v>104.67977062</v>
      </c>
      <c r="O117" s="120">
        <v>168.75177454999999</v>
      </c>
      <c r="P117" s="120">
        <v>66.499652420000004</v>
      </c>
      <c r="Q117" s="120">
        <v>24.368336059999997</v>
      </c>
      <c r="R117" s="120">
        <v>130.24915823000001</v>
      </c>
      <c r="S117" s="120">
        <v>3.2938420100000001</v>
      </c>
      <c r="T117" s="120">
        <v>8.2945139399999999</v>
      </c>
      <c r="U117" s="120"/>
      <c r="V117" s="120"/>
      <c r="W117" s="120"/>
    </row>
    <row r="118" spans="1:23" hidden="1" outlineLevel="1">
      <c r="A118" s="62">
        <v>43800</v>
      </c>
      <c r="B118" s="120">
        <v>4999.331401630001</v>
      </c>
      <c r="C118" s="120">
        <v>1208.8895415300001</v>
      </c>
      <c r="D118" s="120">
        <v>14.488784920000001</v>
      </c>
      <c r="E118" s="120">
        <v>979.96197639000002</v>
      </c>
      <c r="F118" s="120">
        <v>257.36633135</v>
      </c>
      <c r="G118" s="120">
        <v>24.822807040000001</v>
      </c>
      <c r="H118" s="120">
        <v>585.97911834000001</v>
      </c>
      <c r="I118" s="120">
        <v>626.20307071000002</v>
      </c>
      <c r="J118" s="120">
        <v>306.94331972000003</v>
      </c>
      <c r="K118" s="120">
        <v>6.8591086400000005</v>
      </c>
      <c r="L118" s="120">
        <v>123.90136962</v>
      </c>
      <c r="M118" s="176" t="s">
        <v>191</v>
      </c>
      <c r="N118" s="120">
        <v>355.90209803000005</v>
      </c>
      <c r="O118" s="120">
        <v>166.00757055</v>
      </c>
      <c r="P118" s="120">
        <v>194.77091820999999</v>
      </c>
      <c r="Q118" s="120">
        <v>23.389922170000002</v>
      </c>
      <c r="R118" s="120">
        <v>113.05665400000001</v>
      </c>
      <c r="S118" s="120">
        <v>2.54917792</v>
      </c>
      <c r="T118" s="120">
        <v>8.23963249</v>
      </c>
      <c r="U118" s="120"/>
      <c r="V118" s="120"/>
      <c r="W118" s="120"/>
    </row>
    <row r="119" spans="1:23" hidden="1" outlineLevel="1">
      <c r="A119" s="62">
        <v>43831</v>
      </c>
      <c r="B119" s="120">
        <v>5287.7161508700001</v>
      </c>
      <c r="C119" s="120">
        <v>1280.2061080399999</v>
      </c>
      <c r="D119" s="120">
        <v>7.5183468399999995</v>
      </c>
      <c r="E119" s="120">
        <v>1604.8301593199999</v>
      </c>
      <c r="F119" s="120">
        <v>249.43940168</v>
      </c>
      <c r="G119" s="120">
        <v>20.026344819999998</v>
      </c>
      <c r="H119" s="120">
        <v>446.41579480999997</v>
      </c>
      <c r="I119" s="120">
        <v>514.85683769000002</v>
      </c>
      <c r="J119" s="120">
        <v>250.54313667999998</v>
      </c>
      <c r="K119" s="120">
        <v>6.7148722099999985</v>
      </c>
      <c r="L119" s="120">
        <v>206.10704731999999</v>
      </c>
      <c r="M119" s="120">
        <v>0.46036497999999998</v>
      </c>
      <c r="N119" s="120">
        <v>207.09568059</v>
      </c>
      <c r="O119" s="120">
        <v>145.68939359999996</v>
      </c>
      <c r="P119" s="120">
        <v>173.90430855</v>
      </c>
      <c r="Q119" s="120">
        <v>25.113951270000001</v>
      </c>
      <c r="R119" s="120">
        <v>132.84680677000003</v>
      </c>
      <c r="S119" s="120">
        <v>3.6187347999999999</v>
      </c>
      <c r="T119" s="120">
        <v>12.328860899999999</v>
      </c>
      <c r="U119" s="120"/>
      <c r="V119" s="120"/>
      <c r="W119" s="120"/>
    </row>
    <row r="120" spans="1:23" hidden="1" outlineLevel="1">
      <c r="A120" s="62">
        <v>43862</v>
      </c>
      <c r="B120" s="120">
        <v>5301.1347470700002</v>
      </c>
      <c r="C120" s="120">
        <v>1472.7491595299998</v>
      </c>
      <c r="D120" s="120">
        <v>6.5605546199999996</v>
      </c>
      <c r="E120" s="120">
        <v>1492.96688627</v>
      </c>
      <c r="F120" s="120">
        <v>325.69903005999998</v>
      </c>
      <c r="G120" s="120">
        <v>18.941392409999999</v>
      </c>
      <c r="H120" s="120">
        <v>415.42842171000001</v>
      </c>
      <c r="I120" s="120">
        <v>486.86700350000007</v>
      </c>
      <c r="J120" s="120">
        <v>176.771807</v>
      </c>
      <c r="K120" s="120">
        <v>6.2454652800000003</v>
      </c>
      <c r="L120" s="120">
        <v>262.30818505000002</v>
      </c>
      <c r="M120" s="120">
        <v>0.20970807</v>
      </c>
      <c r="N120" s="120">
        <v>109.90472023</v>
      </c>
      <c r="O120" s="120">
        <v>141.52669993999999</v>
      </c>
      <c r="P120" s="120">
        <v>162.92770592000002</v>
      </c>
      <c r="Q120" s="120">
        <v>24.71644513</v>
      </c>
      <c r="R120" s="120">
        <v>180.45691299000001</v>
      </c>
      <c r="S120" s="120">
        <v>4.4347493399999998</v>
      </c>
      <c r="T120" s="120">
        <v>12.419900020000002</v>
      </c>
      <c r="U120" s="120"/>
      <c r="V120" s="120"/>
      <c r="W120" s="120"/>
    </row>
    <row r="121" spans="1:23" hidden="1" outlineLevel="1">
      <c r="A121" s="62">
        <v>43891</v>
      </c>
      <c r="B121" s="120">
        <v>5833.0785178799997</v>
      </c>
      <c r="C121" s="120">
        <v>1740.9135568900001</v>
      </c>
      <c r="D121" s="120">
        <v>6.0853098400000007</v>
      </c>
      <c r="E121" s="120">
        <v>1690.66310591</v>
      </c>
      <c r="F121" s="120">
        <v>276.92105119000001</v>
      </c>
      <c r="G121" s="120">
        <v>16.94396914</v>
      </c>
      <c r="H121" s="120">
        <v>415.80534001999996</v>
      </c>
      <c r="I121" s="120">
        <v>503.28360671000007</v>
      </c>
      <c r="J121" s="120">
        <v>194.30930458</v>
      </c>
      <c r="K121" s="120">
        <v>5.66305674</v>
      </c>
      <c r="L121" s="120">
        <v>266.00803997999998</v>
      </c>
      <c r="M121" s="120">
        <v>0.24883117999999999</v>
      </c>
      <c r="N121" s="120">
        <v>214.08304259000002</v>
      </c>
      <c r="O121" s="120">
        <v>144.72765397000001</v>
      </c>
      <c r="P121" s="120">
        <v>153.56553930000001</v>
      </c>
      <c r="Q121" s="120">
        <v>24.55091908</v>
      </c>
      <c r="R121" s="120">
        <v>163.99564989000001</v>
      </c>
      <c r="S121" s="120">
        <v>2.9093766900000002</v>
      </c>
      <c r="T121" s="120">
        <v>12.40116418</v>
      </c>
      <c r="U121" s="120"/>
      <c r="V121" s="120"/>
      <c r="W121" s="120"/>
    </row>
    <row r="122" spans="1:23" hidden="1" outlineLevel="1">
      <c r="A122" s="62">
        <v>43922</v>
      </c>
      <c r="B122" s="120">
        <v>6053.3841578699994</v>
      </c>
      <c r="C122" s="120">
        <v>2083.7050201800002</v>
      </c>
      <c r="D122" s="120">
        <v>8.8206432499999998</v>
      </c>
      <c r="E122" s="120">
        <v>1579.5591290599998</v>
      </c>
      <c r="F122" s="120">
        <v>242.5420359</v>
      </c>
      <c r="G122" s="120">
        <v>16.883226560000001</v>
      </c>
      <c r="H122" s="120">
        <v>404.33269665</v>
      </c>
      <c r="I122" s="120">
        <v>528.72722136000004</v>
      </c>
      <c r="J122" s="120">
        <v>254.12657489</v>
      </c>
      <c r="K122" s="120">
        <v>5.0716675799999997</v>
      </c>
      <c r="L122" s="120">
        <v>156.15632862000001</v>
      </c>
      <c r="M122" s="120">
        <v>0.71231513000000002</v>
      </c>
      <c r="N122" s="120">
        <v>268.56023365999999</v>
      </c>
      <c r="O122" s="120">
        <v>150.35994015</v>
      </c>
      <c r="P122" s="120">
        <v>136.22883888000001</v>
      </c>
      <c r="Q122" s="120">
        <v>22.856298969999997</v>
      </c>
      <c r="R122" s="120">
        <v>178.78598797999999</v>
      </c>
      <c r="S122" s="120">
        <v>2.3587704500000002</v>
      </c>
      <c r="T122" s="120">
        <v>13.597228600000001</v>
      </c>
      <c r="U122" s="120"/>
      <c r="V122" s="120"/>
      <c r="W122" s="120"/>
    </row>
    <row r="123" spans="1:23" hidden="1" outlineLevel="1">
      <c r="A123" s="62">
        <v>43952</v>
      </c>
      <c r="B123" s="120">
        <v>6145.7257447200009</v>
      </c>
      <c r="C123" s="120">
        <v>2160.7884426700002</v>
      </c>
      <c r="D123" s="120">
        <v>14.642581510000001</v>
      </c>
      <c r="E123" s="120">
        <v>1577.6729153400001</v>
      </c>
      <c r="F123" s="120">
        <v>245.26886347999999</v>
      </c>
      <c r="G123" s="120">
        <v>17.353738380000003</v>
      </c>
      <c r="H123" s="120">
        <v>455.22703121999996</v>
      </c>
      <c r="I123" s="120">
        <v>486.83800565999996</v>
      </c>
      <c r="J123" s="120">
        <v>156.68002320999997</v>
      </c>
      <c r="K123" s="120">
        <v>5.1637515699999996</v>
      </c>
      <c r="L123" s="120">
        <v>204.76528165000002</v>
      </c>
      <c r="M123" s="120">
        <v>0.70223762999999995</v>
      </c>
      <c r="N123" s="120">
        <v>266.43356974</v>
      </c>
      <c r="O123" s="120">
        <v>147.27061306000002</v>
      </c>
      <c r="P123" s="120">
        <v>132.59106095999999</v>
      </c>
      <c r="Q123" s="120">
        <v>22.577824249999999</v>
      </c>
      <c r="R123" s="120">
        <v>234.42027357999999</v>
      </c>
      <c r="S123" s="120">
        <v>2.5480425900000001</v>
      </c>
      <c r="T123" s="120">
        <v>14.78148822</v>
      </c>
      <c r="U123" s="120"/>
      <c r="V123" s="120"/>
      <c r="W123" s="120"/>
    </row>
    <row r="124" spans="1:23" hidden="1" outlineLevel="1">
      <c r="A124" s="62">
        <v>43983</v>
      </c>
      <c r="B124" s="120">
        <v>6045.1498911600011</v>
      </c>
      <c r="C124" s="120">
        <v>1959.7616305999998</v>
      </c>
      <c r="D124" s="120">
        <v>13.150603459999999</v>
      </c>
      <c r="E124" s="120">
        <v>1629.9596322500001</v>
      </c>
      <c r="F124" s="120">
        <v>196.38246075000001</v>
      </c>
      <c r="G124" s="120">
        <v>17.367897489999997</v>
      </c>
      <c r="H124" s="120">
        <v>416.93491687</v>
      </c>
      <c r="I124" s="120">
        <v>545.25188116999993</v>
      </c>
      <c r="J124" s="120">
        <v>152.96978801999995</v>
      </c>
      <c r="K124" s="120">
        <v>5.9780676400000008</v>
      </c>
      <c r="L124" s="120">
        <v>260.15378393000003</v>
      </c>
      <c r="M124" s="120">
        <v>0.70675533000000001</v>
      </c>
      <c r="N124" s="120">
        <v>288.01506247999998</v>
      </c>
      <c r="O124" s="120">
        <v>163.38439491000003</v>
      </c>
      <c r="P124" s="120">
        <v>139.01434945</v>
      </c>
      <c r="Q124" s="120">
        <v>24.548220820000001</v>
      </c>
      <c r="R124" s="120">
        <v>214.17932664999995</v>
      </c>
      <c r="S124" s="120">
        <v>2.5458984200000008</v>
      </c>
      <c r="T124" s="120">
        <v>14.845220920000001</v>
      </c>
      <c r="U124" s="120"/>
      <c r="V124" s="120"/>
      <c r="W124" s="120"/>
    </row>
    <row r="125" spans="1:23" hidden="1" outlineLevel="1">
      <c r="A125" s="62">
        <v>44013</v>
      </c>
      <c r="B125" s="120">
        <v>6161.05377434</v>
      </c>
      <c r="C125" s="120">
        <v>1987.3916875899999</v>
      </c>
      <c r="D125" s="120">
        <v>16.484496679999999</v>
      </c>
      <c r="E125" s="120">
        <v>1707.10353394</v>
      </c>
      <c r="F125" s="120">
        <v>235.06170686000002</v>
      </c>
      <c r="G125" s="120">
        <v>15.334214709999999</v>
      </c>
      <c r="H125" s="120">
        <v>378.93379037</v>
      </c>
      <c r="I125" s="120">
        <v>589.96399945999997</v>
      </c>
      <c r="J125" s="120">
        <v>154.36730502</v>
      </c>
      <c r="K125" s="120">
        <v>6.7525582500000008</v>
      </c>
      <c r="L125" s="120">
        <v>329.59430357000008</v>
      </c>
      <c r="M125" s="120">
        <v>0.25054449000000001</v>
      </c>
      <c r="N125" s="120">
        <v>182.36871325000001</v>
      </c>
      <c r="O125" s="120">
        <v>152.82676397999998</v>
      </c>
      <c r="P125" s="120">
        <v>138.89935367000001</v>
      </c>
      <c r="Q125" s="120">
        <v>19.94783013</v>
      </c>
      <c r="R125" s="120">
        <v>227.83705343</v>
      </c>
      <c r="S125" s="120">
        <v>3.6658311100000001</v>
      </c>
      <c r="T125" s="120">
        <v>14.270087830000001</v>
      </c>
      <c r="U125" s="120"/>
      <c r="V125" s="120"/>
      <c r="W125" s="120"/>
    </row>
    <row r="126" spans="1:23" hidden="1" outlineLevel="1">
      <c r="A126" s="62">
        <v>44044</v>
      </c>
      <c r="B126" s="120">
        <v>6338.7536568899986</v>
      </c>
      <c r="C126" s="120">
        <v>1806.8510494299999</v>
      </c>
      <c r="D126" s="120">
        <v>15.725514940000002</v>
      </c>
      <c r="E126" s="120">
        <v>1684.8273609600001</v>
      </c>
      <c r="F126" s="120">
        <v>257.36251202</v>
      </c>
      <c r="G126" s="120">
        <v>15.969017699999998</v>
      </c>
      <c r="H126" s="120">
        <v>812.0212177599999</v>
      </c>
      <c r="I126" s="120">
        <v>588.67807323</v>
      </c>
      <c r="J126" s="120">
        <v>165.42692381999998</v>
      </c>
      <c r="K126" s="120">
        <v>6.9077902299999998</v>
      </c>
      <c r="L126" s="120">
        <v>245.26958492</v>
      </c>
      <c r="M126" s="120">
        <v>0.99946376000000003</v>
      </c>
      <c r="N126" s="120">
        <v>125.11167513999999</v>
      </c>
      <c r="O126" s="120">
        <v>153.87983867</v>
      </c>
      <c r="P126" s="120">
        <v>156.19811493000003</v>
      </c>
      <c r="Q126" s="120">
        <v>21.037441059999999</v>
      </c>
      <c r="R126" s="120">
        <v>265.93021571999998</v>
      </c>
      <c r="S126" s="120">
        <v>2.8960752199999997</v>
      </c>
      <c r="T126" s="120">
        <v>13.66178738</v>
      </c>
      <c r="U126" s="120"/>
      <c r="V126" s="120"/>
      <c r="W126" s="120"/>
    </row>
    <row r="127" spans="1:23" hidden="1" outlineLevel="1">
      <c r="A127" s="62">
        <v>44075</v>
      </c>
      <c r="B127" s="120">
        <v>6477.7905743499987</v>
      </c>
      <c r="C127" s="120">
        <v>2017.4103805199998</v>
      </c>
      <c r="D127" s="120">
        <v>18.481749430000001</v>
      </c>
      <c r="E127" s="120">
        <v>1798.7696317599998</v>
      </c>
      <c r="F127" s="120">
        <v>307.10474944999999</v>
      </c>
      <c r="G127" s="120">
        <v>18.321289350000001</v>
      </c>
      <c r="H127" s="120">
        <v>480.95680597</v>
      </c>
      <c r="I127" s="120">
        <v>662.38295917999994</v>
      </c>
      <c r="J127" s="120">
        <v>191.35804216000002</v>
      </c>
      <c r="K127" s="120">
        <v>6.2534914699999984</v>
      </c>
      <c r="L127" s="120">
        <v>187.91095354999999</v>
      </c>
      <c r="M127" s="120">
        <v>4.0232646999999995</v>
      </c>
      <c r="N127" s="120">
        <v>146.67329858000002</v>
      </c>
      <c r="O127" s="120">
        <v>161.40297794</v>
      </c>
      <c r="P127" s="120">
        <v>142.65210702000002</v>
      </c>
      <c r="Q127" s="120">
        <v>24.371859830000002</v>
      </c>
      <c r="R127" s="120">
        <v>292.65725907000001</v>
      </c>
      <c r="S127" s="120">
        <v>2.3292257899999997</v>
      </c>
      <c r="T127" s="120">
        <v>14.73052858</v>
      </c>
      <c r="U127" s="120"/>
      <c r="V127" s="120"/>
      <c r="W127" s="120"/>
    </row>
    <row r="128" spans="1:23" hidden="1" outlineLevel="1">
      <c r="A128" s="62">
        <v>44105</v>
      </c>
      <c r="B128" s="120">
        <v>6582.4474231599997</v>
      </c>
      <c r="C128" s="120">
        <v>1886.2562243900002</v>
      </c>
      <c r="D128" s="120">
        <v>24.404350960000002</v>
      </c>
      <c r="E128" s="120">
        <v>1788.0935750000001</v>
      </c>
      <c r="F128" s="120">
        <v>339.81335405999999</v>
      </c>
      <c r="G128" s="120">
        <v>19.265646320000002</v>
      </c>
      <c r="H128" s="120">
        <v>520.24278670000012</v>
      </c>
      <c r="I128" s="120">
        <v>687.67125194999994</v>
      </c>
      <c r="J128" s="120">
        <v>219.39182556</v>
      </c>
      <c r="K128" s="120">
        <v>5.912484169999999</v>
      </c>
      <c r="L128" s="120">
        <v>237.95714687</v>
      </c>
      <c r="M128" s="120">
        <v>3.45740384</v>
      </c>
      <c r="N128" s="120">
        <v>163.33736159000003</v>
      </c>
      <c r="O128" s="120">
        <v>161.54125752000002</v>
      </c>
      <c r="P128" s="120">
        <v>160.11095444</v>
      </c>
      <c r="Q128" s="120">
        <v>23.258367670000002</v>
      </c>
      <c r="R128" s="120">
        <v>324.61844129000002</v>
      </c>
      <c r="S128" s="120">
        <v>2.8345031999999994</v>
      </c>
      <c r="T128" s="120">
        <v>14.28048763</v>
      </c>
      <c r="U128" s="120"/>
      <c r="V128" s="120"/>
      <c r="W128" s="120"/>
    </row>
    <row r="129" spans="1:23" hidden="1" outlineLevel="1">
      <c r="A129" s="62">
        <v>44136</v>
      </c>
      <c r="B129" s="120">
        <v>6329.4825255800006</v>
      </c>
      <c r="C129" s="120">
        <v>1762.61100175</v>
      </c>
      <c r="D129" s="120">
        <v>19.177079930000001</v>
      </c>
      <c r="E129" s="120">
        <v>1857.12634054</v>
      </c>
      <c r="F129" s="120">
        <v>308.78492065</v>
      </c>
      <c r="G129" s="120">
        <v>21.269253040000002</v>
      </c>
      <c r="H129" s="120">
        <v>497.68730394000005</v>
      </c>
      <c r="I129" s="120">
        <v>700.65552016000004</v>
      </c>
      <c r="J129" s="120">
        <v>201.10797080000003</v>
      </c>
      <c r="K129" s="120">
        <v>5.46926851</v>
      </c>
      <c r="L129" s="120">
        <v>186.00199099000002</v>
      </c>
      <c r="M129" s="120">
        <v>18.888219249999999</v>
      </c>
      <c r="N129" s="120">
        <v>98.774115589999994</v>
      </c>
      <c r="O129" s="120">
        <v>162.0761684</v>
      </c>
      <c r="P129" s="120">
        <v>115.35711967000002</v>
      </c>
      <c r="Q129" s="120">
        <v>24.104567539999998</v>
      </c>
      <c r="R129" s="120">
        <v>333.81797165000006</v>
      </c>
      <c r="S129" s="120">
        <v>2.3299350399999996</v>
      </c>
      <c r="T129" s="120">
        <v>14.243778130000001</v>
      </c>
      <c r="U129" s="120"/>
      <c r="V129" s="120"/>
      <c r="W129" s="120"/>
    </row>
    <row r="130" spans="1:23" hidden="1" outlineLevel="1">
      <c r="A130" s="62">
        <v>44166</v>
      </c>
      <c r="B130" s="120">
        <v>6589.4846208599993</v>
      </c>
      <c r="C130" s="120">
        <v>1610.6183683300001</v>
      </c>
      <c r="D130" s="120">
        <v>19.419314329999999</v>
      </c>
      <c r="E130" s="120">
        <v>1719.86940357</v>
      </c>
      <c r="F130" s="120">
        <v>217.64929887</v>
      </c>
      <c r="G130" s="120">
        <v>19.239912670000002</v>
      </c>
      <c r="H130" s="120">
        <v>734.92229635000001</v>
      </c>
      <c r="I130" s="120">
        <v>800.31765457000006</v>
      </c>
      <c r="J130" s="120">
        <v>335.25670114000008</v>
      </c>
      <c r="K130" s="120">
        <v>6.3520257999999989</v>
      </c>
      <c r="L130" s="120">
        <v>199.89504098</v>
      </c>
      <c r="M130" s="120">
        <v>19.561495700000002</v>
      </c>
      <c r="N130" s="120">
        <v>135.39652401999999</v>
      </c>
      <c r="O130" s="120">
        <v>153.00565041999999</v>
      </c>
      <c r="P130" s="120">
        <v>96.003823570000009</v>
      </c>
      <c r="Q130" s="120">
        <v>24.580699260000003</v>
      </c>
      <c r="R130" s="120">
        <v>481.28248743999995</v>
      </c>
      <c r="S130" s="120">
        <v>2.1966476500000001</v>
      </c>
      <c r="T130" s="120">
        <v>13.917276190000001</v>
      </c>
      <c r="U130" s="120"/>
      <c r="V130" s="120"/>
      <c r="W130" s="120"/>
    </row>
    <row r="131" spans="1:23" hidden="1" outlineLevel="1">
      <c r="A131" s="62">
        <v>44197</v>
      </c>
      <c r="B131" s="120">
        <v>5979.877810590001</v>
      </c>
      <c r="C131" s="120">
        <v>1790.3828344799999</v>
      </c>
      <c r="D131" s="120">
        <v>8.2967868799999991</v>
      </c>
      <c r="E131" s="120">
        <v>1536.0267617999998</v>
      </c>
      <c r="F131" s="120">
        <v>272.22915352999996</v>
      </c>
      <c r="G131" s="120">
        <v>21.178264739999999</v>
      </c>
      <c r="H131" s="120">
        <v>398.85191085999998</v>
      </c>
      <c r="I131" s="120">
        <v>641.81092486</v>
      </c>
      <c r="J131" s="120">
        <v>171.93803782999998</v>
      </c>
      <c r="K131" s="120">
        <v>5.3292850999999999</v>
      </c>
      <c r="L131" s="120">
        <v>226.76355545999996</v>
      </c>
      <c r="M131" s="120">
        <v>19.4278625</v>
      </c>
      <c r="N131" s="120">
        <v>127.76297095</v>
      </c>
      <c r="O131" s="120">
        <v>131.51436065000001</v>
      </c>
      <c r="P131" s="120">
        <v>110.35723973999998</v>
      </c>
      <c r="Q131" s="120">
        <v>25.484844959999997</v>
      </c>
      <c r="R131" s="120">
        <v>477.07356059000006</v>
      </c>
      <c r="S131" s="120">
        <v>2.8663657399999996</v>
      </c>
      <c r="T131" s="120">
        <v>12.583089920000001</v>
      </c>
      <c r="U131" s="120"/>
      <c r="V131" s="120"/>
      <c r="W131" s="120"/>
    </row>
    <row r="132" spans="1:23" hidden="1" outlineLevel="1">
      <c r="A132" s="62">
        <v>44228</v>
      </c>
      <c r="B132" s="120">
        <v>6490.7842542199996</v>
      </c>
      <c r="C132" s="120">
        <v>2032.47381963</v>
      </c>
      <c r="D132" s="120">
        <v>8.3221902400000012</v>
      </c>
      <c r="E132" s="120">
        <v>1466.25518633</v>
      </c>
      <c r="F132" s="120">
        <v>354.54716724999997</v>
      </c>
      <c r="G132" s="120">
        <v>19.652368389999999</v>
      </c>
      <c r="H132" s="120">
        <v>371.90745320000002</v>
      </c>
      <c r="I132" s="120">
        <v>684.80943230999992</v>
      </c>
      <c r="J132" s="120">
        <v>186.88056308</v>
      </c>
      <c r="K132" s="120">
        <v>5.4176521999999991</v>
      </c>
      <c r="L132" s="120">
        <v>272.29788891999999</v>
      </c>
      <c r="M132" s="120">
        <v>21.009570490000002</v>
      </c>
      <c r="N132" s="120">
        <v>231.78953779</v>
      </c>
      <c r="O132" s="120">
        <v>132.34290765</v>
      </c>
      <c r="P132" s="120">
        <v>98.497710260000005</v>
      </c>
      <c r="Q132" s="120">
        <v>27.875079619999998</v>
      </c>
      <c r="R132" s="120">
        <v>561.83675771000003</v>
      </c>
      <c r="S132" s="120">
        <v>2.48668383</v>
      </c>
      <c r="T132" s="120">
        <v>12.382285319999999</v>
      </c>
      <c r="U132" s="120"/>
      <c r="V132" s="120"/>
      <c r="W132" s="120"/>
    </row>
    <row r="133" spans="1:23" hidden="1" outlineLevel="1">
      <c r="A133" s="62">
        <v>44256</v>
      </c>
      <c r="B133" s="120">
        <v>6953.8972045199998</v>
      </c>
      <c r="C133" s="120">
        <v>2488.9635739700002</v>
      </c>
      <c r="D133" s="120">
        <v>12.94726416</v>
      </c>
      <c r="E133" s="120">
        <v>1389.1526502700001</v>
      </c>
      <c r="F133" s="120">
        <v>445.50923484000003</v>
      </c>
      <c r="G133" s="120">
        <v>15.61039298</v>
      </c>
      <c r="H133" s="120">
        <v>350.30064720999997</v>
      </c>
      <c r="I133" s="120">
        <v>735.34910846000002</v>
      </c>
      <c r="J133" s="120">
        <v>217.47864767999999</v>
      </c>
      <c r="K133" s="120">
        <v>9.8880314699999978</v>
      </c>
      <c r="L133" s="120">
        <v>262.07544575999998</v>
      </c>
      <c r="M133" s="120">
        <v>25.018017090000001</v>
      </c>
      <c r="N133" s="120">
        <v>201.63191956</v>
      </c>
      <c r="O133" s="120">
        <v>131.32110234999999</v>
      </c>
      <c r="P133" s="120">
        <v>97.887502570000009</v>
      </c>
      <c r="Q133" s="120">
        <v>29.295490360000002</v>
      </c>
      <c r="R133" s="120">
        <v>527.96996171000001</v>
      </c>
      <c r="S133" s="120">
        <v>2.6045545499999996</v>
      </c>
      <c r="T133" s="120">
        <v>10.893659530000001</v>
      </c>
      <c r="U133" s="120"/>
      <c r="V133" s="120"/>
      <c r="W133" s="120"/>
    </row>
    <row r="134" spans="1:23" hidden="1" outlineLevel="1">
      <c r="A134" s="62">
        <v>44287</v>
      </c>
      <c r="B134" s="120">
        <v>7299.4330097499987</v>
      </c>
      <c r="C134" s="120">
        <v>3210.40634206</v>
      </c>
      <c r="D134" s="120">
        <v>11.65580924</v>
      </c>
      <c r="E134" s="120">
        <v>1387.8679764699998</v>
      </c>
      <c r="F134" s="120">
        <v>383.50012541000001</v>
      </c>
      <c r="G134" s="120">
        <v>15.78405674</v>
      </c>
      <c r="H134" s="120">
        <v>371.67514501999995</v>
      </c>
      <c r="I134" s="120">
        <v>677.92044539000005</v>
      </c>
      <c r="J134" s="120">
        <v>250.75075272000001</v>
      </c>
      <c r="K134" s="120">
        <v>4.9697057899999999</v>
      </c>
      <c r="L134" s="120">
        <v>157.10542258000004</v>
      </c>
      <c r="M134" s="120">
        <v>27.204908180000004</v>
      </c>
      <c r="N134" s="120">
        <v>100.96674752</v>
      </c>
      <c r="O134" s="120">
        <v>121.76518132999999</v>
      </c>
      <c r="P134" s="120">
        <v>110.15585987</v>
      </c>
      <c r="Q134" s="120">
        <v>27.258514599999998</v>
      </c>
      <c r="R134" s="120">
        <v>427.22401711000003</v>
      </c>
      <c r="S134" s="120">
        <v>2.9644977199999998</v>
      </c>
      <c r="T134" s="120">
        <v>10.257501999999999</v>
      </c>
      <c r="U134" s="120"/>
      <c r="V134" s="120"/>
      <c r="W134" s="120"/>
    </row>
    <row r="135" spans="1:23" hidden="1" outlineLevel="1">
      <c r="A135" s="62">
        <v>44317</v>
      </c>
      <c r="B135" s="120">
        <v>7776.0638216400002</v>
      </c>
      <c r="C135" s="120">
        <v>3216.2938558799997</v>
      </c>
      <c r="D135" s="120">
        <v>10.74222438</v>
      </c>
      <c r="E135" s="120">
        <v>1587.60476999</v>
      </c>
      <c r="F135" s="120">
        <v>422.40087877000002</v>
      </c>
      <c r="G135" s="120">
        <v>14.989022200000001</v>
      </c>
      <c r="H135" s="120">
        <v>326.75995101999996</v>
      </c>
      <c r="I135" s="120">
        <v>758.17019212999992</v>
      </c>
      <c r="J135" s="120">
        <v>279.84084505999999</v>
      </c>
      <c r="K135" s="120">
        <v>5.7134789300000008</v>
      </c>
      <c r="L135" s="120">
        <v>233.29633827000001</v>
      </c>
      <c r="M135" s="120">
        <v>41.891191019999994</v>
      </c>
      <c r="N135" s="120">
        <v>105.20867506000002</v>
      </c>
      <c r="O135" s="120">
        <v>132.49824161000001</v>
      </c>
      <c r="P135" s="120">
        <v>106.89017810999999</v>
      </c>
      <c r="Q135" s="120">
        <v>25.324819229999999</v>
      </c>
      <c r="R135" s="120">
        <v>496.91473544000007</v>
      </c>
      <c r="S135" s="120">
        <v>2.4790043500000003</v>
      </c>
      <c r="T135" s="120">
        <v>9.0454201899999997</v>
      </c>
      <c r="U135" s="120"/>
      <c r="V135" s="120"/>
      <c r="W135" s="120"/>
    </row>
    <row r="136" spans="1:23" hidden="1" outlineLevel="1">
      <c r="A136" s="62">
        <v>44348</v>
      </c>
      <c r="B136" s="120">
        <v>7640.5940480999998</v>
      </c>
      <c r="C136" s="120">
        <v>2890.4132736500001</v>
      </c>
      <c r="D136" s="120">
        <v>14.49003532</v>
      </c>
      <c r="E136" s="120">
        <v>1582.8166592499997</v>
      </c>
      <c r="F136" s="120">
        <v>453.95716808999998</v>
      </c>
      <c r="G136" s="120">
        <v>15.336872800000002</v>
      </c>
      <c r="H136" s="120">
        <v>676.87424867000004</v>
      </c>
      <c r="I136" s="120">
        <v>667.12720929000011</v>
      </c>
      <c r="J136" s="120">
        <v>233.73106230999997</v>
      </c>
      <c r="K136" s="120">
        <v>6.9259269199999993</v>
      </c>
      <c r="L136" s="120">
        <v>211.60248057000001</v>
      </c>
      <c r="M136" s="120">
        <v>29.344599810000005</v>
      </c>
      <c r="N136" s="120">
        <v>104.46027561999999</v>
      </c>
      <c r="O136" s="120">
        <v>135.04608485</v>
      </c>
      <c r="P136" s="120">
        <v>119.38262581000001</v>
      </c>
      <c r="Q136" s="120">
        <v>24.075257630000003</v>
      </c>
      <c r="R136" s="120">
        <v>465.15433509000002</v>
      </c>
      <c r="S136" s="120">
        <v>2.0907541599999999</v>
      </c>
      <c r="T136" s="120">
        <v>7.7651782599999999</v>
      </c>
      <c r="U136" s="120"/>
      <c r="V136" s="120"/>
      <c r="W136" s="120"/>
    </row>
    <row r="137" spans="1:23" hidden="1" outlineLevel="1">
      <c r="A137" s="62">
        <v>44378</v>
      </c>
      <c r="B137" s="120">
        <v>7282.3405839899997</v>
      </c>
      <c r="C137" s="120">
        <v>2719.96066178</v>
      </c>
      <c r="D137" s="120">
        <v>16.40385916</v>
      </c>
      <c r="E137" s="120">
        <v>1378.1222356399999</v>
      </c>
      <c r="F137" s="120">
        <v>437.05287231</v>
      </c>
      <c r="G137" s="120">
        <v>16.057689269999997</v>
      </c>
      <c r="H137" s="120">
        <v>683.94040701999995</v>
      </c>
      <c r="I137" s="120">
        <v>693.23106686000006</v>
      </c>
      <c r="J137" s="120">
        <v>199.16029541999998</v>
      </c>
      <c r="K137" s="120">
        <v>13.1707535</v>
      </c>
      <c r="L137" s="120">
        <v>240.53803432000001</v>
      </c>
      <c r="M137" s="120">
        <v>35.583642949999998</v>
      </c>
      <c r="N137" s="120">
        <v>87.614661749999996</v>
      </c>
      <c r="O137" s="120">
        <v>129.11441400000001</v>
      </c>
      <c r="P137" s="120">
        <v>136.82679602999997</v>
      </c>
      <c r="Q137" s="120">
        <v>22.503916579999999</v>
      </c>
      <c r="R137" s="120">
        <v>462.15803258</v>
      </c>
      <c r="S137" s="120">
        <v>2.2035562799999999</v>
      </c>
      <c r="T137" s="120">
        <v>8.6976885399999979</v>
      </c>
      <c r="U137" s="120"/>
      <c r="V137" s="120"/>
      <c r="W137" s="120"/>
    </row>
    <row r="138" spans="1:23" hidden="1" outlineLevel="1">
      <c r="A138" s="62">
        <v>44409</v>
      </c>
      <c r="B138" s="120">
        <v>7149.7393338200009</v>
      </c>
      <c r="C138" s="120">
        <v>2784.7990505800003</v>
      </c>
      <c r="D138" s="120">
        <v>20.348913230000001</v>
      </c>
      <c r="E138" s="120">
        <v>1484.0792991600001</v>
      </c>
      <c r="F138" s="120">
        <v>336.82667216999999</v>
      </c>
      <c r="G138" s="120">
        <v>15.813509379999999</v>
      </c>
      <c r="H138" s="120">
        <v>368.14001821000005</v>
      </c>
      <c r="I138" s="120">
        <v>696.58013281000001</v>
      </c>
      <c r="J138" s="120">
        <v>227.49532954</v>
      </c>
      <c r="K138" s="120">
        <v>6.4873454600000011</v>
      </c>
      <c r="L138" s="120">
        <v>246.19509591999997</v>
      </c>
      <c r="M138" s="120">
        <v>43.188491790000008</v>
      </c>
      <c r="N138" s="120">
        <v>99.735027340000002</v>
      </c>
      <c r="O138" s="120">
        <v>125.47251313000001</v>
      </c>
      <c r="P138" s="120">
        <v>211.92776247</v>
      </c>
      <c r="Q138" s="120">
        <v>22.372504079999999</v>
      </c>
      <c r="R138" s="120">
        <v>440.56230249999993</v>
      </c>
      <c r="S138" s="120">
        <v>5.5395098100000002</v>
      </c>
      <c r="T138" s="120">
        <v>14.175856239999998</v>
      </c>
      <c r="U138" s="120"/>
      <c r="V138" s="120"/>
      <c r="W138" s="120"/>
    </row>
    <row r="139" spans="1:23" hidden="1" outlineLevel="1">
      <c r="A139" s="62">
        <v>44440</v>
      </c>
      <c r="B139" s="120">
        <v>7102.6893117900008</v>
      </c>
      <c r="C139" s="120">
        <v>2680.5298510499997</v>
      </c>
      <c r="D139" s="120">
        <v>14.95566262</v>
      </c>
      <c r="E139" s="120">
        <v>1499.35687117</v>
      </c>
      <c r="F139" s="120">
        <v>313.40795765999997</v>
      </c>
      <c r="G139" s="120">
        <v>16.345036159999999</v>
      </c>
      <c r="H139" s="120">
        <v>421.90812714000003</v>
      </c>
      <c r="I139" s="120">
        <v>754.81269925000004</v>
      </c>
      <c r="J139" s="120">
        <v>196.07950123999998</v>
      </c>
      <c r="K139" s="120">
        <v>8.8988430899999997</v>
      </c>
      <c r="L139" s="120">
        <v>250.43170186</v>
      </c>
      <c r="M139" s="120">
        <v>37.499876489999998</v>
      </c>
      <c r="N139" s="120">
        <v>100.87206514</v>
      </c>
      <c r="O139" s="120">
        <v>119.70521331999998</v>
      </c>
      <c r="P139" s="120">
        <v>209.86082346999999</v>
      </c>
      <c r="Q139" s="120">
        <v>23.495850799999999</v>
      </c>
      <c r="R139" s="120">
        <v>431.31351808000005</v>
      </c>
      <c r="S139" s="120">
        <v>5.3843423899999996</v>
      </c>
      <c r="T139" s="120">
        <v>17.831370860000003</v>
      </c>
      <c r="U139" s="120"/>
      <c r="V139" s="120"/>
      <c r="W139" s="120"/>
    </row>
    <row r="140" spans="1:23" hidden="1" outlineLevel="1">
      <c r="A140" s="62">
        <v>44470</v>
      </c>
      <c r="B140" s="120">
        <v>7311.3299300599992</v>
      </c>
      <c r="C140" s="120">
        <v>2789.63148288</v>
      </c>
      <c r="D140" s="120">
        <v>8.8397892099999993</v>
      </c>
      <c r="E140" s="120">
        <v>1440.33376426</v>
      </c>
      <c r="F140" s="120">
        <v>452.58135319000007</v>
      </c>
      <c r="G140" s="120">
        <v>17.40973383</v>
      </c>
      <c r="H140" s="120">
        <v>369.72760140000003</v>
      </c>
      <c r="I140" s="120">
        <v>786.36312326000018</v>
      </c>
      <c r="J140" s="120">
        <v>219.87048988999999</v>
      </c>
      <c r="K140" s="120">
        <v>7.2529162499999993</v>
      </c>
      <c r="L140" s="120">
        <v>223.44136742000001</v>
      </c>
      <c r="M140" s="120">
        <v>30.923182950000001</v>
      </c>
      <c r="N140" s="120">
        <v>100.25758076000001</v>
      </c>
      <c r="O140" s="120">
        <v>129.24126994000002</v>
      </c>
      <c r="P140" s="120">
        <v>218.73202914000001</v>
      </c>
      <c r="Q140" s="120">
        <v>23.691994559999998</v>
      </c>
      <c r="R140" s="120">
        <v>456.99590174000008</v>
      </c>
      <c r="S140" s="120">
        <v>2.7584689900000003</v>
      </c>
      <c r="T140" s="120">
        <v>33.27788039</v>
      </c>
      <c r="U140" s="120"/>
      <c r="V140" s="120"/>
      <c r="W140" s="120"/>
    </row>
    <row r="141" spans="1:23" hidden="1" outlineLevel="1">
      <c r="A141" s="62">
        <v>44501</v>
      </c>
      <c r="B141" s="120">
        <v>7318.5220398500005</v>
      </c>
      <c r="C141" s="120">
        <v>2435.3921823199998</v>
      </c>
      <c r="D141" s="120">
        <v>10.58733992</v>
      </c>
      <c r="E141" s="120">
        <v>1408.1405199599999</v>
      </c>
      <c r="F141" s="120">
        <v>632.68757002000007</v>
      </c>
      <c r="G141" s="120">
        <v>14.67076067</v>
      </c>
      <c r="H141" s="120">
        <v>371.24817871000005</v>
      </c>
      <c r="I141" s="120">
        <v>856.96431300000006</v>
      </c>
      <c r="J141" s="120">
        <v>274.07727833000001</v>
      </c>
      <c r="K141" s="120">
        <v>6.2042613099999988</v>
      </c>
      <c r="L141" s="120">
        <v>262.59647412000004</v>
      </c>
      <c r="M141" s="120">
        <v>43.525477420000001</v>
      </c>
      <c r="N141" s="120">
        <v>111.5532382</v>
      </c>
      <c r="O141" s="120">
        <v>134.22256844999998</v>
      </c>
      <c r="P141" s="120">
        <v>219.82624555000001</v>
      </c>
      <c r="Q141" s="120">
        <v>26.298884699999995</v>
      </c>
      <c r="R141" s="120">
        <v>472.46260170000005</v>
      </c>
      <c r="S141" s="120">
        <v>3.9847730299999999</v>
      </c>
      <c r="T141" s="120">
        <v>34.079372440000007</v>
      </c>
      <c r="U141" s="120"/>
      <c r="V141" s="120"/>
      <c r="W141" s="120"/>
    </row>
    <row r="142" spans="1:23" hidden="1" outlineLevel="1">
      <c r="A142" s="62">
        <v>44531</v>
      </c>
      <c r="B142" s="120">
        <v>8263.5789811099985</v>
      </c>
      <c r="C142" s="120">
        <v>2148.1974196000001</v>
      </c>
      <c r="D142" s="120">
        <v>13.430033269999999</v>
      </c>
      <c r="E142" s="120">
        <v>1364.01686924</v>
      </c>
      <c r="F142" s="120">
        <v>351.82494521000001</v>
      </c>
      <c r="G142" s="120">
        <v>18.998400849999996</v>
      </c>
      <c r="H142" s="120">
        <v>1416.63225405</v>
      </c>
      <c r="I142" s="120">
        <v>1125.4308199899999</v>
      </c>
      <c r="J142" s="120">
        <v>417.41139618999995</v>
      </c>
      <c r="K142" s="120">
        <v>7.2859604400000002</v>
      </c>
      <c r="L142" s="120">
        <v>269.88510315000002</v>
      </c>
      <c r="M142" s="120">
        <v>46.137571559999998</v>
      </c>
      <c r="N142" s="120">
        <v>186.95294604000003</v>
      </c>
      <c r="O142" s="120">
        <v>155.20157620999998</v>
      </c>
      <c r="P142" s="120">
        <v>244.23237929999999</v>
      </c>
      <c r="Q142" s="120">
        <v>27.326454950000002</v>
      </c>
      <c r="R142" s="120">
        <v>422.98758735999996</v>
      </c>
      <c r="S142" s="120">
        <v>3.5416416500000008</v>
      </c>
      <c r="T142" s="120">
        <v>44.085622049999998</v>
      </c>
      <c r="U142" s="120"/>
      <c r="V142" s="120"/>
      <c r="W142" s="120"/>
    </row>
    <row r="143" spans="1:23" hidden="1" outlineLevel="1">
      <c r="A143" s="62">
        <v>44562</v>
      </c>
      <c r="B143" s="120">
        <v>7134.5186995099984</v>
      </c>
      <c r="C143" s="120">
        <v>2356.7262486199998</v>
      </c>
      <c r="D143" s="120">
        <v>6.5824346700000005</v>
      </c>
      <c r="E143" s="120">
        <v>1420.5479436400001</v>
      </c>
      <c r="F143" s="120">
        <v>423.41377685999998</v>
      </c>
      <c r="G143" s="120">
        <v>16.338441330000002</v>
      </c>
      <c r="H143" s="120">
        <v>569.97390542000005</v>
      </c>
      <c r="I143" s="120">
        <v>860.05717639</v>
      </c>
      <c r="J143" s="120">
        <v>213.37046723</v>
      </c>
      <c r="K143" s="120">
        <v>5.22972752</v>
      </c>
      <c r="L143" s="120">
        <v>299.76575549999995</v>
      </c>
      <c r="M143" s="120">
        <v>47.761072589999998</v>
      </c>
      <c r="N143" s="120">
        <v>153.11171322000001</v>
      </c>
      <c r="O143" s="120">
        <v>167.6482287</v>
      </c>
      <c r="P143" s="120">
        <v>229.48887175999994</v>
      </c>
      <c r="Q143" s="120">
        <v>23.604779409999999</v>
      </c>
      <c r="R143" s="120">
        <v>300.87151933000001</v>
      </c>
      <c r="S143" s="120">
        <v>2.3625343200000004</v>
      </c>
      <c r="T143" s="120">
        <v>37.664102999999997</v>
      </c>
      <c r="U143" s="120"/>
      <c r="V143" s="120"/>
      <c r="W143" s="120"/>
    </row>
    <row r="144" spans="1:23" hidden="1" outlineLevel="1">
      <c r="A144" s="62">
        <v>44593</v>
      </c>
      <c r="B144" s="120">
        <v>7976.2795953599998</v>
      </c>
      <c r="C144" s="120">
        <v>2851.2547225999997</v>
      </c>
      <c r="D144" s="120">
        <v>5.1934098800000008</v>
      </c>
      <c r="E144" s="120">
        <v>1420.8539804</v>
      </c>
      <c r="F144" s="120">
        <v>569.92108595999991</v>
      </c>
      <c r="G144" s="120">
        <v>14.34749965</v>
      </c>
      <c r="H144" s="120">
        <v>484.82243718000001</v>
      </c>
      <c r="I144" s="120">
        <v>935.90369263000014</v>
      </c>
      <c r="J144" s="120">
        <v>227.12968339000003</v>
      </c>
      <c r="K144" s="120">
        <v>6.4779592199999998</v>
      </c>
      <c r="L144" s="120">
        <v>357.39743673000004</v>
      </c>
      <c r="M144" s="120">
        <v>49.711998579999999</v>
      </c>
      <c r="N144" s="120">
        <v>203.52407763000002</v>
      </c>
      <c r="O144" s="120">
        <v>134.67563494000001</v>
      </c>
      <c r="P144" s="120">
        <v>226.28059001999998</v>
      </c>
      <c r="Q144" s="120">
        <v>17.459123510000001</v>
      </c>
      <c r="R144" s="120">
        <v>439.23933306000004</v>
      </c>
      <c r="S144" s="120">
        <v>5.1381997399999992</v>
      </c>
      <c r="T144" s="120">
        <v>26.94873024</v>
      </c>
      <c r="U144" s="120"/>
      <c r="V144" s="120"/>
      <c r="W144" s="120"/>
    </row>
    <row r="145" spans="1:23" hidden="1" outlineLevel="1">
      <c r="A145" s="62">
        <v>44621</v>
      </c>
      <c r="B145" s="120">
        <v>7671.8168171500001</v>
      </c>
      <c r="C145" s="120">
        <v>2557.1178791800003</v>
      </c>
      <c r="D145" s="120">
        <v>5.47651983</v>
      </c>
      <c r="E145" s="120">
        <v>1438.1605401800002</v>
      </c>
      <c r="F145" s="120">
        <v>655.37726142999998</v>
      </c>
      <c r="G145" s="120">
        <v>18.1835868</v>
      </c>
      <c r="H145" s="120">
        <v>401.31320022999995</v>
      </c>
      <c r="I145" s="120">
        <v>1039.0367476399999</v>
      </c>
      <c r="J145" s="120">
        <v>244.27463193</v>
      </c>
      <c r="K145" s="120">
        <v>6.21448819</v>
      </c>
      <c r="L145" s="120">
        <v>207.99153938000001</v>
      </c>
      <c r="M145" s="120">
        <v>48.450114360000001</v>
      </c>
      <c r="N145" s="120">
        <v>154.46520372000001</v>
      </c>
      <c r="O145" s="120">
        <v>128.89675707000001</v>
      </c>
      <c r="P145" s="120">
        <v>228.98520153999996</v>
      </c>
      <c r="Q145" s="120">
        <v>16.426591800000001</v>
      </c>
      <c r="R145" s="120">
        <v>495.98014000000006</v>
      </c>
      <c r="S145" s="120">
        <v>3.6802613100000006</v>
      </c>
      <c r="T145" s="120">
        <v>21.786152560000005</v>
      </c>
      <c r="U145" s="120"/>
      <c r="V145" s="120"/>
      <c r="W145" s="120"/>
    </row>
    <row r="146" spans="1:23" hidden="1" outlineLevel="1">
      <c r="A146" s="62">
        <v>44652</v>
      </c>
      <c r="B146" s="120">
        <v>8046.0901388700004</v>
      </c>
      <c r="C146" s="120">
        <v>2897.9819871999998</v>
      </c>
      <c r="D146" s="120">
        <v>2.40981428</v>
      </c>
      <c r="E146" s="120">
        <v>1453.99774075</v>
      </c>
      <c r="F146" s="120">
        <v>574.55948718000002</v>
      </c>
      <c r="G146" s="120">
        <v>16.821481559999999</v>
      </c>
      <c r="H146" s="120">
        <v>359.78872665999995</v>
      </c>
      <c r="I146" s="120">
        <v>1130.2771872199999</v>
      </c>
      <c r="J146" s="120">
        <v>200.7256026</v>
      </c>
      <c r="K146" s="120">
        <v>6.1215877699999997</v>
      </c>
      <c r="L146" s="120">
        <v>291.33761550999998</v>
      </c>
      <c r="M146" s="120">
        <v>47.790774120000002</v>
      </c>
      <c r="N146" s="120">
        <v>122.98358071</v>
      </c>
      <c r="O146" s="120">
        <v>131.87159502</v>
      </c>
      <c r="P146" s="120">
        <v>229.29524954999999</v>
      </c>
      <c r="Q146" s="120">
        <v>16.326181049999999</v>
      </c>
      <c r="R146" s="120">
        <v>533.41045285000007</v>
      </c>
      <c r="S146" s="120">
        <v>3.7107183200000007</v>
      </c>
      <c r="T146" s="120">
        <v>26.680356520000004</v>
      </c>
      <c r="U146" s="120"/>
      <c r="V146" s="120"/>
      <c r="W146" s="120"/>
    </row>
    <row r="147" spans="1:23" hidden="1" outlineLevel="1">
      <c r="A147" s="62">
        <v>44682</v>
      </c>
      <c r="B147" s="120">
        <v>8322.6569627999997</v>
      </c>
      <c r="C147" s="120">
        <v>3061.6969332400004</v>
      </c>
      <c r="D147" s="120">
        <v>3.0842721900000001</v>
      </c>
      <c r="E147" s="120">
        <v>1597.1193172899998</v>
      </c>
      <c r="F147" s="120">
        <v>539.91128251999999</v>
      </c>
      <c r="G147" s="120">
        <v>23.99648475</v>
      </c>
      <c r="H147" s="120">
        <v>322.00851133000003</v>
      </c>
      <c r="I147" s="120">
        <v>1146.8470135</v>
      </c>
      <c r="J147" s="120">
        <v>203.08882353999999</v>
      </c>
      <c r="K147" s="120">
        <v>5.4554448000000004</v>
      </c>
      <c r="L147" s="120">
        <v>288.25777903000005</v>
      </c>
      <c r="M147" s="120">
        <v>48.648269390000003</v>
      </c>
      <c r="N147" s="120">
        <v>131.01178917999999</v>
      </c>
      <c r="O147" s="120">
        <v>120.42910726999999</v>
      </c>
      <c r="P147" s="120">
        <v>230.35092202000001</v>
      </c>
      <c r="Q147" s="120">
        <v>19.322069559999999</v>
      </c>
      <c r="R147" s="120">
        <v>550.62755996999999</v>
      </c>
      <c r="S147" s="120">
        <v>3.7962052000000002</v>
      </c>
      <c r="T147" s="120">
        <v>27.005178020000002</v>
      </c>
      <c r="U147" s="120"/>
      <c r="V147" s="120"/>
      <c r="W147" s="120"/>
    </row>
    <row r="148" spans="1:23" hidden="1" outlineLevel="1">
      <c r="A148" s="62">
        <v>44713</v>
      </c>
      <c r="B148" s="120">
        <v>7957.0123739400005</v>
      </c>
      <c r="C148" s="120">
        <v>2742.0429869999998</v>
      </c>
      <c r="D148" s="120">
        <v>3.5009935099999998</v>
      </c>
      <c r="E148" s="120">
        <v>1674.0409233099999</v>
      </c>
      <c r="F148" s="120">
        <v>484.57170360999999</v>
      </c>
      <c r="G148" s="120">
        <v>20.278075959999999</v>
      </c>
      <c r="H148" s="120">
        <v>271.71342453</v>
      </c>
      <c r="I148" s="120">
        <v>1032.92016031</v>
      </c>
      <c r="J148" s="120">
        <v>279.23915492000003</v>
      </c>
      <c r="K148" s="120">
        <v>10.499490110000002</v>
      </c>
      <c r="L148" s="120">
        <v>287.10486030999999</v>
      </c>
      <c r="M148" s="120">
        <v>50.772082009999998</v>
      </c>
      <c r="N148" s="120">
        <v>134.50103675</v>
      </c>
      <c r="O148" s="120">
        <v>147.27817010999999</v>
      </c>
      <c r="P148" s="120">
        <v>233.29036180999998</v>
      </c>
      <c r="Q148" s="120">
        <v>21.219536329999997</v>
      </c>
      <c r="R148" s="120">
        <v>534.75371777999999</v>
      </c>
      <c r="S148" s="120">
        <v>5.1787476099999994</v>
      </c>
      <c r="T148" s="120">
        <v>24.106947970000004</v>
      </c>
      <c r="U148" s="120"/>
      <c r="V148" s="120"/>
      <c r="W148" s="120"/>
    </row>
    <row r="149" spans="1:23" hidden="1" outlineLevel="1">
      <c r="A149" s="62">
        <v>44743</v>
      </c>
      <c r="B149" s="120">
        <v>7960.3178383900004</v>
      </c>
      <c r="C149" s="120">
        <v>3148.46605159</v>
      </c>
      <c r="D149" s="120">
        <v>3.4912113699999998</v>
      </c>
      <c r="E149" s="120">
        <v>1433.50390526</v>
      </c>
      <c r="F149" s="120">
        <v>483.56411097</v>
      </c>
      <c r="G149" s="120">
        <v>21.944702290000002</v>
      </c>
      <c r="H149" s="120">
        <v>234.34100570999999</v>
      </c>
      <c r="I149" s="120">
        <v>944.28393973000016</v>
      </c>
      <c r="J149" s="120">
        <v>266.96387202000005</v>
      </c>
      <c r="K149" s="120">
        <v>9.1685953999999992</v>
      </c>
      <c r="L149" s="120">
        <v>345.19499010999999</v>
      </c>
      <c r="M149" s="120">
        <v>50.595160369999995</v>
      </c>
      <c r="N149" s="120">
        <v>112.59303048</v>
      </c>
      <c r="O149" s="120">
        <v>157.58182414999999</v>
      </c>
      <c r="P149" s="120">
        <v>231.60256844999998</v>
      </c>
      <c r="Q149" s="120">
        <v>22.237607059999998</v>
      </c>
      <c r="R149" s="120">
        <v>469.70707372999999</v>
      </c>
      <c r="S149" s="120">
        <v>3.6896676100000003</v>
      </c>
      <c r="T149" s="120">
        <v>21.388522089999999</v>
      </c>
      <c r="U149" s="120"/>
      <c r="V149" s="120"/>
      <c r="W149" s="120"/>
    </row>
    <row r="150" spans="1:23" hidden="1" outlineLevel="1">
      <c r="A150" s="62">
        <v>44774</v>
      </c>
      <c r="B150" s="120">
        <v>8383.69103731</v>
      </c>
      <c r="C150" s="120">
        <v>3166.9170996499997</v>
      </c>
      <c r="D150" s="120">
        <v>4.5945462499999996</v>
      </c>
      <c r="E150" s="120">
        <v>1722.4577151599999</v>
      </c>
      <c r="F150" s="120">
        <v>473.48186399000002</v>
      </c>
      <c r="G150" s="120">
        <v>20.297998</v>
      </c>
      <c r="H150" s="120">
        <v>254.82028769999999</v>
      </c>
      <c r="I150" s="120">
        <v>1031.5801311700002</v>
      </c>
      <c r="J150" s="120">
        <v>288.86239817000001</v>
      </c>
      <c r="K150" s="120">
        <v>8.2775599299999989</v>
      </c>
      <c r="L150" s="120">
        <v>339.21873665999999</v>
      </c>
      <c r="M150" s="120">
        <v>51.260368339999999</v>
      </c>
      <c r="N150" s="120">
        <v>134.08658308</v>
      </c>
      <c r="O150" s="120">
        <v>136.31520137999999</v>
      </c>
      <c r="P150" s="120">
        <v>235.34542107000001</v>
      </c>
      <c r="Q150" s="120">
        <v>25.584229179999998</v>
      </c>
      <c r="R150" s="120">
        <v>470.32163188999999</v>
      </c>
      <c r="S150" s="120">
        <v>2.4810328999999998</v>
      </c>
      <c r="T150" s="120">
        <v>17.788232790000002</v>
      </c>
      <c r="U150" s="120"/>
      <c r="V150" s="120"/>
      <c r="W150" s="120"/>
    </row>
    <row r="151" spans="1:23" hidden="1" outlineLevel="1">
      <c r="A151" s="62">
        <v>44805</v>
      </c>
      <c r="B151" s="120">
        <v>9093.6503718499989</v>
      </c>
      <c r="C151" s="120">
        <v>3600.3890513900001</v>
      </c>
      <c r="D151" s="120">
        <v>3.2591887399999999</v>
      </c>
      <c r="E151" s="120">
        <v>1693.4235494299999</v>
      </c>
      <c r="F151" s="120">
        <v>491.63252354000002</v>
      </c>
      <c r="G151" s="120">
        <v>22.062245820000001</v>
      </c>
      <c r="H151" s="120">
        <v>267.5575106</v>
      </c>
      <c r="I151" s="120">
        <v>1227.0731283899997</v>
      </c>
      <c r="J151" s="120">
        <v>323.98352853</v>
      </c>
      <c r="K151" s="120">
        <v>7.8014845499999987</v>
      </c>
      <c r="L151" s="120">
        <v>379.31738710999997</v>
      </c>
      <c r="M151" s="120">
        <v>50.238920810000003</v>
      </c>
      <c r="N151" s="120">
        <v>141.01208929000001</v>
      </c>
      <c r="O151" s="120">
        <v>147.36642179999996</v>
      </c>
      <c r="P151" s="120">
        <v>174.56954565000001</v>
      </c>
      <c r="Q151" s="120">
        <v>29.735554560000001</v>
      </c>
      <c r="R151" s="120">
        <v>506.72805640999997</v>
      </c>
      <c r="S151" s="120">
        <v>2.2805620900000005</v>
      </c>
      <c r="T151" s="120">
        <v>25.219623139999999</v>
      </c>
      <c r="U151" s="120"/>
      <c r="V151" s="120"/>
      <c r="W151" s="120"/>
    </row>
    <row r="152" spans="1:23" hidden="1" outlineLevel="1">
      <c r="A152" s="62">
        <v>44835</v>
      </c>
      <c r="B152" s="120">
        <v>9330.0575033000023</v>
      </c>
      <c r="C152" s="120">
        <v>3725.4470145000005</v>
      </c>
      <c r="D152" s="120">
        <v>3.7449065400000001</v>
      </c>
      <c r="E152" s="120">
        <v>1597.9166319599999</v>
      </c>
      <c r="F152" s="120">
        <v>506.51777153</v>
      </c>
      <c r="G152" s="120">
        <v>24.953702910000001</v>
      </c>
      <c r="H152" s="120">
        <v>269.26315467000006</v>
      </c>
      <c r="I152" s="120">
        <v>1432.3545928899998</v>
      </c>
      <c r="J152" s="120">
        <v>321.92280239999997</v>
      </c>
      <c r="K152" s="120">
        <v>8.4701961600000004</v>
      </c>
      <c r="L152" s="120">
        <v>345.63093629000002</v>
      </c>
      <c r="M152" s="120">
        <v>56.600957470000004</v>
      </c>
      <c r="N152" s="120">
        <v>145.07691556</v>
      </c>
      <c r="O152" s="120">
        <v>159.49060863999998</v>
      </c>
      <c r="P152" s="120">
        <v>190.06102842999999</v>
      </c>
      <c r="Q152" s="120">
        <v>30.10043284</v>
      </c>
      <c r="R152" s="120">
        <v>490.26543556000001</v>
      </c>
      <c r="S152" s="120">
        <v>2.2177473600000006</v>
      </c>
      <c r="T152" s="120">
        <v>20.022667590000001</v>
      </c>
      <c r="U152" s="120"/>
      <c r="V152" s="120"/>
      <c r="W152" s="120"/>
    </row>
    <row r="153" spans="1:23" hidden="1" outlineLevel="1">
      <c r="A153" s="62">
        <v>44866</v>
      </c>
      <c r="B153" s="120">
        <v>10490.40853762</v>
      </c>
      <c r="C153" s="120">
        <v>3576.7223719500003</v>
      </c>
      <c r="D153" s="120">
        <v>3.5477313299999995</v>
      </c>
      <c r="E153" s="120">
        <v>1562.2272710500001</v>
      </c>
      <c r="F153" s="120">
        <v>482.90389170000003</v>
      </c>
      <c r="G153" s="120">
        <v>22.16272536</v>
      </c>
      <c r="H153" s="120">
        <v>1638.1627040199999</v>
      </c>
      <c r="I153" s="120">
        <v>1558.9253356600002</v>
      </c>
      <c r="J153" s="120">
        <v>384.71024519000002</v>
      </c>
      <c r="K153" s="120">
        <v>6.0362210599999999</v>
      </c>
      <c r="L153" s="120">
        <v>282.61274006000002</v>
      </c>
      <c r="M153" s="120">
        <v>57.35435429999999</v>
      </c>
      <c r="N153" s="120">
        <v>159.18635316999999</v>
      </c>
      <c r="O153" s="120">
        <v>134.60510735</v>
      </c>
      <c r="P153" s="120">
        <v>174.50561203999999</v>
      </c>
      <c r="Q153" s="120">
        <v>34.435588549999999</v>
      </c>
      <c r="R153" s="120">
        <v>384.24802600999999</v>
      </c>
      <c r="S153" s="120">
        <v>3.6423097999999996</v>
      </c>
      <c r="T153" s="120">
        <v>24.419949020000001</v>
      </c>
      <c r="U153" s="120"/>
      <c r="V153" s="120"/>
      <c r="W153" s="120"/>
    </row>
    <row r="154" spans="1:23" hidden="1" outlineLevel="1">
      <c r="A154" s="62">
        <v>44896</v>
      </c>
      <c r="B154" s="120">
        <v>10044.80139952</v>
      </c>
      <c r="C154" s="120">
        <v>3354.56229033</v>
      </c>
      <c r="D154" s="120">
        <v>2.44767928</v>
      </c>
      <c r="E154" s="120">
        <v>1419.3198213500002</v>
      </c>
      <c r="F154" s="120">
        <v>443.55884053000011</v>
      </c>
      <c r="G154" s="120">
        <v>27.581716800000002</v>
      </c>
      <c r="H154" s="120">
        <v>417.67246290999998</v>
      </c>
      <c r="I154" s="120">
        <v>2570.8223594999999</v>
      </c>
      <c r="J154" s="120">
        <v>431.21836863000004</v>
      </c>
      <c r="K154" s="120">
        <v>7.6181643400000008</v>
      </c>
      <c r="L154" s="120">
        <v>193.05872254999997</v>
      </c>
      <c r="M154" s="120">
        <v>62.174377789999994</v>
      </c>
      <c r="N154" s="120">
        <v>164.74132251999998</v>
      </c>
      <c r="O154" s="120">
        <v>152.01912465000001</v>
      </c>
      <c r="P154" s="120">
        <v>195.25036032999998</v>
      </c>
      <c r="Q154" s="120">
        <v>29.739323759999998</v>
      </c>
      <c r="R154" s="120">
        <v>539.72170781</v>
      </c>
      <c r="S154" s="120">
        <v>2.4487687300000003</v>
      </c>
      <c r="T154" s="120">
        <v>30.845987710000006</v>
      </c>
      <c r="U154" s="120"/>
      <c r="V154" s="120"/>
      <c r="W154" s="120"/>
    </row>
    <row r="155" spans="1:23" hidden="1" outlineLevel="1">
      <c r="A155" s="62">
        <v>44927</v>
      </c>
      <c r="B155" s="120">
        <v>9990.6379273999992</v>
      </c>
      <c r="C155" s="120">
        <v>3588.6080774000002</v>
      </c>
      <c r="D155" s="120">
        <v>4.6628123600000011</v>
      </c>
      <c r="E155" s="120">
        <v>1442.7278666</v>
      </c>
      <c r="F155" s="120">
        <v>407.93319969999999</v>
      </c>
      <c r="G155" s="120">
        <v>26.009688719999993</v>
      </c>
      <c r="H155" s="120">
        <v>303.95904770999999</v>
      </c>
      <c r="I155" s="120">
        <v>2349.9776897399997</v>
      </c>
      <c r="J155" s="120">
        <v>439.86573057999999</v>
      </c>
      <c r="K155" s="120">
        <v>7.9888286099999997</v>
      </c>
      <c r="L155" s="120">
        <v>347.61224198000002</v>
      </c>
      <c r="M155" s="120">
        <v>65.020178759999993</v>
      </c>
      <c r="N155" s="120">
        <v>160.04525619999998</v>
      </c>
      <c r="O155" s="120">
        <v>138.05813476</v>
      </c>
      <c r="P155" s="120">
        <v>209.59266732</v>
      </c>
      <c r="Q155" s="120">
        <v>32.483406389999999</v>
      </c>
      <c r="R155" s="120">
        <v>432.24886885000001</v>
      </c>
      <c r="S155" s="120">
        <v>2.4821828600000004</v>
      </c>
      <c r="T155" s="120">
        <v>31.362048860000005</v>
      </c>
      <c r="U155" s="120"/>
      <c r="V155" s="120"/>
      <c r="W155" s="120"/>
    </row>
    <row r="156" spans="1:23" hidden="1" outlineLevel="1">
      <c r="A156" s="62">
        <v>44958</v>
      </c>
      <c r="B156" s="120">
        <v>10306.35783922</v>
      </c>
      <c r="C156" s="120">
        <v>4151.9701611799992</v>
      </c>
      <c r="D156" s="120">
        <v>3.4284439400000002</v>
      </c>
      <c r="E156" s="120">
        <v>1463.6157967299998</v>
      </c>
      <c r="F156" s="120">
        <v>501.20107915999995</v>
      </c>
      <c r="G156" s="120">
        <v>24.109625659999999</v>
      </c>
      <c r="H156" s="120">
        <v>251.61855771</v>
      </c>
      <c r="I156" s="120">
        <v>1971.12591815</v>
      </c>
      <c r="J156" s="120">
        <v>397.23737841000002</v>
      </c>
      <c r="K156" s="120">
        <v>6.8356943299999999</v>
      </c>
      <c r="L156" s="120">
        <v>250.57407064</v>
      </c>
      <c r="M156" s="120">
        <v>63.581986610000001</v>
      </c>
      <c r="N156" s="120">
        <v>158.49063203</v>
      </c>
      <c r="O156" s="120">
        <v>126.59497462000002</v>
      </c>
      <c r="P156" s="120">
        <v>218.94112995000003</v>
      </c>
      <c r="Q156" s="120">
        <v>32.936395189999999</v>
      </c>
      <c r="R156" s="120">
        <v>642.46273775000009</v>
      </c>
      <c r="S156" s="120">
        <v>3.4155322999999997</v>
      </c>
      <c r="T156" s="120">
        <v>38.217724859999997</v>
      </c>
      <c r="U156" s="120"/>
      <c r="V156" s="120"/>
      <c r="W156" s="120"/>
    </row>
    <row r="157" spans="1:23" hidden="1" outlineLevel="1">
      <c r="A157" s="62">
        <v>44986</v>
      </c>
      <c r="B157" s="120">
        <v>10112.46617833</v>
      </c>
      <c r="C157" s="120">
        <v>4198.3536095999998</v>
      </c>
      <c r="D157" s="120">
        <v>4.6166207200000002</v>
      </c>
      <c r="E157" s="120">
        <v>1720.1940287100001</v>
      </c>
      <c r="F157" s="120">
        <v>460.34020137999994</v>
      </c>
      <c r="G157" s="120">
        <v>20.5690065</v>
      </c>
      <c r="H157" s="120">
        <v>247.30451373</v>
      </c>
      <c r="I157" s="120">
        <v>1587.09864735</v>
      </c>
      <c r="J157" s="120">
        <v>312.64723462000001</v>
      </c>
      <c r="K157" s="120">
        <v>7.9692970599999997</v>
      </c>
      <c r="L157" s="120">
        <v>257.99062258999999</v>
      </c>
      <c r="M157" s="120">
        <v>66.263655069999999</v>
      </c>
      <c r="N157" s="120">
        <v>161.55245847</v>
      </c>
      <c r="O157" s="120">
        <v>156.40790278</v>
      </c>
      <c r="P157" s="120">
        <v>213.01895685999997</v>
      </c>
      <c r="Q157" s="120">
        <v>35.600201409999997</v>
      </c>
      <c r="R157" s="120">
        <v>628.40247711000006</v>
      </c>
      <c r="S157" s="120">
        <v>4.0054914999999998</v>
      </c>
      <c r="T157" s="120">
        <v>30.131252870000001</v>
      </c>
      <c r="U157" s="120"/>
      <c r="V157" s="120"/>
      <c r="W157" s="120"/>
    </row>
    <row r="158" spans="1:23" hidden="1" outlineLevel="1">
      <c r="A158" s="62">
        <v>45017</v>
      </c>
      <c r="B158" s="120">
        <v>11565.691121329997</v>
      </c>
      <c r="C158" s="120">
        <v>4131.83745249</v>
      </c>
      <c r="D158" s="120">
        <v>9.0699052099999999</v>
      </c>
      <c r="E158" s="120">
        <v>2526.0427775099997</v>
      </c>
      <c r="F158" s="120">
        <v>530.40167399999996</v>
      </c>
      <c r="G158" s="120">
        <v>26.831647900000004</v>
      </c>
      <c r="H158" s="120">
        <v>486.19330402999992</v>
      </c>
      <c r="I158" s="120">
        <v>2027.63671922</v>
      </c>
      <c r="J158" s="120">
        <v>327.93252815999995</v>
      </c>
      <c r="K158" s="120">
        <v>7.6464207999999996</v>
      </c>
      <c r="L158" s="120">
        <v>180.91078256999998</v>
      </c>
      <c r="M158" s="120">
        <v>64.037273349999992</v>
      </c>
      <c r="N158" s="120">
        <v>158.10743679000001</v>
      </c>
      <c r="O158" s="120">
        <v>170.22989819</v>
      </c>
      <c r="P158" s="120">
        <v>213.55243841999999</v>
      </c>
      <c r="Q158" s="120">
        <v>41.714814859999997</v>
      </c>
      <c r="R158" s="120">
        <v>632.55715831999998</v>
      </c>
      <c r="S158" s="120">
        <v>4.4121699999999997</v>
      </c>
      <c r="T158" s="120">
        <v>26.57671951</v>
      </c>
      <c r="U158" s="120"/>
      <c r="V158" s="120"/>
      <c r="W158" s="120"/>
    </row>
    <row r="159" spans="1:23" hidden="1" outlineLevel="1">
      <c r="A159" s="62">
        <v>45047</v>
      </c>
      <c r="B159" s="120">
        <v>11640.75714555</v>
      </c>
      <c r="C159" s="120">
        <v>4539.8179006</v>
      </c>
      <c r="D159" s="120">
        <v>9.0197815299999995</v>
      </c>
      <c r="E159" s="120">
        <v>2366.9819749400003</v>
      </c>
      <c r="F159" s="120">
        <v>626.8889404900001</v>
      </c>
      <c r="G159" s="120">
        <v>30.70718115</v>
      </c>
      <c r="H159" s="120">
        <v>336.66259279000002</v>
      </c>
      <c r="I159" s="120">
        <v>1730.0110797000002</v>
      </c>
      <c r="J159" s="120">
        <v>344.93081766</v>
      </c>
      <c r="K159" s="120">
        <v>10.557155460000001</v>
      </c>
      <c r="L159" s="120">
        <v>254.37263888000001</v>
      </c>
      <c r="M159" s="120">
        <v>74.795097900000002</v>
      </c>
      <c r="N159" s="120">
        <v>197.33083106000001</v>
      </c>
      <c r="O159" s="120">
        <v>165.62238383999997</v>
      </c>
      <c r="P159" s="120">
        <v>222.54416281000002</v>
      </c>
      <c r="Q159" s="120">
        <v>52.082219770000002</v>
      </c>
      <c r="R159" s="120">
        <v>644.51356387999999</v>
      </c>
      <c r="S159" s="120">
        <v>5.28923159</v>
      </c>
      <c r="T159" s="120">
        <v>28.629591500000004</v>
      </c>
      <c r="U159" s="120"/>
      <c r="V159" s="120"/>
      <c r="W159" s="120"/>
    </row>
    <row r="160" spans="1:23" hidden="1" outlineLevel="1">
      <c r="A160" s="62">
        <v>45078</v>
      </c>
      <c r="B160" s="120">
        <v>11641.01826008</v>
      </c>
      <c r="C160" s="120">
        <v>4604.1017184600005</v>
      </c>
      <c r="D160" s="120">
        <v>40.395985979999999</v>
      </c>
      <c r="E160" s="120">
        <v>2230.7211459299997</v>
      </c>
      <c r="F160" s="120">
        <v>611.99747242000001</v>
      </c>
      <c r="G160" s="120">
        <v>36.98054406</v>
      </c>
      <c r="H160" s="120">
        <v>330.68526192999997</v>
      </c>
      <c r="I160" s="120">
        <v>1723.6839579000002</v>
      </c>
      <c r="J160" s="120">
        <v>318.06332057999998</v>
      </c>
      <c r="K160" s="120">
        <v>16.644540059999997</v>
      </c>
      <c r="L160" s="120">
        <v>289.03755960999996</v>
      </c>
      <c r="M160" s="120">
        <v>93.287270300000003</v>
      </c>
      <c r="N160" s="120">
        <v>185.66041869</v>
      </c>
      <c r="O160" s="120">
        <v>168.87408255</v>
      </c>
      <c r="P160" s="120">
        <v>239.05302037999999</v>
      </c>
      <c r="Q160" s="120">
        <v>47.092630619999994</v>
      </c>
      <c r="R160" s="120">
        <v>670.81094416000008</v>
      </c>
      <c r="S160" s="120">
        <v>4.0939202499999992</v>
      </c>
      <c r="T160" s="120">
        <v>29.834466199999998</v>
      </c>
      <c r="U160" s="120"/>
      <c r="V160" s="120"/>
      <c r="W160" s="120"/>
    </row>
    <row r="161" spans="1:23" hidden="1" outlineLevel="1">
      <c r="A161" s="62">
        <v>45108</v>
      </c>
      <c r="B161" s="120">
        <v>12574.373916389999</v>
      </c>
      <c r="C161" s="120">
        <v>4625.0812700400002</v>
      </c>
      <c r="D161" s="120">
        <v>49.575401580000005</v>
      </c>
      <c r="E161" s="120">
        <v>2784.15669084</v>
      </c>
      <c r="F161" s="120">
        <v>613.87314530000003</v>
      </c>
      <c r="G161" s="120">
        <v>49.136645300000005</v>
      </c>
      <c r="H161" s="120">
        <v>501.04457301000002</v>
      </c>
      <c r="I161" s="120">
        <v>1824.9716659199999</v>
      </c>
      <c r="J161" s="120">
        <v>393.39547685000002</v>
      </c>
      <c r="K161" s="120">
        <v>17.86422597</v>
      </c>
      <c r="L161" s="120">
        <v>277.69087688999997</v>
      </c>
      <c r="M161" s="120">
        <v>75.096844729999987</v>
      </c>
      <c r="N161" s="120">
        <v>200.73948274999998</v>
      </c>
      <c r="O161" s="120">
        <v>182.12932815000002</v>
      </c>
      <c r="P161" s="120">
        <v>239.75645460000001</v>
      </c>
      <c r="Q161" s="120">
        <v>47.513953440000002</v>
      </c>
      <c r="R161" s="120">
        <v>657.9415334900001</v>
      </c>
      <c r="S161" s="120">
        <v>4.2259727900000001</v>
      </c>
      <c r="T161" s="120">
        <v>30.180374740000005</v>
      </c>
      <c r="U161" s="120"/>
      <c r="V161" s="120"/>
      <c r="W161" s="120"/>
    </row>
    <row r="162" spans="1:23" hidden="1" outlineLevel="1">
      <c r="A162" s="62">
        <v>45139</v>
      </c>
      <c r="B162" s="120">
        <v>12402.475039000001</v>
      </c>
      <c r="C162" s="120">
        <v>5011.6470424199997</v>
      </c>
      <c r="D162" s="120">
        <v>56.848418040000006</v>
      </c>
      <c r="E162" s="120">
        <v>2448.3022303499997</v>
      </c>
      <c r="F162" s="120">
        <v>743.51842603999989</v>
      </c>
      <c r="G162" s="120">
        <v>41.42529502</v>
      </c>
      <c r="H162" s="120">
        <v>403.32343388999999</v>
      </c>
      <c r="I162" s="120">
        <v>1520.53544633</v>
      </c>
      <c r="J162" s="120">
        <v>450.86843898000006</v>
      </c>
      <c r="K162" s="120">
        <v>15.80703664</v>
      </c>
      <c r="L162" s="120">
        <v>251.67781109999999</v>
      </c>
      <c r="M162" s="120">
        <v>70.142650459999999</v>
      </c>
      <c r="N162" s="120">
        <v>210.79517596999997</v>
      </c>
      <c r="O162" s="120">
        <v>181.73073141000003</v>
      </c>
      <c r="P162" s="120">
        <v>249.25170933000001</v>
      </c>
      <c r="Q162" s="120">
        <v>54.033054530000001</v>
      </c>
      <c r="R162" s="120">
        <v>658.03589897000006</v>
      </c>
      <c r="S162" s="120">
        <v>4.5888349699999997</v>
      </c>
      <c r="T162" s="120">
        <v>29.94340455</v>
      </c>
      <c r="U162" s="120"/>
      <c r="V162" s="120"/>
      <c r="W162" s="120"/>
    </row>
    <row r="163" spans="1:23" hidden="1" outlineLevel="1">
      <c r="A163" s="62">
        <v>45170</v>
      </c>
      <c r="B163" s="120">
        <v>12162.810371789999</v>
      </c>
      <c r="C163" s="120">
        <v>4111.7841557599995</v>
      </c>
      <c r="D163" s="120">
        <v>56.329970259999996</v>
      </c>
      <c r="E163" s="120">
        <v>2860.3722608899998</v>
      </c>
      <c r="F163" s="120">
        <v>719.04505725999991</v>
      </c>
      <c r="G163" s="120">
        <v>90.733219410000018</v>
      </c>
      <c r="H163" s="120">
        <v>425.59640347999999</v>
      </c>
      <c r="I163" s="120">
        <v>1674.4974061799996</v>
      </c>
      <c r="J163" s="120">
        <v>507.11256632999999</v>
      </c>
      <c r="K163" s="120">
        <v>16.111326349999999</v>
      </c>
      <c r="L163" s="120">
        <v>206.89632771000004</v>
      </c>
      <c r="M163" s="120">
        <v>69.497099459999987</v>
      </c>
      <c r="N163" s="120">
        <v>218.40051860999998</v>
      </c>
      <c r="O163" s="120">
        <v>181.31975713999998</v>
      </c>
      <c r="P163" s="120">
        <v>245.36360439000003</v>
      </c>
      <c r="Q163" s="120">
        <v>65.4623043</v>
      </c>
      <c r="R163" s="120">
        <v>676.96513055000003</v>
      </c>
      <c r="S163" s="120">
        <v>5.4065360399999998</v>
      </c>
      <c r="T163" s="120">
        <v>31.91672767</v>
      </c>
      <c r="U163" s="120"/>
      <c r="V163" s="120"/>
      <c r="W163" s="120"/>
    </row>
    <row r="164" spans="1:23" hidden="1" outlineLevel="1">
      <c r="A164" s="62">
        <v>45200</v>
      </c>
      <c r="B164" s="120">
        <v>12842.339996160003</v>
      </c>
      <c r="C164" s="120">
        <v>4279.2416702800001</v>
      </c>
      <c r="D164" s="120">
        <v>67.325218390000003</v>
      </c>
      <c r="E164" s="120">
        <v>2563.4553085800003</v>
      </c>
      <c r="F164" s="120">
        <v>773.43472748000011</v>
      </c>
      <c r="G164" s="120">
        <v>96.013523150000012</v>
      </c>
      <c r="H164" s="120">
        <v>568.31212313000003</v>
      </c>
      <c r="I164" s="120">
        <v>2132.3359620400001</v>
      </c>
      <c r="J164" s="120">
        <v>471.10834633999997</v>
      </c>
      <c r="K164" s="120">
        <v>20.899798130000004</v>
      </c>
      <c r="L164" s="120">
        <v>253.29511070000001</v>
      </c>
      <c r="M164" s="120">
        <v>62.966420520000007</v>
      </c>
      <c r="N164" s="120">
        <v>276.61841986000002</v>
      </c>
      <c r="O164" s="120">
        <v>197.16279559999998</v>
      </c>
      <c r="P164" s="120">
        <v>298.34544418999997</v>
      </c>
      <c r="Q164" s="120">
        <v>61.817664400000005</v>
      </c>
      <c r="R164" s="120">
        <v>675.10703052000008</v>
      </c>
      <c r="S164" s="120">
        <v>7.2981948899999995</v>
      </c>
      <c r="T164" s="120">
        <v>37.602237959999997</v>
      </c>
      <c r="U164" s="120"/>
      <c r="V164" s="120"/>
      <c r="W164" s="120"/>
    </row>
    <row r="165" spans="1:23" hidden="1" outlineLevel="1">
      <c r="A165" s="62">
        <v>45231</v>
      </c>
      <c r="B165" s="120">
        <v>12196.9491222</v>
      </c>
      <c r="C165" s="120">
        <v>4206.8558142300008</v>
      </c>
      <c r="D165" s="120">
        <v>60.164059719999997</v>
      </c>
      <c r="E165" s="120">
        <v>1954.2691588699997</v>
      </c>
      <c r="F165" s="120">
        <v>586.26322949999997</v>
      </c>
      <c r="G165" s="120">
        <v>86.592224779999995</v>
      </c>
      <c r="H165" s="120">
        <v>662.7932953400001</v>
      </c>
      <c r="I165" s="120">
        <v>2036.03720714</v>
      </c>
      <c r="J165" s="120">
        <v>462.59866509000005</v>
      </c>
      <c r="K165" s="120">
        <v>20.575378149999999</v>
      </c>
      <c r="L165" s="120">
        <v>263.49111706000002</v>
      </c>
      <c r="M165" s="120">
        <v>85.933967800000005</v>
      </c>
      <c r="N165" s="120">
        <v>340.31727916</v>
      </c>
      <c r="O165" s="120">
        <v>240.10140991</v>
      </c>
      <c r="P165" s="120">
        <v>302.49552278000004</v>
      </c>
      <c r="Q165" s="120">
        <v>55.93430558</v>
      </c>
      <c r="R165" s="120">
        <v>786.19644569999991</v>
      </c>
      <c r="S165" s="120">
        <v>16.705807629999999</v>
      </c>
      <c r="T165" s="120">
        <v>29.624233759999999</v>
      </c>
      <c r="U165" s="120"/>
      <c r="V165" s="120"/>
      <c r="W165" s="120"/>
    </row>
    <row r="166" spans="1:23" hidden="1" outlineLevel="1">
      <c r="A166" s="62">
        <v>45261</v>
      </c>
      <c r="B166" s="120">
        <v>12252.959887399998</v>
      </c>
      <c r="C166" s="120">
        <v>4201.4504134899998</v>
      </c>
      <c r="D166" s="120">
        <v>110.18382658000002</v>
      </c>
      <c r="E166" s="120">
        <v>2109.11734471</v>
      </c>
      <c r="F166" s="120">
        <v>640.88514676</v>
      </c>
      <c r="G166" s="120">
        <v>87.095062099999978</v>
      </c>
      <c r="H166" s="120">
        <v>770.52113952999991</v>
      </c>
      <c r="I166" s="120">
        <v>2159.1196599599998</v>
      </c>
      <c r="J166" s="120">
        <v>321.37593867999999</v>
      </c>
      <c r="K166" s="120">
        <v>22.115700939999996</v>
      </c>
      <c r="L166" s="120">
        <v>236.91836771999999</v>
      </c>
      <c r="M166" s="120">
        <v>76.535119209999991</v>
      </c>
      <c r="N166" s="120">
        <v>286.96829186000002</v>
      </c>
      <c r="O166" s="120">
        <v>217.31616655000002</v>
      </c>
      <c r="P166" s="120">
        <v>318.79050234999994</v>
      </c>
      <c r="Q166" s="120">
        <v>48.851942229999999</v>
      </c>
      <c r="R166" s="120">
        <v>610.82529226999998</v>
      </c>
      <c r="S166" s="120">
        <v>6.61525871</v>
      </c>
      <c r="T166" s="120">
        <v>28.27471375</v>
      </c>
      <c r="U166" s="120"/>
      <c r="V166" s="120"/>
      <c r="W166" s="120"/>
    </row>
    <row r="167" spans="1:23" hidden="1" outlineLevel="1">
      <c r="A167" s="62">
        <v>45292</v>
      </c>
      <c r="B167" s="120">
        <v>13305.563179979999</v>
      </c>
      <c r="C167" s="120">
        <v>4613.2744692799997</v>
      </c>
      <c r="D167" s="120">
        <v>99.640682169999991</v>
      </c>
      <c r="E167" s="120">
        <v>2886.5959693700006</v>
      </c>
      <c r="F167" s="120">
        <v>922.38398004999999</v>
      </c>
      <c r="G167" s="120">
        <v>68.240935870000001</v>
      </c>
      <c r="H167" s="120">
        <v>637.67322678999994</v>
      </c>
      <c r="I167" s="120">
        <v>2009.5177437299999</v>
      </c>
      <c r="J167" s="120">
        <v>282.43910671999998</v>
      </c>
      <c r="K167" s="120">
        <v>21.253927560000001</v>
      </c>
      <c r="L167" s="120">
        <v>322.78815965000001</v>
      </c>
      <c r="M167" s="120">
        <v>66.992700580000005</v>
      </c>
      <c r="N167" s="120">
        <v>264.73850954</v>
      </c>
      <c r="O167" s="120">
        <v>223.27910859999997</v>
      </c>
      <c r="P167" s="120">
        <v>334.14082208000002</v>
      </c>
      <c r="Q167" s="120">
        <v>47.880154660000002</v>
      </c>
      <c r="R167" s="120">
        <v>472.49128593000012</v>
      </c>
      <c r="S167" s="120">
        <v>5.8558862899999999</v>
      </c>
      <c r="T167" s="120">
        <v>26.376511110000003</v>
      </c>
      <c r="U167" s="120"/>
      <c r="V167" s="120"/>
      <c r="W167" s="120"/>
    </row>
    <row r="168" spans="1:23" hidden="1" outlineLevel="1">
      <c r="A168" s="62">
        <v>45323</v>
      </c>
      <c r="B168" s="120">
        <v>14141.801570920001</v>
      </c>
      <c r="C168" s="120">
        <v>5509.9333871700001</v>
      </c>
      <c r="D168" s="120">
        <v>95.987483290000014</v>
      </c>
      <c r="E168" s="120">
        <v>2733.6783871600001</v>
      </c>
      <c r="F168" s="120">
        <v>940.57340936000003</v>
      </c>
      <c r="G168" s="120">
        <v>60.939059229999998</v>
      </c>
      <c r="H168" s="120">
        <v>552.79267396</v>
      </c>
      <c r="I168" s="120">
        <v>1964.6830059700001</v>
      </c>
      <c r="J168" s="120">
        <v>266.39008075999999</v>
      </c>
      <c r="K168" s="120">
        <v>24.173553179999999</v>
      </c>
      <c r="L168" s="120">
        <v>316.74465505999996</v>
      </c>
      <c r="M168" s="120">
        <v>62.486903709999993</v>
      </c>
      <c r="N168" s="120">
        <v>300.92277558000001</v>
      </c>
      <c r="O168" s="120">
        <v>208.51399204999998</v>
      </c>
      <c r="P168" s="120">
        <v>333.21216980999998</v>
      </c>
      <c r="Q168" s="120">
        <v>54.067633970000003</v>
      </c>
      <c r="R168" s="120">
        <v>678.37919245000001</v>
      </c>
      <c r="S168" s="120">
        <v>7.7474633399999995</v>
      </c>
      <c r="T168" s="120">
        <v>30.575744870000001</v>
      </c>
      <c r="U168" s="120"/>
      <c r="V168" s="120"/>
      <c r="W168" s="120"/>
    </row>
    <row r="169" spans="1:23" hidden="1" outlineLevel="1">
      <c r="A169" s="62">
        <v>45352</v>
      </c>
      <c r="B169" s="120">
        <v>14732.561576990001</v>
      </c>
      <c r="C169" s="120">
        <v>6057.1376670199988</v>
      </c>
      <c r="D169" s="120">
        <v>131.16536838000002</v>
      </c>
      <c r="E169" s="120">
        <v>2727.01605225</v>
      </c>
      <c r="F169" s="120">
        <v>905.46737523000002</v>
      </c>
      <c r="G169" s="120">
        <v>82.532384919999998</v>
      </c>
      <c r="H169" s="120">
        <v>581.33238937999988</v>
      </c>
      <c r="I169" s="120">
        <v>1839.6039314300001</v>
      </c>
      <c r="J169" s="120">
        <v>319.78534822</v>
      </c>
      <c r="K169" s="120">
        <v>21.243580520000002</v>
      </c>
      <c r="L169" s="120">
        <v>321.89469043999998</v>
      </c>
      <c r="M169" s="120">
        <v>70.186084719999997</v>
      </c>
      <c r="N169" s="120">
        <v>319.88946529999998</v>
      </c>
      <c r="O169" s="120">
        <v>200.01412173999998</v>
      </c>
      <c r="P169" s="120">
        <v>315.50915022000004</v>
      </c>
      <c r="Q169" s="120">
        <v>64.979530569999994</v>
      </c>
      <c r="R169" s="120">
        <v>727.81781791000003</v>
      </c>
      <c r="S169" s="120">
        <v>6.7170563300000001</v>
      </c>
      <c r="T169" s="120">
        <v>40.269562409999992</v>
      </c>
      <c r="U169" s="120"/>
      <c r="V169" s="120"/>
      <c r="W169" s="120"/>
    </row>
    <row r="170" spans="1:23">
      <c r="A170" s="62">
        <v>45383</v>
      </c>
      <c r="B170" s="120">
        <v>15432.241381520002</v>
      </c>
      <c r="C170" s="120">
        <v>6531.7216279000013</v>
      </c>
      <c r="D170" s="120">
        <v>132.46605245999999</v>
      </c>
      <c r="E170" s="120">
        <v>2815.1795301299999</v>
      </c>
      <c r="F170" s="120">
        <v>739.82482684000001</v>
      </c>
      <c r="G170" s="120">
        <v>91.723283439999989</v>
      </c>
      <c r="H170" s="120">
        <v>696.88816678000001</v>
      </c>
      <c r="I170" s="120">
        <v>2003.6701167900001</v>
      </c>
      <c r="J170" s="120">
        <v>320.60936773000003</v>
      </c>
      <c r="K170" s="120">
        <v>19.66069796</v>
      </c>
      <c r="L170" s="120">
        <v>325.01605886000004</v>
      </c>
      <c r="M170" s="120">
        <v>66.269461379999996</v>
      </c>
      <c r="N170" s="120">
        <v>324.60411964999997</v>
      </c>
      <c r="O170" s="120">
        <v>201.09410929999996</v>
      </c>
      <c r="P170" s="120">
        <v>288.03294150000005</v>
      </c>
      <c r="Q170" s="120">
        <v>68.108228449999999</v>
      </c>
      <c r="R170" s="120">
        <v>742.00944840000011</v>
      </c>
      <c r="S170" s="120">
        <v>25.234181879999998</v>
      </c>
      <c r="T170" s="120">
        <v>40.12916207</v>
      </c>
      <c r="U170" s="120"/>
      <c r="V170" s="120"/>
      <c r="W170" s="120"/>
    </row>
    <row r="171" spans="1:23">
      <c r="A171" s="62">
        <v>45413</v>
      </c>
      <c r="B171" s="120">
        <v>15361.09672447</v>
      </c>
      <c r="C171" s="120">
        <v>6041.2047995399998</v>
      </c>
      <c r="D171" s="120">
        <v>133.60450304</v>
      </c>
      <c r="E171" s="120">
        <v>2902.5247404000002</v>
      </c>
      <c r="F171" s="120">
        <v>760.35590323999998</v>
      </c>
      <c r="G171" s="120">
        <v>93.908684109999996</v>
      </c>
      <c r="H171" s="120">
        <v>809.37968703000001</v>
      </c>
      <c r="I171" s="120">
        <v>1946.2102837399998</v>
      </c>
      <c r="J171" s="120">
        <v>501.92525964999993</v>
      </c>
      <c r="K171" s="120">
        <v>23.270292650000002</v>
      </c>
      <c r="L171" s="120">
        <v>373.54577532999997</v>
      </c>
      <c r="M171" s="120">
        <v>50.253506089999995</v>
      </c>
      <c r="N171" s="120">
        <v>338.13234003000002</v>
      </c>
      <c r="O171" s="120">
        <v>182.75836008999997</v>
      </c>
      <c r="P171" s="120">
        <v>272.60884046000001</v>
      </c>
      <c r="Q171" s="120">
        <v>69.891313420000003</v>
      </c>
      <c r="R171" s="120">
        <v>809.17784652</v>
      </c>
      <c r="S171" s="120">
        <v>14.372372020000002</v>
      </c>
      <c r="T171" s="120">
        <v>37.972217109999995</v>
      </c>
      <c r="U171" s="120"/>
      <c r="V171" s="120"/>
      <c r="W171" s="120"/>
    </row>
    <row r="172" spans="1:23">
      <c r="A172" s="62">
        <v>45444</v>
      </c>
      <c r="B172" s="120">
        <v>14209.587111679997</v>
      </c>
      <c r="C172" s="120">
        <v>5612.7380648500002</v>
      </c>
      <c r="D172" s="120">
        <v>139.67613664999999</v>
      </c>
      <c r="E172" s="120">
        <v>2392.7764414399999</v>
      </c>
      <c r="F172" s="120">
        <v>585.11443322000002</v>
      </c>
      <c r="G172" s="120">
        <v>109.77814871999999</v>
      </c>
      <c r="H172" s="120">
        <v>628.51495965000004</v>
      </c>
      <c r="I172" s="120">
        <v>2166.2921114300002</v>
      </c>
      <c r="J172" s="120">
        <v>431.76348559999997</v>
      </c>
      <c r="K172" s="120">
        <v>26.114485400000003</v>
      </c>
      <c r="L172" s="120">
        <v>309.14671816999999</v>
      </c>
      <c r="M172" s="120">
        <v>46.280764160000004</v>
      </c>
      <c r="N172" s="120">
        <v>371.89609185</v>
      </c>
      <c r="O172" s="120">
        <v>183.91732844000001</v>
      </c>
      <c r="P172" s="120">
        <v>250.17808619000002</v>
      </c>
      <c r="Q172" s="120">
        <v>71.027928420000009</v>
      </c>
      <c r="R172" s="120">
        <v>836.46134958000005</v>
      </c>
      <c r="S172" s="120">
        <v>8.7238976900000011</v>
      </c>
      <c r="T172" s="120">
        <v>39.186680219999992</v>
      </c>
      <c r="U172" s="120"/>
      <c r="V172" s="120"/>
      <c r="W172" s="120"/>
    </row>
    <row r="173" spans="1:23">
      <c r="A173" s="62">
        <v>45474</v>
      </c>
      <c r="B173" s="120">
        <v>14687.091280339999</v>
      </c>
      <c r="C173" s="120">
        <v>6049.0192687500003</v>
      </c>
      <c r="D173" s="120">
        <v>111.30676914</v>
      </c>
      <c r="E173" s="120">
        <v>2386.3845021400002</v>
      </c>
      <c r="F173" s="120">
        <v>498.37879648999996</v>
      </c>
      <c r="G173" s="120">
        <v>100.49935099999999</v>
      </c>
      <c r="H173" s="120">
        <v>728.37564714000018</v>
      </c>
      <c r="I173" s="120">
        <v>2285.1942877600004</v>
      </c>
      <c r="J173" s="120">
        <v>460.08933430999997</v>
      </c>
      <c r="K173" s="120">
        <v>25.443029960000001</v>
      </c>
      <c r="L173" s="120">
        <v>355.49207269999999</v>
      </c>
      <c r="M173" s="120">
        <v>56.182285200000003</v>
      </c>
      <c r="N173" s="120">
        <v>305.16517152</v>
      </c>
      <c r="O173" s="120">
        <v>178.18950421</v>
      </c>
      <c r="P173" s="120">
        <v>245.57326717000004</v>
      </c>
      <c r="Q173" s="120">
        <v>69.261585620000005</v>
      </c>
      <c r="R173" s="120">
        <v>784.8371912099999</v>
      </c>
      <c r="S173" s="120">
        <v>10.995183189999999</v>
      </c>
      <c r="T173" s="120">
        <v>36.704032829999996</v>
      </c>
      <c r="U173" s="120"/>
      <c r="V173" s="120"/>
      <c r="W173" s="120"/>
    </row>
    <row r="174" spans="1:23">
      <c r="A174" s="62">
        <v>45505</v>
      </c>
      <c r="B174" s="120">
        <v>14095.848568640002</v>
      </c>
      <c r="C174" s="120">
        <v>5495.4753308700001</v>
      </c>
      <c r="D174" s="120">
        <v>104.80403812</v>
      </c>
      <c r="E174" s="120">
        <v>2490.7397843999997</v>
      </c>
      <c r="F174" s="120">
        <v>535.98950517000003</v>
      </c>
      <c r="G174" s="120">
        <v>109.28841843999999</v>
      </c>
      <c r="H174" s="120">
        <v>575.91345626999998</v>
      </c>
      <c r="I174" s="120">
        <v>2170.2495226299998</v>
      </c>
      <c r="J174" s="120">
        <v>430.22797481999999</v>
      </c>
      <c r="K174" s="120">
        <v>21.152130590000002</v>
      </c>
      <c r="L174" s="120">
        <v>398.02979045999996</v>
      </c>
      <c r="M174" s="120">
        <v>58.418910770000004</v>
      </c>
      <c r="N174" s="120">
        <v>318.8067686</v>
      </c>
      <c r="O174" s="120">
        <v>184.02361009000001</v>
      </c>
      <c r="P174" s="120">
        <v>246.99329151000001</v>
      </c>
      <c r="Q174" s="120">
        <v>72.341931790000004</v>
      </c>
      <c r="R174" s="120">
        <v>792.10406943999999</v>
      </c>
      <c r="S174" s="120">
        <v>13.25846598</v>
      </c>
      <c r="T174" s="120">
        <v>78.03156869</v>
      </c>
      <c r="U174" s="120"/>
      <c r="V174" s="120"/>
      <c r="W174" s="120"/>
    </row>
    <row r="175" spans="1:23">
      <c r="A175" s="62">
        <v>45536</v>
      </c>
      <c r="B175" s="120">
        <v>13320.099894580002</v>
      </c>
      <c r="C175" s="120">
        <v>5346.2521439600005</v>
      </c>
      <c r="D175" s="120">
        <v>105.50123583</v>
      </c>
      <c r="E175" s="120">
        <v>2370.7174677599996</v>
      </c>
      <c r="F175" s="120">
        <v>464.08000880999998</v>
      </c>
      <c r="G175" s="120">
        <v>120.4474345</v>
      </c>
      <c r="H175" s="120">
        <v>459.82003853000003</v>
      </c>
      <c r="I175" s="120">
        <v>1915.2256623700002</v>
      </c>
      <c r="J175" s="120">
        <v>424.10080262000002</v>
      </c>
      <c r="K175" s="120">
        <v>18.360451100000002</v>
      </c>
      <c r="L175" s="120">
        <v>325.38985993</v>
      </c>
      <c r="M175" s="120">
        <v>56.905067639999999</v>
      </c>
      <c r="N175" s="120">
        <v>304.16393891000001</v>
      </c>
      <c r="O175" s="120">
        <v>183.79361557999999</v>
      </c>
      <c r="P175" s="120">
        <v>271.38684794000005</v>
      </c>
      <c r="Q175" s="120">
        <v>82.134068170000006</v>
      </c>
      <c r="R175" s="120">
        <v>813.43408260000001</v>
      </c>
      <c r="S175" s="120">
        <v>21.486498470000001</v>
      </c>
      <c r="T175" s="120">
        <v>36.900669860000001</v>
      </c>
      <c r="U175" s="120"/>
      <c r="V175" s="120"/>
      <c r="W175" s="120"/>
    </row>
    <row r="176" spans="1:23">
      <c r="A176" s="62">
        <v>45566</v>
      </c>
      <c r="B176" s="120">
        <v>14279.885520039999</v>
      </c>
      <c r="C176" s="120">
        <v>5562.0605959200002</v>
      </c>
      <c r="D176" s="120">
        <v>110.80882851999999</v>
      </c>
      <c r="E176" s="120">
        <v>2429.8707587100002</v>
      </c>
      <c r="F176" s="120">
        <v>513.77061571000002</v>
      </c>
      <c r="G176" s="120">
        <v>127.77502034000001</v>
      </c>
      <c r="H176" s="120">
        <v>803.32472904999997</v>
      </c>
      <c r="I176" s="120">
        <v>1983.6030416099998</v>
      </c>
      <c r="J176" s="120">
        <v>418.18152157999998</v>
      </c>
      <c r="K176" s="120">
        <v>21.225936610000002</v>
      </c>
      <c r="L176" s="120">
        <v>398.49093524</v>
      </c>
      <c r="M176" s="120">
        <v>57.462290209999999</v>
      </c>
      <c r="N176" s="120">
        <v>471.60033847</v>
      </c>
      <c r="O176" s="120">
        <v>187.87181931000001</v>
      </c>
      <c r="P176" s="120">
        <v>312.92948953000007</v>
      </c>
      <c r="Q176" s="120">
        <v>80.716431819999997</v>
      </c>
      <c r="R176" s="120">
        <v>749.37431263999997</v>
      </c>
      <c r="S176" s="120">
        <v>17.019569529999998</v>
      </c>
      <c r="T176" s="120">
        <v>33.799285240000003</v>
      </c>
      <c r="U176" s="120"/>
      <c r="V176" s="120"/>
      <c r="W176" s="120"/>
    </row>
    <row r="177" spans="1:23">
      <c r="A177" s="62">
        <v>45597</v>
      </c>
      <c r="B177" s="120">
        <v>14398.664355060002</v>
      </c>
      <c r="C177" s="120">
        <v>5826.3915668299996</v>
      </c>
      <c r="D177" s="120">
        <v>108.73383838999999</v>
      </c>
      <c r="E177" s="120">
        <v>2382.66302662</v>
      </c>
      <c r="F177" s="120">
        <v>536.19444918999989</v>
      </c>
      <c r="G177" s="120">
        <v>138.88853638000003</v>
      </c>
      <c r="H177" s="120">
        <v>610.89010084999995</v>
      </c>
      <c r="I177" s="120">
        <v>2064.8993735099998</v>
      </c>
      <c r="J177" s="120">
        <v>391.31097868999996</v>
      </c>
      <c r="K177" s="120">
        <v>20.206294790000001</v>
      </c>
      <c r="L177" s="120">
        <v>309.01232936999997</v>
      </c>
      <c r="M177" s="120">
        <v>58.325039459999992</v>
      </c>
      <c r="N177" s="120">
        <v>450.59881540000003</v>
      </c>
      <c r="O177" s="120">
        <v>236.26500455000001</v>
      </c>
      <c r="P177" s="120">
        <v>347.29359363000003</v>
      </c>
      <c r="Q177" s="120">
        <v>81.470492919999998</v>
      </c>
      <c r="R177" s="120">
        <v>790.45840958000008</v>
      </c>
      <c r="S177" s="120">
        <v>10.285173220000003</v>
      </c>
      <c r="T177" s="120">
        <v>34.777331680000003</v>
      </c>
      <c r="U177" s="120"/>
      <c r="V177" s="120"/>
      <c r="W177" s="120"/>
    </row>
    <row r="178" spans="1:23">
      <c r="A178" s="62">
        <v>45627</v>
      </c>
      <c r="B178" s="120">
        <v>14728.518802189999</v>
      </c>
      <c r="C178" s="120">
        <v>5470.4065864599997</v>
      </c>
      <c r="D178" s="120">
        <v>104.37766154000001</v>
      </c>
      <c r="E178" s="120">
        <v>2599.1403980499999</v>
      </c>
      <c r="F178" s="120">
        <v>520.41728447000003</v>
      </c>
      <c r="G178" s="120">
        <v>138.79312858999998</v>
      </c>
      <c r="H178" s="120">
        <v>630.43134149000002</v>
      </c>
      <c r="I178" s="120">
        <v>2419.5186873100001</v>
      </c>
      <c r="J178" s="120">
        <v>471.78643489000001</v>
      </c>
      <c r="K178" s="120">
        <v>23.05252956</v>
      </c>
      <c r="L178" s="120">
        <v>361.43784840000001</v>
      </c>
      <c r="M178" s="120">
        <v>61.88746759</v>
      </c>
      <c r="N178" s="120">
        <v>416.3571154</v>
      </c>
      <c r="O178" s="120">
        <v>253.70524549000001</v>
      </c>
      <c r="P178" s="120">
        <v>407.64079893000002</v>
      </c>
      <c r="Q178" s="120">
        <v>76.121799180000011</v>
      </c>
      <c r="R178" s="120">
        <v>730.58300467000004</v>
      </c>
      <c r="S178" s="120">
        <v>8.5412450300000007</v>
      </c>
      <c r="T178" s="120">
        <v>34.320225139999998</v>
      </c>
      <c r="U178" s="120"/>
      <c r="V178" s="120"/>
      <c r="W178" s="120"/>
    </row>
    <row r="179" spans="1:23">
      <c r="A179" s="62">
        <v>45658</v>
      </c>
      <c r="B179" s="120">
        <v>14542.2560495</v>
      </c>
      <c r="C179" s="120">
        <v>5926.4469550900003</v>
      </c>
      <c r="D179" s="120">
        <v>104.27542547</v>
      </c>
      <c r="E179" s="120">
        <v>2512.3219428300004</v>
      </c>
      <c r="F179" s="120">
        <v>664.34678655000005</v>
      </c>
      <c r="G179" s="120">
        <v>144.49411813999998</v>
      </c>
      <c r="H179" s="120">
        <v>571.8563484</v>
      </c>
      <c r="I179" s="120">
        <v>2044.06021111</v>
      </c>
      <c r="J179" s="120">
        <v>437.19314112000006</v>
      </c>
      <c r="K179" s="120">
        <v>22.284553100000004</v>
      </c>
      <c r="L179" s="120">
        <v>373.55831676000003</v>
      </c>
      <c r="M179" s="120">
        <v>61.503942020000004</v>
      </c>
      <c r="N179" s="120">
        <v>389.21908739999998</v>
      </c>
      <c r="O179" s="120">
        <v>233.81216153000003</v>
      </c>
      <c r="P179" s="120">
        <v>419.07562645000007</v>
      </c>
      <c r="Q179" s="120">
        <v>81.103050749999994</v>
      </c>
      <c r="R179" s="120">
        <v>485.12382635</v>
      </c>
      <c r="S179" s="120">
        <v>40.827522930000001</v>
      </c>
      <c r="T179" s="120">
        <v>30.753033500000001</v>
      </c>
      <c r="U179" s="120"/>
      <c r="V179" s="120"/>
      <c r="W179" s="120"/>
    </row>
    <row r="180" spans="1:23">
      <c r="A180" s="62">
        <v>45689</v>
      </c>
      <c r="B180" s="120">
        <v>14758.910327310001</v>
      </c>
      <c r="C180" s="120">
        <v>6349.5106483999989</v>
      </c>
      <c r="D180" s="120">
        <v>114.38876363999999</v>
      </c>
      <c r="E180" s="120">
        <v>2437.8000350100001</v>
      </c>
      <c r="F180" s="120">
        <v>563.75640129999988</v>
      </c>
      <c r="G180" s="120">
        <v>149.43249359999999</v>
      </c>
      <c r="H180" s="120">
        <v>541.13327951999997</v>
      </c>
      <c r="I180" s="120">
        <v>1729.0713223700002</v>
      </c>
      <c r="J180" s="120">
        <v>497.47958454000002</v>
      </c>
      <c r="K180" s="120">
        <v>20.47248982</v>
      </c>
      <c r="L180" s="120">
        <v>396.28197129999995</v>
      </c>
      <c r="M180" s="120">
        <v>60.389072520000006</v>
      </c>
      <c r="N180" s="120">
        <v>337.02012096999999</v>
      </c>
      <c r="O180" s="120">
        <v>233.25337927999999</v>
      </c>
      <c r="P180" s="120">
        <v>495.34097163000001</v>
      </c>
      <c r="Q180" s="120">
        <v>81.788638669999997</v>
      </c>
      <c r="R180" s="120">
        <v>665.91771271999994</v>
      </c>
      <c r="S180" s="120">
        <v>56.26592543000001</v>
      </c>
      <c r="T180" s="120">
        <v>29.607516589999999</v>
      </c>
      <c r="U180" s="120"/>
      <c r="V180" s="120"/>
      <c r="W180" s="120"/>
    </row>
    <row r="181" spans="1:23">
      <c r="A181" s="62">
        <v>45717</v>
      </c>
      <c r="B181" s="120">
        <v>15742.700013699998</v>
      </c>
      <c r="C181" s="120">
        <v>7440.5236649600001</v>
      </c>
      <c r="D181" s="120">
        <v>126.97662446999999</v>
      </c>
      <c r="E181" s="120">
        <v>2379.7368424199999</v>
      </c>
      <c r="F181" s="120">
        <v>623.43587721000017</v>
      </c>
      <c r="G181" s="120">
        <v>165.02837255</v>
      </c>
      <c r="H181" s="120">
        <v>522.71749997000006</v>
      </c>
      <c r="I181" s="120">
        <v>1852.30189999</v>
      </c>
      <c r="J181" s="120">
        <v>491.40228998000003</v>
      </c>
      <c r="K181" s="120">
        <v>21.164877880000002</v>
      </c>
      <c r="L181" s="120">
        <v>393.59338075000005</v>
      </c>
      <c r="M181" s="120">
        <v>60.399943900000011</v>
      </c>
      <c r="N181" s="120">
        <v>269.92703388000001</v>
      </c>
      <c r="O181" s="120">
        <v>185.94099401999998</v>
      </c>
      <c r="P181" s="120">
        <v>481.16377856000003</v>
      </c>
      <c r="Q181" s="120">
        <v>86.79989900999999</v>
      </c>
      <c r="R181" s="120">
        <v>598.86047399999995</v>
      </c>
      <c r="S181" s="120">
        <v>14.86353078</v>
      </c>
      <c r="T181" s="120">
        <v>27.86302937</v>
      </c>
      <c r="U181" s="120"/>
      <c r="V181" s="120"/>
      <c r="W181" s="120"/>
    </row>
    <row r="182" spans="1:23">
      <c r="A182" s="62">
        <v>45748</v>
      </c>
      <c r="B182" s="120">
        <v>15636.481402399999</v>
      </c>
      <c r="C182" s="120">
        <v>6848.3045727000008</v>
      </c>
      <c r="D182" s="120">
        <v>136.51873884999998</v>
      </c>
      <c r="E182" s="120">
        <v>2865.8034110500002</v>
      </c>
      <c r="F182" s="120">
        <v>621.26929626999993</v>
      </c>
      <c r="G182" s="120">
        <v>164.79767428</v>
      </c>
      <c r="H182" s="120">
        <v>482.83703870999994</v>
      </c>
      <c r="I182" s="120">
        <v>1845.44697314</v>
      </c>
      <c r="J182" s="120">
        <v>509.04303432999995</v>
      </c>
      <c r="K182" s="120">
        <v>19.311491069999999</v>
      </c>
      <c r="L182" s="120">
        <v>383.23318953999996</v>
      </c>
      <c r="M182" s="120">
        <v>57.855756110000002</v>
      </c>
      <c r="N182" s="120">
        <v>257.47430694000002</v>
      </c>
      <c r="O182" s="120">
        <v>177.72383329000002</v>
      </c>
      <c r="P182" s="120">
        <v>517.10414173000004</v>
      </c>
      <c r="Q182" s="120">
        <v>88.490866110000013</v>
      </c>
      <c r="R182" s="120">
        <v>614.10604079999996</v>
      </c>
      <c r="S182" s="120">
        <v>18.478235590000001</v>
      </c>
      <c r="T182" s="120">
        <v>28.68280189</v>
      </c>
      <c r="U182" s="120"/>
      <c r="V182" s="120"/>
      <c r="W182" s="120"/>
    </row>
  </sheetData>
  <mergeCells count="22">
    <mergeCell ref="T7:T9"/>
    <mergeCell ref="O7:O9"/>
    <mergeCell ref="A4:B4"/>
    <mergeCell ref="A6:A9"/>
    <mergeCell ref="B6:B9"/>
    <mergeCell ref="C6:T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A3:L3"/>
    <mergeCell ref="P7:P9"/>
    <mergeCell ref="Q7:Q9"/>
    <mergeCell ref="R7:R9"/>
    <mergeCell ref="S7:S9"/>
    <mergeCell ref="N7:N9"/>
  </mergeCells>
  <hyperlinks>
    <hyperlink ref="A3" location="'зміст'!A1" display="'зміст'!A1"/>
    <hyperlink ref="A1" location="Зміст!A1" display="Зміст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31" width="6.5546875" style="66" customWidth="1"/>
    <col min="32" max="16384" width="9.109375" style="66"/>
  </cols>
  <sheetData>
    <row r="1" spans="1:31">
      <c r="A1" s="108" t="s">
        <v>173</v>
      </c>
    </row>
    <row r="2" spans="1:31" ht="5.25" customHeight="1"/>
    <row r="3" spans="1:31" ht="27.75" customHeight="1">
      <c r="A3" s="225" t="s">
        <v>107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ht="12.75" customHeight="1">
      <c r="A4" s="67" t="s">
        <v>62</v>
      </c>
    </row>
    <row r="5" spans="1:31" ht="12.75" customHeight="1">
      <c r="A5" s="57" t="s">
        <v>52</v>
      </c>
    </row>
    <row r="6" spans="1:31" s="68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68" customFormat="1" ht="12.75" customHeight="1">
      <c r="A7" s="203"/>
      <c r="B7" s="191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  <c r="T7" s="205" t="s">
        <v>198</v>
      </c>
      <c r="U7" s="205"/>
      <c r="V7" s="205"/>
      <c r="W7" s="252"/>
      <c r="X7" s="252"/>
      <c r="Y7" s="252"/>
      <c r="Z7" s="205" t="s">
        <v>199</v>
      </c>
      <c r="AA7" s="205"/>
      <c r="AB7" s="205"/>
      <c r="AC7" s="252"/>
      <c r="AD7" s="252"/>
      <c r="AE7" s="252"/>
    </row>
    <row r="8" spans="1:31" s="68" customFormat="1" ht="96.6">
      <c r="A8" s="204"/>
      <c r="B8" s="191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  <c r="T8" s="161" t="s">
        <v>13</v>
      </c>
      <c r="U8" s="161" t="s">
        <v>69</v>
      </c>
      <c r="V8" s="161" t="s">
        <v>6</v>
      </c>
      <c r="W8" s="161" t="s">
        <v>10</v>
      </c>
      <c r="X8" s="161" t="s">
        <v>11</v>
      </c>
      <c r="Y8" s="161" t="s">
        <v>12</v>
      </c>
      <c r="Z8" s="161" t="s">
        <v>13</v>
      </c>
      <c r="AA8" s="161" t="s">
        <v>69</v>
      </c>
      <c r="AB8" s="161" t="s">
        <v>6</v>
      </c>
      <c r="AC8" s="161" t="s">
        <v>10</v>
      </c>
      <c r="AD8" s="161" t="s">
        <v>11</v>
      </c>
      <c r="AE8" s="161" t="s">
        <v>12</v>
      </c>
    </row>
    <row r="9" spans="1:31" s="68" customFormat="1" hidden="1">
      <c r="A9" s="133"/>
      <c r="B9" s="132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31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  <c r="T10" s="160">
        <v>20</v>
      </c>
      <c r="U10" s="162">
        <v>21</v>
      </c>
      <c r="V10" s="160">
        <v>22</v>
      </c>
      <c r="W10" s="162">
        <v>23</v>
      </c>
      <c r="X10" s="160">
        <v>24</v>
      </c>
      <c r="Y10" s="162">
        <v>25</v>
      </c>
      <c r="Z10" s="160">
        <v>20</v>
      </c>
      <c r="AA10" s="162">
        <v>21</v>
      </c>
      <c r="AB10" s="160">
        <v>22</v>
      </c>
      <c r="AC10" s="162">
        <v>23</v>
      </c>
      <c r="AD10" s="160">
        <v>24</v>
      </c>
      <c r="AE10" s="162">
        <v>25</v>
      </c>
    </row>
    <row r="11" spans="1:31" ht="15" hidden="1" customHeight="1" outlineLevel="1">
      <c r="A11" s="62">
        <v>40544</v>
      </c>
      <c r="B11" s="74">
        <v>18.723700000000001</v>
      </c>
      <c r="C11" s="74">
        <v>18.008400000000002</v>
      </c>
      <c r="D11" s="74">
        <v>18.956499999999998</v>
      </c>
      <c r="E11" s="74">
        <v>19.0337</v>
      </c>
      <c r="F11" s="74">
        <v>18.883099999999999</v>
      </c>
      <c r="G11" s="74">
        <v>12</v>
      </c>
      <c r="H11" s="74">
        <v>19.0166</v>
      </c>
      <c r="I11" s="74">
        <v>18.008400000000002</v>
      </c>
      <c r="J11" s="74">
        <v>19.3627</v>
      </c>
      <c r="K11" s="74">
        <v>19.0701</v>
      </c>
      <c r="L11" s="74">
        <v>19.6706</v>
      </c>
      <c r="M11" s="74">
        <v>0</v>
      </c>
      <c r="N11" s="74">
        <v>11.567</v>
      </c>
      <c r="O11" s="74">
        <v>0</v>
      </c>
      <c r="P11" s="74">
        <v>11.567</v>
      </c>
      <c r="Q11" s="74">
        <v>7.81</v>
      </c>
      <c r="R11" s="74">
        <v>11.6839</v>
      </c>
      <c r="S11" s="74">
        <v>12</v>
      </c>
      <c r="T11" s="159" t="s">
        <v>191</v>
      </c>
      <c r="U11" s="159" t="s">
        <v>191</v>
      </c>
      <c r="V11" s="159" t="s">
        <v>191</v>
      </c>
      <c r="W11" s="159" t="s">
        <v>191</v>
      </c>
      <c r="X11" s="159" t="s">
        <v>191</v>
      </c>
      <c r="Y11" s="159" t="s">
        <v>191</v>
      </c>
      <c r="Z11" s="159" t="s">
        <v>191</v>
      </c>
      <c r="AA11" s="159" t="s">
        <v>191</v>
      </c>
      <c r="AB11" s="159" t="s">
        <v>191</v>
      </c>
      <c r="AC11" s="159" t="s">
        <v>191</v>
      </c>
      <c r="AD11" s="159" t="s">
        <v>191</v>
      </c>
      <c r="AE11" s="159" t="s">
        <v>191</v>
      </c>
    </row>
    <row r="12" spans="1:31" hidden="1" outlineLevel="1">
      <c r="A12" s="62">
        <v>40575</v>
      </c>
      <c r="B12" s="74">
        <v>19.384899999999998</v>
      </c>
      <c r="C12" s="74">
        <v>18.004799999999999</v>
      </c>
      <c r="D12" s="74">
        <v>19.7651</v>
      </c>
      <c r="E12" s="74">
        <v>19.773900000000001</v>
      </c>
      <c r="F12" s="74">
        <v>19.747599999999998</v>
      </c>
      <c r="G12" s="74">
        <v>15</v>
      </c>
      <c r="H12" s="74">
        <v>19.839400000000001</v>
      </c>
      <c r="I12" s="74">
        <v>18.004799999999999</v>
      </c>
      <c r="J12" s="74">
        <v>20.381799999999998</v>
      </c>
      <c r="K12" s="74">
        <v>19.7879</v>
      </c>
      <c r="L12" s="74">
        <v>21.861999999999998</v>
      </c>
      <c r="M12" s="74">
        <v>15</v>
      </c>
      <c r="N12" s="74">
        <v>11.325200000000001</v>
      </c>
      <c r="O12" s="74">
        <v>0</v>
      </c>
      <c r="P12" s="74">
        <v>11.325200000000001</v>
      </c>
      <c r="Q12" s="74">
        <v>11.3003</v>
      </c>
      <c r="R12" s="74">
        <v>11.325699999999999</v>
      </c>
      <c r="S12" s="74">
        <v>0</v>
      </c>
      <c r="T12" s="159" t="s">
        <v>191</v>
      </c>
      <c r="U12" s="159" t="s">
        <v>191</v>
      </c>
      <c r="V12" s="159" t="s">
        <v>191</v>
      </c>
      <c r="W12" s="159" t="s">
        <v>191</v>
      </c>
      <c r="X12" s="159" t="s">
        <v>191</v>
      </c>
      <c r="Y12" s="159" t="s">
        <v>191</v>
      </c>
      <c r="Z12" s="159" t="s">
        <v>191</v>
      </c>
      <c r="AA12" s="159" t="s">
        <v>191</v>
      </c>
      <c r="AB12" s="159" t="s">
        <v>191</v>
      </c>
      <c r="AC12" s="159" t="s">
        <v>191</v>
      </c>
      <c r="AD12" s="159" t="s">
        <v>191</v>
      </c>
      <c r="AE12" s="159" t="s">
        <v>191</v>
      </c>
    </row>
    <row r="13" spans="1:31" hidden="1" outlineLevel="1">
      <c r="A13" s="62">
        <v>40603</v>
      </c>
      <c r="B13" s="74">
        <v>17.763999999999999</v>
      </c>
      <c r="C13" s="74">
        <v>18.810600000000001</v>
      </c>
      <c r="D13" s="74">
        <v>17.424399999999999</v>
      </c>
      <c r="E13" s="74">
        <v>17.904299999999999</v>
      </c>
      <c r="F13" s="74">
        <v>16.8186</v>
      </c>
      <c r="G13" s="74">
        <v>0</v>
      </c>
      <c r="H13" s="74">
        <v>18.496099999999998</v>
      </c>
      <c r="I13" s="74">
        <v>18.810600000000001</v>
      </c>
      <c r="J13" s="74">
        <v>18.3797</v>
      </c>
      <c r="K13" s="74">
        <v>17.912099999999999</v>
      </c>
      <c r="L13" s="74">
        <v>19.195399999999999</v>
      </c>
      <c r="M13" s="74">
        <v>0</v>
      </c>
      <c r="N13" s="74">
        <v>10.608599999999999</v>
      </c>
      <c r="O13" s="74">
        <v>0</v>
      </c>
      <c r="P13" s="74">
        <v>10.608599999999999</v>
      </c>
      <c r="Q13" s="74">
        <v>7.81</v>
      </c>
      <c r="R13" s="74">
        <v>10.618499999999999</v>
      </c>
      <c r="S13" s="74">
        <v>0</v>
      </c>
      <c r="T13" s="159" t="s">
        <v>191</v>
      </c>
      <c r="U13" s="159" t="s">
        <v>191</v>
      </c>
      <c r="V13" s="159" t="s">
        <v>191</v>
      </c>
      <c r="W13" s="159" t="s">
        <v>191</v>
      </c>
      <c r="X13" s="159" t="s">
        <v>191</v>
      </c>
      <c r="Y13" s="159" t="s">
        <v>191</v>
      </c>
      <c r="Z13" s="159" t="s">
        <v>191</v>
      </c>
      <c r="AA13" s="159" t="s">
        <v>191</v>
      </c>
      <c r="AB13" s="159" t="s">
        <v>191</v>
      </c>
      <c r="AC13" s="159" t="s">
        <v>191</v>
      </c>
      <c r="AD13" s="159" t="s">
        <v>191</v>
      </c>
      <c r="AE13" s="159" t="s">
        <v>191</v>
      </c>
    </row>
    <row r="14" spans="1:31" hidden="1" outlineLevel="1">
      <c r="A14" s="62">
        <v>40634</v>
      </c>
      <c r="B14" s="74">
        <v>18.697800000000001</v>
      </c>
      <c r="C14" s="74">
        <v>19.047799999999999</v>
      </c>
      <c r="D14" s="74">
        <v>18.584599999999998</v>
      </c>
      <c r="E14" s="74">
        <v>18.571100000000001</v>
      </c>
      <c r="F14" s="74">
        <v>19.218499999999999</v>
      </c>
      <c r="G14" s="74">
        <v>12.263999999999999</v>
      </c>
      <c r="H14" s="74">
        <v>19.308</v>
      </c>
      <c r="I14" s="74">
        <v>19.047799999999999</v>
      </c>
      <c r="J14" s="74">
        <v>19.4038</v>
      </c>
      <c r="K14" s="74">
        <v>18.701000000000001</v>
      </c>
      <c r="L14" s="74">
        <v>20.084299999999999</v>
      </c>
      <c r="M14" s="74">
        <v>0</v>
      </c>
      <c r="N14" s="74">
        <v>12.597099999999999</v>
      </c>
      <c r="O14" s="74">
        <v>0</v>
      </c>
      <c r="P14" s="74">
        <v>12.597099999999999</v>
      </c>
      <c r="Q14" s="74">
        <v>10.0585</v>
      </c>
      <c r="R14" s="74">
        <v>13.124700000000001</v>
      </c>
      <c r="S14" s="74">
        <v>12.263999999999999</v>
      </c>
      <c r="T14" s="159" t="s">
        <v>191</v>
      </c>
      <c r="U14" s="159" t="s">
        <v>191</v>
      </c>
      <c r="V14" s="159" t="s">
        <v>191</v>
      </c>
      <c r="W14" s="159" t="s">
        <v>191</v>
      </c>
      <c r="X14" s="159" t="s">
        <v>191</v>
      </c>
      <c r="Y14" s="159" t="s">
        <v>191</v>
      </c>
      <c r="Z14" s="159" t="s">
        <v>191</v>
      </c>
      <c r="AA14" s="159" t="s">
        <v>191</v>
      </c>
      <c r="AB14" s="159" t="s">
        <v>191</v>
      </c>
      <c r="AC14" s="159" t="s">
        <v>191</v>
      </c>
      <c r="AD14" s="159" t="s">
        <v>191</v>
      </c>
      <c r="AE14" s="159" t="s">
        <v>191</v>
      </c>
    </row>
    <row r="15" spans="1:31" hidden="1" outlineLevel="1">
      <c r="A15" s="62">
        <v>40664</v>
      </c>
      <c r="B15" s="74">
        <v>16.366599999999998</v>
      </c>
      <c r="C15" s="74">
        <v>18.3202</v>
      </c>
      <c r="D15" s="74">
        <v>15.9519</v>
      </c>
      <c r="E15" s="74">
        <v>17.813199999999998</v>
      </c>
      <c r="F15" s="74">
        <v>14.736000000000001</v>
      </c>
      <c r="G15" s="74">
        <v>0</v>
      </c>
      <c r="H15" s="74">
        <v>16.699100000000001</v>
      </c>
      <c r="I15" s="74">
        <v>18.3202</v>
      </c>
      <c r="J15" s="74">
        <v>16.320399999999999</v>
      </c>
      <c r="K15" s="74">
        <v>18.631</v>
      </c>
      <c r="L15" s="74">
        <v>14.8332</v>
      </c>
      <c r="M15" s="74">
        <v>0</v>
      </c>
      <c r="N15" s="74">
        <v>12.285600000000001</v>
      </c>
      <c r="O15" s="74">
        <v>0</v>
      </c>
      <c r="P15" s="74">
        <v>12.285600000000001</v>
      </c>
      <c r="Q15" s="74">
        <v>10.411300000000001</v>
      </c>
      <c r="R15" s="74">
        <v>13.7021</v>
      </c>
      <c r="S15" s="74">
        <v>0</v>
      </c>
      <c r="T15" s="159" t="s">
        <v>191</v>
      </c>
      <c r="U15" s="159" t="s">
        <v>191</v>
      </c>
      <c r="V15" s="159" t="s">
        <v>191</v>
      </c>
      <c r="W15" s="159" t="s">
        <v>191</v>
      </c>
      <c r="X15" s="159" t="s">
        <v>191</v>
      </c>
      <c r="Y15" s="159" t="s">
        <v>191</v>
      </c>
      <c r="Z15" s="159" t="s">
        <v>191</v>
      </c>
      <c r="AA15" s="159" t="s">
        <v>191</v>
      </c>
      <c r="AB15" s="159" t="s">
        <v>191</v>
      </c>
      <c r="AC15" s="159" t="s">
        <v>191</v>
      </c>
      <c r="AD15" s="159" t="s">
        <v>191</v>
      </c>
      <c r="AE15" s="159" t="s">
        <v>191</v>
      </c>
    </row>
    <row r="16" spans="1:31" hidden="1" outlineLevel="1">
      <c r="A16" s="62">
        <v>40695</v>
      </c>
      <c r="B16" s="74">
        <v>17.840900000000001</v>
      </c>
      <c r="C16" s="74">
        <v>19.389299999999999</v>
      </c>
      <c r="D16" s="74">
        <v>17.313800000000001</v>
      </c>
      <c r="E16" s="74">
        <v>17.278199999999998</v>
      </c>
      <c r="F16" s="74">
        <v>17.360800000000001</v>
      </c>
      <c r="G16" s="74">
        <v>0</v>
      </c>
      <c r="H16" s="74">
        <v>18.377800000000001</v>
      </c>
      <c r="I16" s="74">
        <v>19.389299999999999</v>
      </c>
      <c r="J16" s="74">
        <v>18.000499999999999</v>
      </c>
      <c r="K16" s="74">
        <v>17.665800000000001</v>
      </c>
      <c r="L16" s="74">
        <v>18.497900000000001</v>
      </c>
      <c r="M16" s="74">
        <v>0</v>
      </c>
      <c r="N16" s="74">
        <v>10.1509</v>
      </c>
      <c r="O16" s="74">
        <v>0</v>
      </c>
      <c r="P16" s="74">
        <v>10.1509</v>
      </c>
      <c r="Q16" s="74">
        <v>7.9634</v>
      </c>
      <c r="R16" s="74">
        <v>10.9175</v>
      </c>
      <c r="S16" s="74">
        <v>0</v>
      </c>
      <c r="T16" s="159" t="s">
        <v>191</v>
      </c>
      <c r="U16" s="159" t="s">
        <v>191</v>
      </c>
      <c r="V16" s="159" t="s">
        <v>191</v>
      </c>
      <c r="W16" s="159" t="s">
        <v>191</v>
      </c>
      <c r="X16" s="159" t="s">
        <v>191</v>
      </c>
      <c r="Y16" s="159" t="s">
        <v>191</v>
      </c>
      <c r="Z16" s="159" t="s">
        <v>191</v>
      </c>
      <c r="AA16" s="159" t="s">
        <v>191</v>
      </c>
      <c r="AB16" s="159" t="s">
        <v>191</v>
      </c>
      <c r="AC16" s="159" t="s">
        <v>191</v>
      </c>
      <c r="AD16" s="159" t="s">
        <v>191</v>
      </c>
      <c r="AE16" s="159" t="s">
        <v>191</v>
      </c>
    </row>
    <row r="17" spans="1:31" hidden="1" outlineLevel="1">
      <c r="A17" s="62">
        <v>40725</v>
      </c>
      <c r="B17" s="74">
        <v>16.2666</v>
      </c>
      <c r="C17" s="74">
        <v>17.507300000000001</v>
      </c>
      <c r="D17" s="74">
        <v>15.930099999999999</v>
      </c>
      <c r="E17" s="74">
        <v>16.854800000000001</v>
      </c>
      <c r="F17" s="74">
        <v>15.383800000000001</v>
      </c>
      <c r="G17" s="74">
        <v>0</v>
      </c>
      <c r="H17" s="74">
        <v>16.652999999999999</v>
      </c>
      <c r="I17" s="74">
        <v>17.507300000000001</v>
      </c>
      <c r="J17" s="74">
        <v>16.4053</v>
      </c>
      <c r="K17" s="74">
        <v>16.889900000000001</v>
      </c>
      <c r="L17" s="74">
        <v>16.090299999999999</v>
      </c>
      <c r="M17" s="74">
        <v>0</v>
      </c>
      <c r="N17" s="74">
        <v>8.9822000000000006</v>
      </c>
      <c r="O17" s="74">
        <v>0</v>
      </c>
      <c r="P17" s="74">
        <v>8.9822000000000006</v>
      </c>
      <c r="Q17" s="74">
        <v>11.7963</v>
      </c>
      <c r="R17" s="74">
        <v>8.8650000000000002</v>
      </c>
      <c r="S17" s="74">
        <v>0</v>
      </c>
      <c r="T17" s="159" t="s">
        <v>191</v>
      </c>
      <c r="U17" s="159" t="s">
        <v>191</v>
      </c>
      <c r="V17" s="159" t="s">
        <v>191</v>
      </c>
      <c r="W17" s="159" t="s">
        <v>191</v>
      </c>
      <c r="X17" s="159" t="s">
        <v>191</v>
      </c>
      <c r="Y17" s="159" t="s">
        <v>191</v>
      </c>
      <c r="Z17" s="159" t="s">
        <v>191</v>
      </c>
      <c r="AA17" s="159" t="s">
        <v>191</v>
      </c>
      <c r="AB17" s="159" t="s">
        <v>191</v>
      </c>
      <c r="AC17" s="159" t="s">
        <v>191</v>
      </c>
      <c r="AD17" s="159" t="s">
        <v>191</v>
      </c>
      <c r="AE17" s="159" t="s">
        <v>191</v>
      </c>
    </row>
    <row r="18" spans="1:31" hidden="1" outlineLevel="1">
      <c r="A18" s="62">
        <v>40756</v>
      </c>
      <c r="B18" s="74">
        <v>16.773599999999998</v>
      </c>
      <c r="C18" s="74">
        <v>17.2806</v>
      </c>
      <c r="D18" s="74">
        <v>16.5777</v>
      </c>
      <c r="E18" s="74">
        <v>16.9376</v>
      </c>
      <c r="F18" s="74">
        <v>16.249600000000001</v>
      </c>
      <c r="G18" s="74">
        <v>18</v>
      </c>
      <c r="H18" s="74">
        <v>17.771599999999999</v>
      </c>
      <c r="I18" s="74">
        <v>17.2806</v>
      </c>
      <c r="J18" s="74">
        <v>17.994700000000002</v>
      </c>
      <c r="K18" s="74">
        <v>17.217400000000001</v>
      </c>
      <c r="L18" s="74">
        <v>18.916799999999999</v>
      </c>
      <c r="M18" s="74">
        <v>18</v>
      </c>
      <c r="N18" s="74">
        <v>8.5311000000000003</v>
      </c>
      <c r="O18" s="74">
        <v>0</v>
      </c>
      <c r="P18" s="74">
        <v>8.5311000000000003</v>
      </c>
      <c r="Q18" s="74">
        <v>8.1241000000000003</v>
      </c>
      <c r="R18" s="74">
        <v>8.5752000000000006</v>
      </c>
      <c r="S18" s="74">
        <v>0</v>
      </c>
      <c r="T18" s="159" t="s">
        <v>191</v>
      </c>
      <c r="U18" s="159" t="s">
        <v>191</v>
      </c>
      <c r="V18" s="159" t="s">
        <v>191</v>
      </c>
      <c r="W18" s="159" t="s">
        <v>191</v>
      </c>
      <c r="X18" s="159" t="s">
        <v>191</v>
      </c>
      <c r="Y18" s="159" t="s">
        <v>191</v>
      </c>
      <c r="Z18" s="159" t="s">
        <v>191</v>
      </c>
      <c r="AA18" s="159" t="s">
        <v>191</v>
      </c>
      <c r="AB18" s="159" t="s">
        <v>191</v>
      </c>
      <c r="AC18" s="159" t="s">
        <v>191</v>
      </c>
      <c r="AD18" s="159" t="s">
        <v>191</v>
      </c>
      <c r="AE18" s="159" t="s">
        <v>191</v>
      </c>
    </row>
    <row r="19" spans="1:31" hidden="1" outlineLevel="1">
      <c r="A19" s="62">
        <v>40787</v>
      </c>
      <c r="B19" s="74">
        <v>16.311699999999998</v>
      </c>
      <c r="C19" s="74">
        <v>17.191500000000001</v>
      </c>
      <c r="D19" s="74">
        <v>15.981999999999999</v>
      </c>
      <c r="E19" s="74">
        <v>15.533099999999999</v>
      </c>
      <c r="F19" s="74">
        <v>16.5441</v>
      </c>
      <c r="G19" s="74">
        <v>0</v>
      </c>
      <c r="H19" s="74">
        <v>17.1358</v>
      </c>
      <c r="I19" s="74">
        <v>17.191500000000001</v>
      </c>
      <c r="J19" s="74">
        <v>17.1111</v>
      </c>
      <c r="K19" s="74">
        <v>17.137</v>
      </c>
      <c r="L19" s="74">
        <v>17.083500000000001</v>
      </c>
      <c r="M19" s="74">
        <v>0</v>
      </c>
      <c r="N19" s="74">
        <v>9.6730999999999998</v>
      </c>
      <c r="O19" s="74">
        <v>0</v>
      </c>
      <c r="P19" s="74">
        <v>9.6730999999999998</v>
      </c>
      <c r="Q19" s="74">
        <v>9.5809999999999995</v>
      </c>
      <c r="R19" s="74">
        <v>9.9946999999999999</v>
      </c>
      <c r="S19" s="74">
        <v>0</v>
      </c>
      <c r="T19" s="159" t="s">
        <v>191</v>
      </c>
      <c r="U19" s="159" t="s">
        <v>191</v>
      </c>
      <c r="V19" s="159" t="s">
        <v>191</v>
      </c>
      <c r="W19" s="159" t="s">
        <v>191</v>
      </c>
      <c r="X19" s="159" t="s">
        <v>191</v>
      </c>
      <c r="Y19" s="159" t="s">
        <v>191</v>
      </c>
      <c r="Z19" s="159" t="s">
        <v>191</v>
      </c>
      <c r="AA19" s="159" t="s">
        <v>191</v>
      </c>
      <c r="AB19" s="159" t="s">
        <v>191</v>
      </c>
      <c r="AC19" s="159" t="s">
        <v>191</v>
      </c>
      <c r="AD19" s="159" t="s">
        <v>191</v>
      </c>
      <c r="AE19" s="159" t="s">
        <v>191</v>
      </c>
    </row>
    <row r="20" spans="1:31" hidden="1" outlineLevel="1">
      <c r="A20" s="62">
        <v>40817</v>
      </c>
      <c r="B20" s="74">
        <v>16.8691</v>
      </c>
      <c r="C20" s="74">
        <v>17.193000000000001</v>
      </c>
      <c r="D20" s="74">
        <v>16.702400000000001</v>
      </c>
      <c r="E20" s="74">
        <v>17.530899999999999</v>
      </c>
      <c r="F20" s="74">
        <v>15.935</v>
      </c>
      <c r="G20" s="74">
        <v>16.399999999999999</v>
      </c>
      <c r="H20" s="74">
        <v>17.2165</v>
      </c>
      <c r="I20" s="74">
        <v>17.193000000000001</v>
      </c>
      <c r="J20" s="74">
        <v>17.229500000000002</v>
      </c>
      <c r="K20" s="74">
        <v>18.687100000000001</v>
      </c>
      <c r="L20" s="74">
        <v>16.026800000000001</v>
      </c>
      <c r="M20" s="74">
        <v>16.399999999999999</v>
      </c>
      <c r="N20" s="74">
        <v>9.0458999999999996</v>
      </c>
      <c r="O20" s="74">
        <v>0</v>
      </c>
      <c r="P20" s="74">
        <v>9.0458999999999996</v>
      </c>
      <c r="Q20" s="74">
        <v>8.8161000000000005</v>
      </c>
      <c r="R20" s="74">
        <v>10.548400000000001</v>
      </c>
      <c r="S20" s="74">
        <v>0</v>
      </c>
      <c r="T20" s="159" t="s">
        <v>191</v>
      </c>
      <c r="U20" s="159" t="s">
        <v>191</v>
      </c>
      <c r="V20" s="159" t="s">
        <v>191</v>
      </c>
      <c r="W20" s="159" t="s">
        <v>191</v>
      </c>
      <c r="X20" s="159" t="s">
        <v>191</v>
      </c>
      <c r="Y20" s="159" t="s">
        <v>191</v>
      </c>
      <c r="Z20" s="159" t="s">
        <v>191</v>
      </c>
      <c r="AA20" s="159" t="s">
        <v>191</v>
      </c>
      <c r="AB20" s="159" t="s">
        <v>191</v>
      </c>
      <c r="AC20" s="159" t="s">
        <v>191</v>
      </c>
      <c r="AD20" s="159" t="s">
        <v>191</v>
      </c>
      <c r="AE20" s="159" t="s">
        <v>191</v>
      </c>
    </row>
    <row r="21" spans="1:31" hidden="1" outlineLevel="1">
      <c r="A21" s="62">
        <v>40848</v>
      </c>
      <c r="B21" s="74">
        <v>18.295400000000001</v>
      </c>
      <c r="C21" s="74">
        <v>17.7624</v>
      </c>
      <c r="D21" s="74">
        <v>18.6967</v>
      </c>
      <c r="E21" s="74">
        <v>18.899000000000001</v>
      </c>
      <c r="F21" s="74">
        <v>18.081</v>
      </c>
      <c r="G21" s="74">
        <v>0</v>
      </c>
      <c r="H21" s="74">
        <v>18.6877</v>
      </c>
      <c r="I21" s="74">
        <v>17.7624</v>
      </c>
      <c r="J21" s="74">
        <v>19.452400000000001</v>
      </c>
      <c r="K21" s="74">
        <v>19.646699999999999</v>
      </c>
      <c r="L21" s="74">
        <v>18.8477</v>
      </c>
      <c r="M21" s="74">
        <v>0</v>
      </c>
      <c r="N21" s="74">
        <v>10.9384</v>
      </c>
      <c r="O21" s="74">
        <v>0</v>
      </c>
      <c r="P21" s="74">
        <v>10.9384</v>
      </c>
      <c r="Q21" s="74">
        <v>10.7287</v>
      </c>
      <c r="R21" s="74">
        <v>11.4544</v>
      </c>
      <c r="S21" s="74">
        <v>0</v>
      </c>
      <c r="T21" s="159" t="s">
        <v>191</v>
      </c>
      <c r="U21" s="159" t="s">
        <v>191</v>
      </c>
      <c r="V21" s="159" t="s">
        <v>191</v>
      </c>
      <c r="W21" s="159" t="s">
        <v>191</v>
      </c>
      <c r="X21" s="159" t="s">
        <v>191</v>
      </c>
      <c r="Y21" s="159" t="s">
        <v>191</v>
      </c>
      <c r="Z21" s="159" t="s">
        <v>191</v>
      </c>
      <c r="AA21" s="159" t="s">
        <v>191</v>
      </c>
      <c r="AB21" s="159" t="s">
        <v>191</v>
      </c>
      <c r="AC21" s="159" t="s">
        <v>191</v>
      </c>
      <c r="AD21" s="159" t="s">
        <v>191</v>
      </c>
      <c r="AE21" s="159" t="s">
        <v>191</v>
      </c>
    </row>
    <row r="22" spans="1:31" hidden="1" outlineLevel="1">
      <c r="A22" s="62">
        <v>40878</v>
      </c>
      <c r="B22" s="74">
        <v>19.278500000000001</v>
      </c>
      <c r="C22" s="74">
        <v>18.683800000000002</v>
      </c>
      <c r="D22" s="74">
        <v>19.4451</v>
      </c>
      <c r="E22" s="74">
        <v>19.241299999999999</v>
      </c>
      <c r="F22" s="74">
        <v>20.200199999999999</v>
      </c>
      <c r="G22" s="74">
        <v>14</v>
      </c>
      <c r="H22" s="74">
        <v>19.854800000000001</v>
      </c>
      <c r="I22" s="74">
        <v>18.683800000000002</v>
      </c>
      <c r="J22" s="74">
        <v>20.209499999999998</v>
      </c>
      <c r="K22" s="74">
        <v>20.706299999999999</v>
      </c>
      <c r="L22" s="74">
        <v>20.337700000000002</v>
      </c>
      <c r="M22" s="74">
        <v>14</v>
      </c>
      <c r="N22" s="74">
        <v>10.0633</v>
      </c>
      <c r="O22" s="74">
        <v>0</v>
      </c>
      <c r="P22" s="74">
        <v>10.0633</v>
      </c>
      <c r="Q22" s="74">
        <v>9.8801000000000005</v>
      </c>
      <c r="R22" s="74">
        <v>11.7775</v>
      </c>
      <c r="S22" s="74">
        <v>0</v>
      </c>
      <c r="T22" s="159" t="s">
        <v>191</v>
      </c>
      <c r="U22" s="159" t="s">
        <v>191</v>
      </c>
      <c r="V22" s="159" t="s">
        <v>191</v>
      </c>
      <c r="W22" s="159" t="s">
        <v>191</v>
      </c>
      <c r="X22" s="159" t="s">
        <v>191</v>
      </c>
      <c r="Y22" s="159" t="s">
        <v>191</v>
      </c>
      <c r="Z22" s="159" t="s">
        <v>191</v>
      </c>
      <c r="AA22" s="159" t="s">
        <v>191</v>
      </c>
      <c r="AB22" s="159" t="s">
        <v>191</v>
      </c>
      <c r="AC22" s="159" t="s">
        <v>191</v>
      </c>
      <c r="AD22" s="159" t="s">
        <v>191</v>
      </c>
      <c r="AE22" s="159" t="s">
        <v>191</v>
      </c>
    </row>
    <row r="23" spans="1:31" hidden="1" outlineLevel="1">
      <c r="A23" s="62">
        <v>40909</v>
      </c>
      <c r="B23" s="74">
        <v>19.6065</v>
      </c>
      <c r="C23" s="74">
        <v>19.4176</v>
      </c>
      <c r="D23" s="74">
        <v>19.706399999999999</v>
      </c>
      <c r="E23" s="74">
        <v>19.788499999999999</v>
      </c>
      <c r="F23" s="74">
        <v>19.368099999999998</v>
      </c>
      <c r="G23" s="74">
        <v>0</v>
      </c>
      <c r="H23" s="74">
        <v>19.9177</v>
      </c>
      <c r="I23" s="74">
        <v>19.4176</v>
      </c>
      <c r="J23" s="74">
        <v>20.198799999999999</v>
      </c>
      <c r="K23" s="74">
        <v>20.069800000000001</v>
      </c>
      <c r="L23" s="74">
        <v>20.798200000000001</v>
      </c>
      <c r="M23" s="74">
        <v>0</v>
      </c>
      <c r="N23" s="74">
        <v>11.882400000000001</v>
      </c>
      <c r="O23" s="74">
        <v>0</v>
      </c>
      <c r="P23" s="74">
        <v>11.882400000000001</v>
      </c>
      <c r="Q23" s="74">
        <v>12.6219</v>
      </c>
      <c r="R23" s="74">
        <v>11.1027</v>
      </c>
      <c r="S23" s="74">
        <v>0</v>
      </c>
      <c r="T23" s="159" t="s">
        <v>191</v>
      </c>
      <c r="U23" s="159" t="s">
        <v>191</v>
      </c>
      <c r="V23" s="159" t="s">
        <v>191</v>
      </c>
      <c r="W23" s="159" t="s">
        <v>191</v>
      </c>
      <c r="X23" s="159" t="s">
        <v>191</v>
      </c>
      <c r="Y23" s="159" t="s">
        <v>191</v>
      </c>
      <c r="Z23" s="159" t="s">
        <v>191</v>
      </c>
      <c r="AA23" s="159" t="s">
        <v>191</v>
      </c>
      <c r="AB23" s="159" t="s">
        <v>191</v>
      </c>
      <c r="AC23" s="159" t="s">
        <v>191</v>
      </c>
      <c r="AD23" s="159" t="s">
        <v>191</v>
      </c>
      <c r="AE23" s="159" t="s">
        <v>191</v>
      </c>
    </row>
    <row r="24" spans="1:31" hidden="1" outlineLevel="1">
      <c r="A24" s="62">
        <v>40940</v>
      </c>
      <c r="B24" s="74">
        <v>19.4572</v>
      </c>
      <c r="C24" s="74">
        <v>20.061299999999999</v>
      </c>
      <c r="D24" s="74">
        <v>19.2944</v>
      </c>
      <c r="E24" s="74">
        <v>18.8903</v>
      </c>
      <c r="F24" s="74">
        <v>19.6877</v>
      </c>
      <c r="G24" s="74">
        <v>0</v>
      </c>
      <c r="H24" s="74">
        <v>20.203600000000002</v>
      </c>
      <c r="I24" s="74">
        <v>20.061299999999999</v>
      </c>
      <c r="J24" s="74">
        <v>20.2469</v>
      </c>
      <c r="K24" s="74">
        <v>20.811800000000002</v>
      </c>
      <c r="L24" s="74">
        <v>19.811299999999999</v>
      </c>
      <c r="M24" s="74">
        <v>0</v>
      </c>
      <c r="N24" s="74">
        <v>11.9305</v>
      </c>
      <c r="O24" s="74">
        <v>0</v>
      </c>
      <c r="P24" s="74">
        <v>11.9305</v>
      </c>
      <c r="Q24" s="74">
        <v>12.012700000000001</v>
      </c>
      <c r="R24" s="74">
        <v>10.6342</v>
      </c>
      <c r="S24" s="74">
        <v>0</v>
      </c>
      <c r="T24" s="159" t="s">
        <v>191</v>
      </c>
      <c r="U24" s="159" t="s">
        <v>191</v>
      </c>
      <c r="V24" s="159" t="s">
        <v>191</v>
      </c>
      <c r="W24" s="159" t="s">
        <v>191</v>
      </c>
      <c r="X24" s="159" t="s">
        <v>191</v>
      </c>
      <c r="Y24" s="159" t="s">
        <v>191</v>
      </c>
      <c r="Z24" s="159" t="s">
        <v>191</v>
      </c>
      <c r="AA24" s="159" t="s">
        <v>191</v>
      </c>
      <c r="AB24" s="159" t="s">
        <v>191</v>
      </c>
      <c r="AC24" s="159" t="s">
        <v>191</v>
      </c>
      <c r="AD24" s="159" t="s">
        <v>191</v>
      </c>
      <c r="AE24" s="159" t="s">
        <v>191</v>
      </c>
    </row>
    <row r="25" spans="1:31" hidden="1" outlineLevel="1">
      <c r="A25" s="62">
        <v>40969</v>
      </c>
      <c r="B25" s="74">
        <v>20.349900000000002</v>
      </c>
      <c r="C25" s="74">
        <v>20.398800000000001</v>
      </c>
      <c r="D25" s="74">
        <v>20.334099999999999</v>
      </c>
      <c r="E25" s="74">
        <v>20.552900000000001</v>
      </c>
      <c r="F25" s="74">
        <v>20.889299999999999</v>
      </c>
      <c r="G25" s="74">
        <v>17.055700000000002</v>
      </c>
      <c r="H25" s="74">
        <v>20.884399999999999</v>
      </c>
      <c r="I25" s="74">
        <v>20.398800000000001</v>
      </c>
      <c r="J25" s="74">
        <v>21.057099999999998</v>
      </c>
      <c r="K25" s="74">
        <v>21.131799999999998</v>
      </c>
      <c r="L25" s="74">
        <v>21.019500000000001</v>
      </c>
      <c r="M25" s="74">
        <v>20.263999999999999</v>
      </c>
      <c r="N25" s="74">
        <v>13.454700000000001</v>
      </c>
      <c r="O25" s="74">
        <v>0</v>
      </c>
      <c r="P25" s="74">
        <v>13.454700000000001</v>
      </c>
      <c r="Q25" s="74">
        <v>11.829599999999999</v>
      </c>
      <c r="R25" s="74">
        <v>10.9878</v>
      </c>
      <c r="S25" s="74">
        <v>14.763999999999999</v>
      </c>
      <c r="T25" s="159" t="s">
        <v>191</v>
      </c>
      <c r="U25" s="159" t="s">
        <v>191</v>
      </c>
      <c r="V25" s="159" t="s">
        <v>191</v>
      </c>
      <c r="W25" s="159" t="s">
        <v>191</v>
      </c>
      <c r="X25" s="159" t="s">
        <v>191</v>
      </c>
      <c r="Y25" s="159" t="s">
        <v>191</v>
      </c>
      <c r="Z25" s="159" t="s">
        <v>191</v>
      </c>
      <c r="AA25" s="159" t="s">
        <v>191</v>
      </c>
      <c r="AB25" s="159" t="s">
        <v>191</v>
      </c>
      <c r="AC25" s="159" t="s">
        <v>191</v>
      </c>
      <c r="AD25" s="159" t="s">
        <v>191</v>
      </c>
      <c r="AE25" s="159" t="s">
        <v>191</v>
      </c>
    </row>
    <row r="26" spans="1:31" hidden="1" outlineLevel="1">
      <c r="A26" s="62">
        <v>41000</v>
      </c>
      <c r="B26" s="74">
        <v>19.465900000000001</v>
      </c>
      <c r="C26" s="74">
        <v>20.386900000000001</v>
      </c>
      <c r="D26" s="74">
        <v>19.252300000000002</v>
      </c>
      <c r="E26" s="74">
        <v>18.970800000000001</v>
      </c>
      <c r="F26" s="74">
        <v>20.3507</v>
      </c>
      <c r="G26" s="74">
        <v>16.203099999999999</v>
      </c>
      <c r="H26" s="74">
        <v>19.8735</v>
      </c>
      <c r="I26" s="74">
        <v>20.386900000000001</v>
      </c>
      <c r="J26" s="74">
        <v>19.7456</v>
      </c>
      <c r="K26" s="74">
        <v>19.444700000000001</v>
      </c>
      <c r="L26" s="74">
        <v>20.403099999999998</v>
      </c>
      <c r="M26" s="74">
        <v>18.263999999999999</v>
      </c>
      <c r="N26" s="74">
        <v>12.632300000000001</v>
      </c>
      <c r="O26" s="74">
        <v>0</v>
      </c>
      <c r="P26" s="74">
        <v>12.632300000000001</v>
      </c>
      <c r="Q26" s="74">
        <v>10.3912</v>
      </c>
      <c r="R26" s="74">
        <v>10.8964</v>
      </c>
      <c r="S26" s="74">
        <v>14.763999999999999</v>
      </c>
      <c r="T26" s="159" t="s">
        <v>191</v>
      </c>
      <c r="U26" s="159" t="s">
        <v>191</v>
      </c>
      <c r="V26" s="159" t="s">
        <v>191</v>
      </c>
      <c r="W26" s="159" t="s">
        <v>191</v>
      </c>
      <c r="X26" s="159" t="s">
        <v>191</v>
      </c>
      <c r="Y26" s="159" t="s">
        <v>191</v>
      </c>
      <c r="Z26" s="159" t="s">
        <v>191</v>
      </c>
      <c r="AA26" s="159" t="s">
        <v>191</v>
      </c>
      <c r="AB26" s="159" t="s">
        <v>191</v>
      </c>
      <c r="AC26" s="159" t="s">
        <v>191</v>
      </c>
      <c r="AD26" s="159" t="s">
        <v>191</v>
      </c>
      <c r="AE26" s="159" t="s">
        <v>191</v>
      </c>
    </row>
    <row r="27" spans="1:31" hidden="1" outlineLevel="1">
      <c r="A27" s="62">
        <v>41030</v>
      </c>
      <c r="B27" s="74">
        <v>19.8779</v>
      </c>
      <c r="C27" s="74">
        <v>20.986000000000001</v>
      </c>
      <c r="D27" s="74">
        <v>19.569299999999998</v>
      </c>
      <c r="E27" s="74">
        <v>19.705200000000001</v>
      </c>
      <c r="F27" s="74">
        <v>19.3612</v>
      </c>
      <c r="G27" s="74">
        <v>21.970800000000001</v>
      </c>
      <c r="H27" s="74">
        <v>20.275099999999998</v>
      </c>
      <c r="I27" s="74">
        <v>20.986000000000001</v>
      </c>
      <c r="J27" s="74">
        <v>20.066400000000002</v>
      </c>
      <c r="K27" s="74">
        <v>20.7013</v>
      </c>
      <c r="L27" s="74">
        <v>19.559699999999999</v>
      </c>
      <c r="M27" s="74">
        <v>21.970800000000001</v>
      </c>
      <c r="N27" s="74">
        <v>10.3445</v>
      </c>
      <c r="O27" s="74">
        <v>0</v>
      </c>
      <c r="P27" s="74">
        <v>10.3445</v>
      </c>
      <c r="Q27" s="74">
        <v>10.122400000000001</v>
      </c>
      <c r="R27" s="74">
        <v>10.982799999999999</v>
      </c>
      <c r="S27" s="74">
        <v>0</v>
      </c>
      <c r="T27" s="159" t="s">
        <v>191</v>
      </c>
      <c r="U27" s="159" t="s">
        <v>191</v>
      </c>
      <c r="V27" s="159" t="s">
        <v>191</v>
      </c>
      <c r="W27" s="159" t="s">
        <v>191</v>
      </c>
      <c r="X27" s="159" t="s">
        <v>191</v>
      </c>
      <c r="Y27" s="159" t="s">
        <v>191</v>
      </c>
      <c r="Z27" s="159" t="s">
        <v>191</v>
      </c>
      <c r="AA27" s="159" t="s">
        <v>191</v>
      </c>
      <c r="AB27" s="159" t="s">
        <v>191</v>
      </c>
      <c r="AC27" s="159" t="s">
        <v>191</v>
      </c>
      <c r="AD27" s="159" t="s">
        <v>191</v>
      </c>
      <c r="AE27" s="159" t="s">
        <v>191</v>
      </c>
    </row>
    <row r="28" spans="1:31" hidden="1" outlineLevel="1">
      <c r="A28" s="62">
        <v>41061</v>
      </c>
      <c r="B28" s="74">
        <v>20.252400000000002</v>
      </c>
      <c r="C28" s="74">
        <v>21.0581</v>
      </c>
      <c r="D28" s="74">
        <v>20.063199999999998</v>
      </c>
      <c r="E28" s="74">
        <v>20.859400000000001</v>
      </c>
      <c r="F28" s="74">
        <v>19.700500000000002</v>
      </c>
      <c r="G28" s="74">
        <v>18.360800000000001</v>
      </c>
      <c r="H28" s="74">
        <v>20.505199999999999</v>
      </c>
      <c r="I28" s="74">
        <v>21.0581</v>
      </c>
      <c r="J28" s="74">
        <v>20.371600000000001</v>
      </c>
      <c r="K28" s="74">
        <v>21.793900000000001</v>
      </c>
      <c r="L28" s="74">
        <v>19.763400000000001</v>
      </c>
      <c r="M28" s="74">
        <v>18.360800000000001</v>
      </c>
      <c r="N28" s="74">
        <v>9.4014000000000006</v>
      </c>
      <c r="O28" s="74">
        <v>0</v>
      </c>
      <c r="P28" s="74">
        <v>9.4014000000000006</v>
      </c>
      <c r="Q28" s="74">
        <v>9.0322999999999993</v>
      </c>
      <c r="R28" s="74">
        <v>11.1234</v>
      </c>
      <c r="S28" s="74">
        <v>0</v>
      </c>
      <c r="T28" s="159" t="s">
        <v>191</v>
      </c>
      <c r="U28" s="159" t="s">
        <v>191</v>
      </c>
      <c r="V28" s="159" t="s">
        <v>191</v>
      </c>
      <c r="W28" s="159" t="s">
        <v>191</v>
      </c>
      <c r="X28" s="159" t="s">
        <v>191</v>
      </c>
      <c r="Y28" s="159" t="s">
        <v>191</v>
      </c>
      <c r="Z28" s="159" t="s">
        <v>191</v>
      </c>
      <c r="AA28" s="159" t="s">
        <v>191</v>
      </c>
      <c r="AB28" s="159" t="s">
        <v>191</v>
      </c>
      <c r="AC28" s="159" t="s">
        <v>191</v>
      </c>
      <c r="AD28" s="159" t="s">
        <v>191</v>
      </c>
      <c r="AE28" s="159" t="s">
        <v>191</v>
      </c>
    </row>
    <row r="29" spans="1:31" hidden="1" outlineLevel="1">
      <c r="A29" s="62">
        <v>41091</v>
      </c>
      <c r="B29" s="74">
        <v>20.5077</v>
      </c>
      <c r="C29" s="74">
        <v>20.642099999999999</v>
      </c>
      <c r="D29" s="74">
        <v>20.444900000000001</v>
      </c>
      <c r="E29" s="74">
        <v>20.433299999999999</v>
      </c>
      <c r="F29" s="74">
        <v>20.4621</v>
      </c>
      <c r="G29" s="74">
        <v>0</v>
      </c>
      <c r="H29" s="74">
        <v>20.8261</v>
      </c>
      <c r="I29" s="74">
        <v>20.642099999999999</v>
      </c>
      <c r="J29" s="74">
        <v>20.915900000000001</v>
      </c>
      <c r="K29" s="74">
        <v>21.068100000000001</v>
      </c>
      <c r="L29" s="74">
        <v>20.695499999999999</v>
      </c>
      <c r="M29" s="74">
        <v>0</v>
      </c>
      <c r="N29" s="74">
        <v>10.1046</v>
      </c>
      <c r="O29" s="74">
        <v>0</v>
      </c>
      <c r="P29" s="74">
        <v>10.1046</v>
      </c>
      <c r="Q29" s="74">
        <v>9.3293999999999997</v>
      </c>
      <c r="R29" s="74">
        <v>12.340400000000001</v>
      </c>
      <c r="S29" s="74">
        <v>0</v>
      </c>
      <c r="T29" s="159" t="s">
        <v>191</v>
      </c>
      <c r="U29" s="159" t="s">
        <v>191</v>
      </c>
      <c r="V29" s="159" t="s">
        <v>191</v>
      </c>
      <c r="W29" s="159" t="s">
        <v>191</v>
      </c>
      <c r="X29" s="159" t="s">
        <v>191</v>
      </c>
      <c r="Y29" s="159" t="s">
        <v>191</v>
      </c>
      <c r="Z29" s="159" t="s">
        <v>191</v>
      </c>
      <c r="AA29" s="159" t="s">
        <v>191</v>
      </c>
      <c r="AB29" s="159" t="s">
        <v>191</v>
      </c>
      <c r="AC29" s="159" t="s">
        <v>191</v>
      </c>
      <c r="AD29" s="159" t="s">
        <v>191</v>
      </c>
      <c r="AE29" s="159" t="s">
        <v>191</v>
      </c>
    </row>
    <row r="30" spans="1:31" hidden="1" outlineLevel="1">
      <c r="A30" s="62">
        <v>41122</v>
      </c>
      <c r="B30" s="74">
        <v>20.3873</v>
      </c>
      <c r="C30" s="74">
        <v>20.8384</v>
      </c>
      <c r="D30" s="74">
        <v>20.154900000000001</v>
      </c>
      <c r="E30" s="74">
        <v>18.765599999999999</v>
      </c>
      <c r="F30" s="74">
        <v>21.056899999999999</v>
      </c>
      <c r="G30" s="74">
        <v>0</v>
      </c>
      <c r="H30" s="74">
        <v>21.2332</v>
      </c>
      <c r="I30" s="74">
        <v>20.8384</v>
      </c>
      <c r="J30" s="74">
        <v>21.4712</v>
      </c>
      <c r="K30" s="74">
        <v>21.5747</v>
      </c>
      <c r="L30" s="74">
        <v>21.421500000000002</v>
      </c>
      <c r="M30" s="74">
        <v>0</v>
      </c>
      <c r="N30" s="74">
        <v>12.422499999999999</v>
      </c>
      <c r="O30" s="74">
        <v>0</v>
      </c>
      <c r="P30" s="74">
        <v>12.422499999999999</v>
      </c>
      <c r="Q30" s="74">
        <v>12.0662</v>
      </c>
      <c r="R30" s="74">
        <v>13.8429</v>
      </c>
      <c r="S30" s="74">
        <v>0</v>
      </c>
      <c r="T30" s="159" t="s">
        <v>191</v>
      </c>
      <c r="U30" s="159" t="s">
        <v>191</v>
      </c>
      <c r="V30" s="159" t="s">
        <v>191</v>
      </c>
      <c r="W30" s="159" t="s">
        <v>191</v>
      </c>
      <c r="X30" s="159" t="s">
        <v>191</v>
      </c>
      <c r="Y30" s="159" t="s">
        <v>191</v>
      </c>
      <c r="Z30" s="159" t="s">
        <v>191</v>
      </c>
      <c r="AA30" s="159" t="s">
        <v>191</v>
      </c>
      <c r="AB30" s="159" t="s">
        <v>191</v>
      </c>
      <c r="AC30" s="159" t="s">
        <v>191</v>
      </c>
      <c r="AD30" s="159" t="s">
        <v>191</v>
      </c>
      <c r="AE30" s="159" t="s">
        <v>191</v>
      </c>
    </row>
    <row r="31" spans="1:31" hidden="1" outlineLevel="1">
      <c r="A31" s="62">
        <v>41153</v>
      </c>
      <c r="B31" s="74">
        <v>21.5794</v>
      </c>
      <c r="C31" s="74">
        <v>21.922699999999999</v>
      </c>
      <c r="D31" s="74">
        <v>21.4316</v>
      </c>
      <c r="E31" s="74">
        <v>21.7087</v>
      </c>
      <c r="F31" s="74">
        <v>21.0244</v>
      </c>
      <c r="G31" s="74">
        <v>0</v>
      </c>
      <c r="H31" s="74">
        <v>22.354299999999999</v>
      </c>
      <c r="I31" s="74">
        <v>21.922699999999999</v>
      </c>
      <c r="J31" s="74">
        <v>22.559799999999999</v>
      </c>
      <c r="K31" s="74">
        <v>23.389900000000001</v>
      </c>
      <c r="L31" s="74">
        <v>21.45</v>
      </c>
      <c r="M31" s="74">
        <v>0</v>
      </c>
      <c r="N31" s="74">
        <v>10.718</v>
      </c>
      <c r="O31" s="74">
        <v>0</v>
      </c>
      <c r="P31" s="74">
        <v>10.718</v>
      </c>
      <c r="Q31" s="74">
        <v>10.466900000000001</v>
      </c>
      <c r="R31" s="74">
        <v>11.805300000000001</v>
      </c>
      <c r="S31" s="74">
        <v>0</v>
      </c>
      <c r="T31" s="159" t="s">
        <v>191</v>
      </c>
      <c r="U31" s="159" t="s">
        <v>191</v>
      </c>
      <c r="V31" s="159" t="s">
        <v>191</v>
      </c>
      <c r="W31" s="159" t="s">
        <v>191</v>
      </c>
      <c r="X31" s="159" t="s">
        <v>191</v>
      </c>
      <c r="Y31" s="159" t="s">
        <v>191</v>
      </c>
      <c r="Z31" s="159" t="s">
        <v>191</v>
      </c>
      <c r="AA31" s="159" t="s">
        <v>191</v>
      </c>
      <c r="AB31" s="159" t="s">
        <v>191</v>
      </c>
      <c r="AC31" s="159" t="s">
        <v>191</v>
      </c>
      <c r="AD31" s="159" t="s">
        <v>191</v>
      </c>
      <c r="AE31" s="159" t="s">
        <v>191</v>
      </c>
    </row>
    <row r="32" spans="1:31" hidden="1" outlineLevel="1">
      <c r="A32" s="62">
        <v>41183</v>
      </c>
      <c r="B32" s="74">
        <v>22.090800000000002</v>
      </c>
      <c r="C32" s="74">
        <v>21.978000000000002</v>
      </c>
      <c r="D32" s="74">
        <v>22.134699999999999</v>
      </c>
      <c r="E32" s="74">
        <v>22.6981</v>
      </c>
      <c r="F32" s="74">
        <v>20.147400000000001</v>
      </c>
      <c r="G32" s="74">
        <v>0</v>
      </c>
      <c r="H32" s="74">
        <v>22.674600000000002</v>
      </c>
      <c r="I32" s="74">
        <v>21.978000000000002</v>
      </c>
      <c r="J32" s="74">
        <v>22.965399999999999</v>
      </c>
      <c r="K32" s="74">
        <v>23.273399999999999</v>
      </c>
      <c r="L32" s="74">
        <v>21.7333</v>
      </c>
      <c r="M32" s="74">
        <v>0</v>
      </c>
      <c r="N32" s="74">
        <v>10.614000000000001</v>
      </c>
      <c r="O32" s="74">
        <v>0</v>
      </c>
      <c r="P32" s="74">
        <v>10.614000000000001</v>
      </c>
      <c r="Q32" s="74">
        <v>9.6629000000000005</v>
      </c>
      <c r="R32" s="74">
        <v>11.5266</v>
      </c>
      <c r="S32" s="74">
        <v>0</v>
      </c>
      <c r="T32" s="159" t="s">
        <v>191</v>
      </c>
      <c r="U32" s="159" t="s">
        <v>191</v>
      </c>
      <c r="V32" s="159" t="s">
        <v>191</v>
      </c>
      <c r="W32" s="159" t="s">
        <v>191</v>
      </c>
      <c r="X32" s="159" t="s">
        <v>191</v>
      </c>
      <c r="Y32" s="159" t="s">
        <v>191</v>
      </c>
      <c r="Z32" s="159" t="s">
        <v>191</v>
      </c>
      <c r="AA32" s="159" t="s">
        <v>191</v>
      </c>
      <c r="AB32" s="159" t="s">
        <v>191</v>
      </c>
      <c r="AC32" s="159" t="s">
        <v>191</v>
      </c>
      <c r="AD32" s="159" t="s">
        <v>191</v>
      </c>
      <c r="AE32" s="159" t="s">
        <v>191</v>
      </c>
    </row>
    <row r="33" spans="1:31" hidden="1" outlineLevel="1">
      <c r="A33" s="62">
        <v>41214</v>
      </c>
      <c r="B33" s="74">
        <v>21.2835</v>
      </c>
      <c r="C33" s="74">
        <v>22.147600000000001</v>
      </c>
      <c r="D33" s="74">
        <v>20.825099999999999</v>
      </c>
      <c r="E33" s="74">
        <v>20.2653</v>
      </c>
      <c r="F33" s="74">
        <v>22.122800000000002</v>
      </c>
      <c r="G33" s="74">
        <v>19.474</v>
      </c>
      <c r="H33" s="74">
        <v>22.316600000000001</v>
      </c>
      <c r="I33" s="74">
        <v>22.147600000000001</v>
      </c>
      <c r="J33" s="74">
        <v>22.420500000000001</v>
      </c>
      <c r="K33" s="74">
        <v>22.211500000000001</v>
      </c>
      <c r="L33" s="74">
        <v>22.873100000000001</v>
      </c>
      <c r="M33" s="74">
        <v>19.474</v>
      </c>
      <c r="N33" s="74">
        <v>10.766299999999999</v>
      </c>
      <c r="O33" s="74">
        <v>0</v>
      </c>
      <c r="P33" s="74">
        <v>10.766299999999999</v>
      </c>
      <c r="Q33" s="74">
        <v>10.63</v>
      </c>
      <c r="R33" s="74">
        <v>11.5609</v>
      </c>
      <c r="S33" s="74" t="s">
        <v>127</v>
      </c>
      <c r="T33" s="159" t="s">
        <v>191</v>
      </c>
      <c r="U33" s="159" t="s">
        <v>191</v>
      </c>
      <c r="V33" s="159" t="s">
        <v>191</v>
      </c>
      <c r="W33" s="159" t="s">
        <v>191</v>
      </c>
      <c r="X33" s="159" t="s">
        <v>191</v>
      </c>
      <c r="Y33" s="159" t="s">
        <v>191</v>
      </c>
      <c r="Z33" s="159" t="s">
        <v>191</v>
      </c>
      <c r="AA33" s="159" t="s">
        <v>191</v>
      </c>
      <c r="AB33" s="159" t="s">
        <v>191</v>
      </c>
      <c r="AC33" s="159" t="s">
        <v>191</v>
      </c>
      <c r="AD33" s="159" t="s">
        <v>191</v>
      </c>
      <c r="AE33" s="159" t="s">
        <v>191</v>
      </c>
    </row>
    <row r="34" spans="1:31" hidden="1" outlineLevel="1">
      <c r="A34" s="62">
        <v>41244</v>
      </c>
      <c r="B34" s="74">
        <v>21.8673</v>
      </c>
      <c r="C34" s="74">
        <v>22.1736</v>
      </c>
      <c r="D34" s="74">
        <v>21.754000000000001</v>
      </c>
      <c r="E34" s="74">
        <v>20.567900000000002</v>
      </c>
      <c r="F34" s="74">
        <v>24.468699999999998</v>
      </c>
      <c r="G34" s="74">
        <v>19.474</v>
      </c>
      <c r="H34" s="74">
        <v>22.732299999999999</v>
      </c>
      <c r="I34" s="74">
        <v>22.1736</v>
      </c>
      <c r="J34" s="74">
        <v>22.965</v>
      </c>
      <c r="K34" s="74">
        <v>22.168700000000001</v>
      </c>
      <c r="L34" s="74">
        <v>24.515599999999999</v>
      </c>
      <c r="M34" s="74">
        <v>19.474</v>
      </c>
      <c r="N34" s="74">
        <v>12.1233</v>
      </c>
      <c r="O34" s="74">
        <v>0</v>
      </c>
      <c r="P34" s="74">
        <v>12.1233</v>
      </c>
      <c r="Q34" s="74">
        <v>12.100199999999999</v>
      </c>
      <c r="R34" s="74">
        <v>14</v>
      </c>
      <c r="S34" s="74">
        <v>0</v>
      </c>
      <c r="T34" s="159" t="s">
        <v>191</v>
      </c>
      <c r="U34" s="159" t="s">
        <v>191</v>
      </c>
      <c r="V34" s="159" t="s">
        <v>191</v>
      </c>
      <c r="W34" s="159" t="s">
        <v>191</v>
      </c>
      <c r="X34" s="159" t="s">
        <v>191</v>
      </c>
      <c r="Y34" s="159" t="s">
        <v>191</v>
      </c>
      <c r="Z34" s="159" t="s">
        <v>191</v>
      </c>
      <c r="AA34" s="159" t="s">
        <v>191</v>
      </c>
      <c r="AB34" s="159" t="s">
        <v>191</v>
      </c>
      <c r="AC34" s="159" t="s">
        <v>191</v>
      </c>
      <c r="AD34" s="159" t="s">
        <v>191</v>
      </c>
      <c r="AE34" s="159" t="s">
        <v>191</v>
      </c>
    </row>
    <row r="35" spans="1:31" hidden="1" outlineLevel="1">
      <c r="A35" s="62">
        <v>41275</v>
      </c>
      <c r="B35" s="74">
        <v>20.163900000000002</v>
      </c>
      <c r="C35" s="74">
        <v>22.267900000000001</v>
      </c>
      <c r="D35" s="74">
        <v>19.507300000000001</v>
      </c>
      <c r="E35" s="74">
        <v>19.095400000000001</v>
      </c>
      <c r="F35" s="74">
        <v>19.8233</v>
      </c>
      <c r="G35" s="74">
        <v>0</v>
      </c>
      <c r="H35" s="74">
        <v>20.357700000000001</v>
      </c>
      <c r="I35" s="74">
        <v>22.267900000000001</v>
      </c>
      <c r="J35" s="74">
        <v>19.746099999999998</v>
      </c>
      <c r="K35" s="74">
        <v>19.581299999999999</v>
      </c>
      <c r="L35" s="74">
        <v>19.866900000000001</v>
      </c>
      <c r="M35" s="74">
        <v>0</v>
      </c>
      <c r="N35" s="74">
        <v>10.3028</v>
      </c>
      <c r="O35" s="74">
        <v>0</v>
      </c>
      <c r="P35" s="74">
        <v>10.3028</v>
      </c>
      <c r="Q35" s="74">
        <v>9.9552999999999994</v>
      </c>
      <c r="R35" s="74">
        <v>12.5587</v>
      </c>
      <c r="S35" s="74">
        <v>0</v>
      </c>
      <c r="T35" s="74">
        <v>10.284599999999999</v>
      </c>
      <c r="U35" s="74">
        <v>0</v>
      </c>
      <c r="V35" s="74">
        <v>10.284599999999999</v>
      </c>
      <c r="W35" s="74">
        <v>10.073600000000001</v>
      </c>
      <c r="X35" s="74">
        <v>14</v>
      </c>
      <c r="Y35" s="74">
        <v>0</v>
      </c>
      <c r="Z35" s="74">
        <v>10.3635</v>
      </c>
      <c r="AA35" s="74">
        <v>0</v>
      </c>
      <c r="AB35" s="74">
        <v>10.3635</v>
      </c>
      <c r="AC35" s="74">
        <v>9.3379999999999992</v>
      </c>
      <c r="AD35" s="74">
        <v>11.913</v>
      </c>
      <c r="AE35" s="74">
        <v>0</v>
      </c>
    </row>
    <row r="36" spans="1:31" hidden="1" outlineLevel="1">
      <c r="A36" s="62">
        <v>41306</v>
      </c>
      <c r="B36" s="74">
        <v>21.1294</v>
      </c>
      <c r="C36" s="74">
        <v>22.679500000000001</v>
      </c>
      <c r="D36" s="74">
        <v>20.5379</v>
      </c>
      <c r="E36" s="74">
        <v>19.6556</v>
      </c>
      <c r="F36" s="74">
        <v>21.5076</v>
      </c>
      <c r="G36" s="74">
        <v>18.848199999999999</v>
      </c>
      <c r="H36" s="74">
        <v>21.742599999999999</v>
      </c>
      <c r="I36" s="74">
        <v>22.679500000000001</v>
      </c>
      <c r="J36" s="74">
        <v>21.354299999999999</v>
      </c>
      <c r="K36" s="74">
        <v>20.350300000000001</v>
      </c>
      <c r="L36" s="74">
        <v>22.4819</v>
      </c>
      <c r="M36" s="74">
        <v>18.848199999999999</v>
      </c>
      <c r="N36" s="74">
        <v>11.062799999999999</v>
      </c>
      <c r="O36" s="74">
        <v>0</v>
      </c>
      <c r="P36" s="74">
        <v>11.062799999999999</v>
      </c>
      <c r="Q36" s="74">
        <v>11.066700000000001</v>
      </c>
      <c r="R36" s="74">
        <v>11.059200000000001</v>
      </c>
      <c r="S36" s="74">
        <v>0</v>
      </c>
      <c r="T36" s="74">
        <v>11.036899999999999</v>
      </c>
      <c r="U36" s="74">
        <v>0</v>
      </c>
      <c r="V36" s="74">
        <v>11.036899999999999</v>
      </c>
      <c r="W36" s="74">
        <v>11.0786</v>
      </c>
      <c r="X36" s="74">
        <v>11</v>
      </c>
      <c r="Y36" s="74">
        <v>0</v>
      </c>
      <c r="Z36" s="74">
        <v>11.1617</v>
      </c>
      <c r="AA36" s="74">
        <v>0</v>
      </c>
      <c r="AB36" s="74">
        <v>11.1617</v>
      </c>
      <c r="AC36" s="74">
        <v>11.0273</v>
      </c>
      <c r="AD36" s="74">
        <v>11.321899999999999</v>
      </c>
      <c r="AE36" s="74">
        <v>0</v>
      </c>
    </row>
    <row r="37" spans="1:31" hidden="1" outlineLevel="1">
      <c r="A37" s="62">
        <v>41334</v>
      </c>
      <c r="B37" s="74">
        <v>21.8169</v>
      </c>
      <c r="C37" s="74">
        <v>22.239100000000001</v>
      </c>
      <c r="D37" s="74">
        <v>21.674199999999999</v>
      </c>
      <c r="E37" s="74">
        <v>20.0533</v>
      </c>
      <c r="F37" s="74">
        <v>22.952000000000002</v>
      </c>
      <c r="G37" s="74">
        <v>19.474</v>
      </c>
      <c r="H37" s="74">
        <v>21.967199999999998</v>
      </c>
      <c r="I37" s="74">
        <v>22.239100000000001</v>
      </c>
      <c r="J37" s="74">
        <v>21.8735</v>
      </c>
      <c r="K37" s="74">
        <v>20.316500000000001</v>
      </c>
      <c r="L37" s="74">
        <v>23.074999999999999</v>
      </c>
      <c r="M37" s="74">
        <v>19.474</v>
      </c>
      <c r="N37" s="74">
        <v>11.5185</v>
      </c>
      <c r="O37" s="74">
        <v>0</v>
      </c>
      <c r="P37" s="74">
        <v>11.5185</v>
      </c>
      <c r="Q37" s="74">
        <v>11.811199999999999</v>
      </c>
      <c r="R37" s="74">
        <v>10.8072</v>
      </c>
      <c r="S37" s="74">
        <v>0</v>
      </c>
      <c r="T37" s="74">
        <v>11.8575</v>
      </c>
      <c r="U37" s="74">
        <v>0</v>
      </c>
      <c r="V37" s="74">
        <v>11.8575</v>
      </c>
      <c r="W37" s="74">
        <v>11.8575</v>
      </c>
      <c r="X37" s="74">
        <v>0</v>
      </c>
      <c r="Y37" s="74">
        <v>0</v>
      </c>
      <c r="Z37" s="74">
        <v>7.9508000000000001</v>
      </c>
      <c r="AA37" s="74">
        <v>0</v>
      </c>
      <c r="AB37" s="74">
        <v>7.9508000000000001</v>
      </c>
      <c r="AC37" s="74">
        <v>10.199999999999999</v>
      </c>
      <c r="AD37" s="74">
        <v>7.7224000000000004</v>
      </c>
      <c r="AE37" s="74">
        <v>0</v>
      </c>
    </row>
    <row r="38" spans="1:31" hidden="1" outlineLevel="1">
      <c r="A38" s="62">
        <v>41365</v>
      </c>
      <c r="B38" s="74">
        <v>20.569900000000001</v>
      </c>
      <c r="C38" s="74">
        <v>22.157599999999999</v>
      </c>
      <c r="D38" s="74">
        <v>20.2072</v>
      </c>
      <c r="E38" s="74">
        <v>19.295400000000001</v>
      </c>
      <c r="F38" s="74">
        <v>20.668900000000001</v>
      </c>
      <c r="G38" s="74">
        <v>0</v>
      </c>
      <c r="H38" s="74">
        <v>20.86</v>
      </c>
      <c r="I38" s="74">
        <v>22.157599999999999</v>
      </c>
      <c r="J38" s="74">
        <v>20.551400000000001</v>
      </c>
      <c r="K38" s="74">
        <v>20.096699999999998</v>
      </c>
      <c r="L38" s="74">
        <v>20.763400000000001</v>
      </c>
      <c r="M38" s="74">
        <v>0</v>
      </c>
      <c r="N38" s="74">
        <v>11.7681</v>
      </c>
      <c r="O38" s="74">
        <v>0</v>
      </c>
      <c r="P38" s="74">
        <v>11.7681</v>
      </c>
      <c r="Q38" s="74">
        <v>11.3238</v>
      </c>
      <c r="R38" s="74">
        <v>13.375</v>
      </c>
      <c r="S38" s="74" t="s">
        <v>127</v>
      </c>
      <c r="T38" s="74">
        <v>11.0055</v>
      </c>
      <c r="U38" s="74">
        <v>0</v>
      </c>
      <c r="V38" s="74">
        <v>11.0055</v>
      </c>
      <c r="W38" s="74">
        <v>10.133800000000001</v>
      </c>
      <c r="X38" s="74">
        <v>12.986700000000001</v>
      </c>
      <c r="Y38" s="74">
        <v>0</v>
      </c>
      <c r="Z38" s="74">
        <v>12.6023</v>
      </c>
      <c r="AA38" s="74">
        <v>0</v>
      </c>
      <c r="AB38" s="74">
        <v>12.6023</v>
      </c>
      <c r="AC38" s="74">
        <v>12.6149</v>
      </c>
      <c r="AD38" s="74">
        <v>11.913</v>
      </c>
      <c r="AE38" s="74">
        <v>0</v>
      </c>
    </row>
    <row r="39" spans="1:31" hidden="1" outlineLevel="1">
      <c r="A39" s="62">
        <v>41395</v>
      </c>
      <c r="B39" s="74">
        <v>19.6662</v>
      </c>
      <c r="C39" s="74">
        <v>21.629200000000001</v>
      </c>
      <c r="D39" s="74">
        <v>18.865400000000001</v>
      </c>
      <c r="E39" s="74">
        <v>18.748699999999999</v>
      </c>
      <c r="F39" s="74">
        <v>18.955200000000001</v>
      </c>
      <c r="G39" s="74">
        <v>0</v>
      </c>
      <c r="H39" s="74">
        <v>20.721499999999999</v>
      </c>
      <c r="I39" s="74">
        <v>21.629200000000001</v>
      </c>
      <c r="J39" s="74">
        <v>20.284800000000001</v>
      </c>
      <c r="K39" s="74">
        <v>20.003299999999999</v>
      </c>
      <c r="L39" s="74">
        <v>20.513400000000001</v>
      </c>
      <c r="M39" s="74">
        <v>0</v>
      </c>
      <c r="N39" s="74">
        <v>10.9352</v>
      </c>
      <c r="O39" s="74">
        <v>0</v>
      </c>
      <c r="P39" s="74">
        <v>10.9352</v>
      </c>
      <c r="Q39" s="74">
        <v>10.082800000000001</v>
      </c>
      <c r="R39" s="74">
        <v>11.419600000000001</v>
      </c>
      <c r="S39" s="74">
        <v>0</v>
      </c>
      <c r="T39" s="74">
        <v>11.5009</v>
      </c>
      <c r="U39" s="74">
        <v>0</v>
      </c>
      <c r="V39" s="74">
        <v>11.5009</v>
      </c>
      <c r="W39" s="74">
        <v>10.379899999999999</v>
      </c>
      <c r="X39" s="74">
        <v>12.064</v>
      </c>
      <c r="Y39" s="74">
        <v>0</v>
      </c>
      <c r="Z39" s="74">
        <v>9.2344000000000008</v>
      </c>
      <c r="AA39" s="74">
        <v>0</v>
      </c>
      <c r="AB39" s="74">
        <v>9.2344000000000008</v>
      </c>
      <c r="AC39" s="74">
        <v>9.4939999999999998</v>
      </c>
      <c r="AD39" s="74">
        <v>9.0174000000000003</v>
      </c>
      <c r="AE39" s="74">
        <v>0</v>
      </c>
    </row>
    <row r="40" spans="1:31" hidden="1" outlineLevel="1">
      <c r="A40" s="62">
        <v>41426</v>
      </c>
      <c r="B40" s="74">
        <v>19.660299999999999</v>
      </c>
      <c r="C40" s="74">
        <v>21.676400000000001</v>
      </c>
      <c r="D40" s="74">
        <v>19.033000000000001</v>
      </c>
      <c r="E40" s="74">
        <v>16.445599999999999</v>
      </c>
      <c r="F40" s="74">
        <v>21.552900000000001</v>
      </c>
      <c r="G40" s="74">
        <v>21.1</v>
      </c>
      <c r="H40" s="74">
        <v>21.2605</v>
      </c>
      <c r="I40" s="74">
        <v>21.676400000000001</v>
      </c>
      <c r="J40" s="74">
        <v>21.0989</v>
      </c>
      <c r="K40" s="74">
        <v>19.634599999999999</v>
      </c>
      <c r="L40" s="74">
        <v>22.089200000000002</v>
      </c>
      <c r="M40" s="74">
        <v>21.1</v>
      </c>
      <c r="N40" s="74">
        <v>10.7072</v>
      </c>
      <c r="O40" s="74">
        <v>0</v>
      </c>
      <c r="P40" s="74">
        <v>10.7072</v>
      </c>
      <c r="Q40" s="74">
        <v>10.452</v>
      </c>
      <c r="R40" s="74">
        <v>12.292899999999999</v>
      </c>
      <c r="S40" s="74">
        <v>0</v>
      </c>
      <c r="T40" s="74">
        <v>10.520899999999999</v>
      </c>
      <c r="U40" s="74">
        <v>0</v>
      </c>
      <c r="V40" s="74">
        <v>10.520899999999999</v>
      </c>
      <c r="W40" s="74">
        <v>10.3939</v>
      </c>
      <c r="X40" s="74">
        <v>11.5297</v>
      </c>
      <c r="Y40" s="74">
        <v>0</v>
      </c>
      <c r="Z40" s="74">
        <v>11.3316</v>
      </c>
      <c r="AA40" s="74">
        <v>0</v>
      </c>
      <c r="AB40" s="74">
        <v>11.3316</v>
      </c>
      <c r="AC40" s="74">
        <v>11.5235</v>
      </c>
      <c r="AD40" s="74">
        <v>10.5</v>
      </c>
      <c r="AE40" s="74">
        <v>0</v>
      </c>
    </row>
    <row r="41" spans="1:31" hidden="1" outlineLevel="1">
      <c r="A41" s="62">
        <v>41456</v>
      </c>
      <c r="B41" s="74">
        <v>19.169499999999999</v>
      </c>
      <c r="C41" s="74">
        <v>21.801100000000002</v>
      </c>
      <c r="D41" s="74">
        <v>18.6205</v>
      </c>
      <c r="E41" s="74">
        <v>18.070499999999999</v>
      </c>
      <c r="F41" s="74">
        <v>18.833100000000002</v>
      </c>
      <c r="G41" s="74">
        <v>0</v>
      </c>
      <c r="H41" s="74">
        <v>19.777699999999999</v>
      </c>
      <c r="I41" s="74">
        <v>21.801100000000002</v>
      </c>
      <c r="J41" s="74">
        <v>19.3201</v>
      </c>
      <c r="K41" s="74">
        <v>18.688400000000001</v>
      </c>
      <c r="L41" s="74">
        <v>19.564699999999998</v>
      </c>
      <c r="M41" s="74">
        <v>0</v>
      </c>
      <c r="N41" s="74">
        <v>10.297700000000001</v>
      </c>
      <c r="O41" s="74">
        <v>0</v>
      </c>
      <c r="P41" s="74">
        <v>10.297700000000001</v>
      </c>
      <c r="Q41" s="74">
        <v>10.6073</v>
      </c>
      <c r="R41" s="74">
        <v>10.180300000000001</v>
      </c>
      <c r="S41" s="74" t="s">
        <v>127</v>
      </c>
      <c r="T41" s="74">
        <v>10.995100000000001</v>
      </c>
      <c r="U41" s="74">
        <v>0</v>
      </c>
      <c r="V41" s="74">
        <v>10.995100000000001</v>
      </c>
      <c r="W41" s="74">
        <v>10.6546</v>
      </c>
      <c r="X41" s="74">
        <v>11.9251</v>
      </c>
      <c r="Y41" s="74">
        <v>0</v>
      </c>
      <c r="Z41" s="74">
        <v>9.4948999999999995</v>
      </c>
      <c r="AA41" s="74">
        <v>0</v>
      </c>
      <c r="AB41" s="74">
        <v>9.4948999999999995</v>
      </c>
      <c r="AC41" s="74">
        <v>10.235799999999999</v>
      </c>
      <c r="AD41" s="74">
        <v>9.4562000000000008</v>
      </c>
      <c r="AE41" s="74">
        <v>0</v>
      </c>
    </row>
    <row r="42" spans="1:31" hidden="1" outlineLevel="1">
      <c r="A42" s="62">
        <v>41487</v>
      </c>
      <c r="B42" s="74">
        <v>19.0871</v>
      </c>
      <c r="C42" s="74">
        <v>20.981400000000001</v>
      </c>
      <c r="D42" s="74">
        <v>17.879100000000001</v>
      </c>
      <c r="E42" s="74">
        <v>16.980599999999999</v>
      </c>
      <c r="F42" s="74">
        <v>19.427800000000001</v>
      </c>
      <c r="G42" s="74">
        <v>0</v>
      </c>
      <c r="H42" s="74">
        <v>19.613600000000002</v>
      </c>
      <c r="I42" s="74">
        <v>20.981400000000001</v>
      </c>
      <c r="J42" s="74">
        <v>18.649799999999999</v>
      </c>
      <c r="K42" s="74">
        <v>17.695399999999999</v>
      </c>
      <c r="L42" s="74">
        <v>20.308199999999999</v>
      </c>
      <c r="M42" s="74">
        <v>0</v>
      </c>
      <c r="N42" s="74">
        <v>10.542299999999999</v>
      </c>
      <c r="O42" s="74">
        <v>0</v>
      </c>
      <c r="P42" s="74">
        <v>10.542299999999999</v>
      </c>
      <c r="Q42" s="74">
        <v>9.9571000000000005</v>
      </c>
      <c r="R42" s="74">
        <v>11.476900000000001</v>
      </c>
      <c r="S42" s="74" t="s">
        <v>127</v>
      </c>
      <c r="T42" s="74">
        <v>10.827199999999999</v>
      </c>
      <c r="U42" s="74">
        <v>0</v>
      </c>
      <c r="V42" s="74">
        <v>10.827199999999999</v>
      </c>
      <c r="W42" s="74">
        <v>10.062900000000001</v>
      </c>
      <c r="X42" s="74">
        <v>12.220499999999999</v>
      </c>
      <c r="Y42" s="74">
        <v>0</v>
      </c>
      <c r="Z42" s="74">
        <v>9.6496999999999993</v>
      </c>
      <c r="AA42" s="74">
        <v>0</v>
      </c>
      <c r="AB42" s="74">
        <v>9.6496999999999993</v>
      </c>
      <c r="AC42" s="74">
        <v>9.5444999999999993</v>
      </c>
      <c r="AD42" s="74">
        <v>9.7629000000000001</v>
      </c>
      <c r="AE42" s="74">
        <v>0</v>
      </c>
    </row>
    <row r="43" spans="1:31" hidden="1" outlineLevel="1">
      <c r="A43" s="62">
        <v>41518</v>
      </c>
      <c r="B43" s="74">
        <v>18.335799999999999</v>
      </c>
      <c r="C43" s="74">
        <v>20.669499999999999</v>
      </c>
      <c r="D43" s="74">
        <v>17.035599999999999</v>
      </c>
      <c r="E43" s="74">
        <v>15.976699999999999</v>
      </c>
      <c r="F43" s="74">
        <v>17.925599999999999</v>
      </c>
      <c r="G43" s="74">
        <v>0</v>
      </c>
      <c r="H43" s="74">
        <v>18.935199999999998</v>
      </c>
      <c r="I43" s="74">
        <v>20.669499999999999</v>
      </c>
      <c r="J43" s="74">
        <v>17.836400000000001</v>
      </c>
      <c r="K43" s="74">
        <v>16.123999999999999</v>
      </c>
      <c r="L43" s="74">
        <v>19.5456</v>
      </c>
      <c r="M43" s="74">
        <v>0</v>
      </c>
      <c r="N43" s="74">
        <v>11.1937</v>
      </c>
      <c r="O43" s="74">
        <v>0</v>
      </c>
      <c r="P43" s="74">
        <v>11.1937</v>
      </c>
      <c r="Q43" s="74">
        <v>12.257400000000001</v>
      </c>
      <c r="R43" s="74">
        <v>11.0143</v>
      </c>
      <c r="S43" s="74">
        <v>0</v>
      </c>
      <c r="T43" s="74">
        <v>10.8086</v>
      </c>
      <c r="U43" s="74">
        <v>0</v>
      </c>
      <c r="V43" s="74">
        <v>10.8086</v>
      </c>
      <c r="W43" s="74">
        <v>12.6081</v>
      </c>
      <c r="X43" s="74">
        <v>10.4749</v>
      </c>
      <c r="Y43" s="74">
        <v>0</v>
      </c>
      <c r="Z43" s="74">
        <v>10.402900000000001</v>
      </c>
      <c r="AA43" s="74">
        <v>0</v>
      </c>
      <c r="AB43" s="74">
        <v>10.402900000000001</v>
      </c>
      <c r="AC43" s="74">
        <v>10.199999999999999</v>
      </c>
      <c r="AD43" s="74">
        <v>10.5</v>
      </c>
      <c r="AE43" s="74">
        <v>0</v>
      </c>
    </row>
    <row r="44" spans="1:31" hidden="1" outlineLevel="1">
      <c r="A44" s="62">
        <v>41548</v>
      </c>
      <c r="B44" s="74">
        <v>18.2087</v>
      </c>
      <c r="C44" s="74">
        <v>20.811599999999999</v>
      </c>
      <c r="D44" s="74">
        <v>16.880299999999998</v>
      </c>
      <c r="E44" s="74">
        <v>15.837899999999999</v>
      </c>
      <c r="F44" s="74">
        <v>18.161000000000001</v>
      </c>
      <c r="G44" s="74">
        <v>0</v>
      </c>
      <c r="H44" s="74">
        <v>18.860499999999998</v>
      </c>
      <c r="I44" s="74">
        <v>20.811599999999999</v>
      </c>
      <c r="J44" s="74">
        <v>17.7484</v>
      </c>
      <c r="K44" s="74">
        <v>16.6159</v>
      </c>
      <c r="L44" s="74">
        <v>19.153300000000002</v>
      </c>
      <c r="M44" s="74">
        <v>0</v>
      </c>
      <c r="N44" s="74">
        <v>9.4563000000000006</v>
      </c>
      <c r="O44" s="74">
        <v>0</v>
      </c>
      <c r="P44" s="74">
        <v>9.4563000000000006</v>
      </c>
      <c r="Q44" s="74">
        <v>8.8999000000000006</v>
      </c>
      <c r="R44" s="74">
        <v>10.086</v>
      </c>
      <c r="S44" s="74" t="s">
        <v>127</v>
      </c>
      <c r="T44" s="74">
        <v>10.055199999999999</v>
      </c>
      <c r="U44" s="74">
        <v>0</v>
      </c>
      <c r="V44" s="74">
        <v>10.055199999999999</v>
      </c>
      <c r="W44" s="74">
        <v>9.8595000000000006</v>
      </c>
      <c r="X44" s="74">
        <v>10.086</v>
      </c>
      <c r="Y44" s="74">
        <v>0</v>
      </c>
      <c r="Z44" s="74">
        <v>8.7448999999999995</v>
      </c>
      <c r="AA44" s="74">
        <v>0</v>
      </c>
      <c r="AB44" s="74">
        <v>8.7448999999999995</v>
      </c>
      <c r="AC44" s="74">
        <v>8.7448999999999995</v>
      </c>
      <c r="AD44" s="74">
        <v>0</v>
      </c>
      <c r="AE44" s="74">
        <v>0</v>
      </c>
    </row>
    <row r="45" spans="1:31" hidden="1" outlineLevel="1">
      <c r="A45" s="62">
        <v>41579</v>
      </c>
      <c r="B45" s="74">
        <v>17.722799999999999</v>
      </c>
      <c r="C45" s="74">
        <v>20.930599999999998</v>
      </c>
      <c r="D45" s="74">
        <v>16.223299999999998</v>
      </c>
      <c r="E45" s="74">
        <v>16.328199999999999</v>
      </c>
      <c r="F45" s="74">
        <v>16.0732</v>
      </c>
      <c r="G45" s="74">
        <v>0</v>
      </c>
      <c r="H45" s="74">
        <v>18.782299999999999</v>
      </c>
      <c r="I45" s="74">
        <v>20.930599999999998</v>
      </c>
      <c r="J45" s="74">
        <v>17.569199999999999</v>
      </c>
      <c r="K45" s="74">
        <v>16.613600000000002</v>
      </c>
      <c r="L45" s="74">
        <v>19.615500000000001</v>
      </c>
      <c r="M45" s="74">
        <v>0</v>
      </c>
      <c r="N45" s="74">
        <v>9.7523999999999997</v>
      </c>
      <c r="O45" s="74">
        <v>0</v>
      </c>
      <c r="P45" s="74">
        <v>9.7523999999999997</v>
      </c>
      <c r="Q45" s="74">
        <v>9.7042999999999999</v>
      </c>
      <c r="R45" s="74">
        <v>9.7603000000000009</v>
      </c>
      <c r="S45" s="74" t="s">
        <v>127</v>
      </c>
      <c r="T45" s="74">
        <v>10.8216</v>
      </c>
      <c r="U45" s="74">
        <v>0</v>
      </c>
      <c r="V45" s="74">
        <v>10.8216</v>
      </c>
      <c r="W45" s="74">
        <v>9.8826000000000001</v>
      </c>
      <c r="X45" s="74">
        <v>12</v>
      </c>
      <c r="Y45" s="74">
        <v>0</v>
      </c>
      <c r="Z45" s="74">
        <v>9.5373000000000001</v>
      </c>
      <c r="AA45" s="74">
        <v>0</v>
      </c>
      <c r="AB45" s="74">
        <v>9.5373000000000001</v>
      </c>
      <c r="AC45" s="74">
        <v>9.3585999999999991</v>
      </c>
      <c r="AD45" s="74">
        <v>9.5482999999999993</v>
      </c>
      <c r="AE45" s="74">
        <v>0</v>
      </c>
    </row>
    <row r="46" spans="1:31" hidden="1" outlineLevel="1">
      <c r="A46" s="62">
        <v>41609</v>
      </c>
      <c r="B46" s="74">
        <v>18.9697</v>
      </c>
      <c r="C46" s="74">
        <v>20.611499999999999</v>
      </c>
      <c r="D46" s="74">
        <v>18.274000000000001</v>
      </c>
      <c r="E46" s="74">
        <v>18.1494</v>
      </c>
      <c r="F46" s="74">
        <v>18.5045</v>
      </c>
      <c r="G46" s="74">
        <v>23.348700000000001</v>
      </c>
      <c r="H46" s="74">
        <v>19.9131</v>
      </c>
      <c r="I46" s="74">
        <v>20.611499999999999</v>
      </c>
      <c r="J46" s="74">
        <v>19.5655</v>
      </c>
      <c r="K46" s="74">
        <v>19.3294</v>
      </c>
      <c r="L46" s="74">
        <v>20.071300000000001</v>
      </c>
      <c r="M46" s="74">
        <v>23.348700000000001</v>
      </c>
      <c r="N46" s="74">
        <v>10.8667</v>
      </c>
      <c r="O46" s="74">
        <v>0</v>
      </c>
      <c r="P46" s="74">
        <v>10.8667</v>
      </c>
      <c r="Q46" s="74">
        <v>10.8551</v>
      </c>
      <c r="R46" s="74">
        <v>10.8881</v>
      </c>
      <c r="S46" s="74">
        <v>0</v>
      </c>
      <c r="T46" s="74">
        <v>11.4726</v>
      </c>
      <c r="U46" s="74">
        <v>0</v>
      </c>
      <c r="V46" s="74">
        <v>11.4726</v>
      </c>
      <c r="W46" s="74">
        <v>11.998699999999999</v>
      </c>
      <c r="X46" s="74">
        <v>9.9681999999999995</v>
      </c>
      <c r="Y46" s="74">
        <v>0</v>
      </c>
      <c r="Z46" s="74">
        <v>8.7273999999999994</v>
      </c>
      <c r="AA46" s="74">
        <v>0</v>
      </c>
      <c r="AB46" s="74">
        <v>8.7273999999999994</v>
      </c>
      <c r="AC46" s="74">
        <v>8</v>
      </c>
      <c r="AD46" s="74">
        <v>9.6929999999999996</v>
      </c>
      <c r="AE46" s="74">
        <v>0</v>
      </c>
    </row>
    <row r="47" spans="1:31" hidden="1" outlineLevel="1">
      <c r="A47" s="62">
        <v>41640</v>
      </c>
      <c r="B47" s="74">
        <v>19.332999999999998</v>
      </c>
      <c r="C47" s="74">
        <v>20.653199999999998</v>
      </c>
      <c r="D47" s="74">
        <v>18.2393</v>
      </c>
      <c r="E47" s="74">
        <v>17.905999999999999</v>
      </c>
      <c r="F47" s="74">
        <v>19.431899999999999</v>
      </c>
      <c r="G47" s="74">
        <v>23.329499999999999</v>
      </c>
      <c r="H47" s="74">
        <v>19.546500000000002</v>
      </c>
      <c r="I47" s="74">
        <v>20.653199999999998</v>
      </c>
      <c r="J47" s="74">
        <v>18.5854</v>
      </c>
      <c r="K47" s="74">
        <v>18.127500000000001</v>
      </c>
      <c r="L47" s="74">
        <v>20.327500000000001</v>
      </c>
      <c r="M47" s="74">
        <v>23.329499999999999</v>
      </c>
      <c r="N47" s="74">
        <v>11.097799999999999</v>
      </c>
      <c r="O47" s="74">
        <v>0</v>
      </c>
      <c r="P47" s="74">
        <v>11.097799999999999</v>
      </c>
      <c r="Q47" s="74">
        <v>12.120900000000001</v>
      </c>
      <c r="R47" s="74">
        <v>9.3673999999999999</v>
      </c>
      <c r="S47" s="74">
        <v>0</v>
      </c>
      <c r="T47" s="74">
        <v>10.987399999999999</v>
      </c>
      <c r="U47" s="74">
        <v>0</v>
      </c>
      <c r="V47" s="74">
        <v>10.987399999999999</v>
      </c>
      <c r="W47" s="74">
        <v>12</v>
      </c>
      <c r="X47" s="74">
        <v>9.0205000000000002</v>
      </c>
      <c r="Y47" s="74">
        <v>0</v>
      </c>
      <c r="Z47" s="74">
        <v>10</v>
      </c>
      <c r="AA47" s="74">
        <v>0</v>
      </c>
      <c r="AB47" s="74">
        <v>10</v>
      </c>
      <c r="AC47" s="74">
        <v>0</v>
      </c>
      <c r="AD47" s="74">
        <v>10</v>
      </c>
      <c r="AE47" s="74">
        <v>0</v>
      </c>
    </row>
    <row r="48" spans="1:31" hidden="1" outlineLevel="1">
      <c r="A48" s="62">
        <v>41671</v>
      </c>
      <c r="B48" s="74">
        <v>19.0671</v>
      </c>
      <c r="C48" s="74">
        <v>20.529199999999999</v>
      </c>
      <c r="D48" s="74">
        <v>18.601800000000001</v>
      </c>
      <c r="E48" s="74">
        <v>18.388500000000001</v>
      </c>
      <c r="F48" s="74">
        <v>19.195499999999999</v>
      </c>
      <c r="G48" s="74">
        <v>27.4284</v>
      </c>
      <c r="H48" s="74">
        <v>21.126100000000001</v>
      </c>
      <c r="I48" s="74">
        <v>20.529199999999999</v>
      </c>
      <c r="J48" s="74">
        <v>21.3813</v>
      </c>
      <c r="K48" s="74">
        <v>21.573</v>
      </c>
      <c r="L48" s="74">
        <v>20.623799999999999</v>
      </c>
      <c r="M48" s="74">
        <v>27.4284</v>
      </c>
      <c r="N48" s="74">
        <v>10.5055</v>
      </c>
      <c r="O48" s="74">
        <v>0</v>
      </c>
      <c r="P48" s="74">
        <v>10.5055</v>
      </c>
      <c r="Q48" s="74">
        <v>10.536199999999999</v>
      </c>
      <c r="R48" s="74">
        <v>10.2644</v>
      </c>
      <c r="S48" s="74">
        <v>0</v>
      </c>
      <c r="T48" s="74">
        <v>10.6951</v>
      </c>
      <c r="U48" s="74">
        <v>0</v>
      </c>
      <c r="V48" s="74">
        <v>10.6951</v>
      </c>
      <c r="W48" s="74">
        <v>10.684200000000001</v>
      </c>
      <c r="X48" s="74">
        <v>11</v>
      </c>
      <c r="Y48" s="74">
        <v>0</v>
      </c>
      <c r="Z48" s="74">
        <v>9.2433999999999994</v>
      </c>
      <c r="AA48" s="74">
        <v>0</v>
      </c>
      <c r="AB48" s="74">
        <v>9.2433999999999994</v>
      </c>
      <c r="AC48" s="74">
        <v>8</v>
      </c>
      <c r="AD48" s="74">
        <v>10</v>
      </c>
      <c r="AE48" s="74">
        <v>0</v>
      </c>
    </row>
    <row r="49" spans="1:31" hidden="1" outlineLevel="1">
      <c r="A49" s="62">
        <v>41699</v>
      </c>
      <c r="B49" s="74">
        <v>21.0718</v>
      </c>
      <c r="C49" s="74">
        <v>21.659199999999998</v>
      </c>
      <c r="D49" s="74">
        <v>20.7164</v>
      </c>
      <c r="E49" s="74">
        <v>22.465499999999999</v>
      </c>
      <c r="F49" s="74">
        <v>19.361000000000001</v>
      </c>
      <c r="G49" s="74">
        <v>0</v>
      </c>
      <c r="H49" s="74">
        <v>21.146899999999999</v>
      </c>
      <c r="I49" s="74">
        <v>21.659199999999998</v>
      </c>
      <c r="J49" s="74">
        <v>20.832899999999999</v>
      </c>
      <c r="K49" s="74">
        <v>22.790400000000002</v>
      </c>
      <c r="L49" s="74">
        <v>19.361000000000001</v>
      </c>
      <c r="M49" s="74">
        <v>0</v>
      </c>
      <c r="N49" s="74">
        <v>11.831099999999999</v>
      </c>
      <c r="O49" s="74">
        <v>0</v>
      </c>
      <c r="P49" s="74">
        <v>11.831099999999999</v>
      </c>
      <c r="Q49" s="74">
        <v>11.831099999999999</v>
      </c>
      <c r="R49" s="74" t="s">
        <v>127</v>
      </c>
      <c r="S49" s="74">
        <v>0</v>
      </c>
      <c r="T49" s="74">
        <v>11.831099999999999</v>
      </c>
      <c r="U49" s="74">
        <v>0</v>
      </c>
      <c r="V49" s="74">
        <v>11.831099999999999</v>
      </c>
      <c r="W49" s="74">
        <v>11.831099999999999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</row>
    <row r="50" spans="1:31" hidden="1" outlineLevel="1">
      <c r="A50" s="62">
        <v>41730</v>
      </c>
      <c r="B50" s="74">
        <v>19.327400000000001</v>
      </c>
      <c r="C50" s="74">
        <v>20.737400000000001</v>
      </c>
      <c r="D50" s="74">
        <v>19.0047</v>
      </c>
      <c r="E50" s="74">
        <v>17.241700000000002</v>
      </c>
      <c r="F50" s="74">
        <v>20.8748</v>
      </c>
      <c r="G50" s="74">
        <v>19.474</v>
      </c>
      <c r="H50" s="74">
        <v>21.835000000000001</v>
      </c>
      <c r="I50" s="74">
        <v>20.737400000000001</v>
      </c>
      <c r="J50" s="74">
        <v>22.1828</v>
      </c>
      <c r="K50" s="74">
        <v>22.782</v>
      </c>
      <c r="L50" s="74">
        <v>21.815899999999999</v>
      </c>
      <c r="M50" s="74">
        <v>19.474</v>
      </c>
      <c r="N50" s="74">
        <v>10.7402</v>
      </c>
      <c r="O50" s="74">
        <v>0</v>
      </c>
      <c r="P50" s="74">
        <v>10.7402</v>
      </c>
      <c r="Q50" s="74">
        <v>10.8352</v>
      </c>
      <c r="R50" s="74">
        <v>10.161300000000001</v>
      </c>
      <c r="S50" s="74">
        <v>0</v>
      </c>
      <c r="T50" s="74">
        <v>10.8352</v>
      </c>
      <c r="U50" s="74">
        <v>0</v>
      </c>
      <c r="V50" s="74">
        <v>10.8352</v>
      </c>
      <c r="W50" s="74">
        <v>10.8352</v>
      </c>
      <c r="X50" s="74">
        <v>0</v>
      </c>
      <c r="Y50" s="74">
        <v>0</v>
      </c>
      <c r="Z50" s="74">
        <v>10.148</v>
      </c>
      <c r="AA50" s="74">
        <v>0</v>
      </c>
      <c r="AB50" s="74">
        <v>10.148</v>
      </c>
      <c r="AC50" s="74">
        <v>0</v>
      </c>
      <c r="AD50" s="74">
        <v>10.148</v>
      </c>
      <c r="AE50" s="74">
        <v>0</v>
      </c>
    </row>
    <row r="51" spans="1:31" hidden="1" outlineLevel="1">
      <c r="A51" s="62">
        <v>41760</v>
      </c>
      <c r="B51" s="74">
        <v>17.738900000000001</v>
      </c>
      <c r="C51" s="74">
        <v>20.731100000000001</v>
      </c>
      <c r="D51" s="74">
        <v>16.5883</v>
      </c>
      <c r="E51" s="74">
        <v>16.212700000000002</v>
      </c>
      <c r="F51" s="74">
        <v>19.068100000000001</v>
      </c>
      <c r="G51" s="74">
        <v>0</v>
      </c>
      <c r="H51" s="74">
        <v>21.453399999999998</v>
      </c>
      <c r="I51" s="74">
        <v>20.731100000000001</v>
      </c>
      <c r="J51" s="74">
        <v>22.005400000000002</v>
      </c>
      <c r="K51" s="74">
        <v>21.890799999999999</v>
      </c>
      <c r="L51" s="74">
        <v>22.548400000000001</v>
      </c>
      <c r="M51" s="74">
        <v>0</v>
      </c>
      <c r="N51" s="74">
        <v>11.102600000000001</v>
      </c>
      <c r="O51" s="74">
        <v>0</v>
      </c>
      <c r="P51" s="74">
        <v>11.102600000000001</v>
      </c>
      <c r="Q51" s="74">
        <v>11.004200000000001</v>
      </c>
      <c r="R51" s="74">
        <v>12.117900000000001</v>
      </c>
      <c r="S51" s="74" t="s">
        <v>127</v>
      </c>
      <c r="T51" s="74">
        <v>10.9945</v>
      </c>
      <c r="U51" s="74">
        <v>0</v>
      </c>
      <c r="V51" s="74">
        <v>10.9945</v>
      </c>
      <c r="W51" s="74">
        <v>11.004200000000001</v>
      </c>
      <c r="X51" s="74">
        <v>10.258699999999999</v>
      </c>
      <c r="Y51" s="74">
        <v>0</v>
      </c>
      <c r="Z51" s="74">
        <v>12.411899999999999</v>
      </c>
      <c r="AA51" s="74">
        <v>0</v>
      </c>
      <c r="AB51" s="74">
        <v>12.411899999999999</v>
      </c>
      <c r="AC51" s="74">
        <v>0</v>
      </c>
      <c r="AD51" s="74">
        <v>12.411899999999999</v>
      </c>
      <c r="AE51" s="74">
        <v>0</v>
      </c>
    </row>
    <row r="52" spans="1:31" hidden="1" outlineLevel="1">
      <c r="A52" s="62">
        <v>41791</v>
      </c>
      <c r="B52" s="74">
        <v>19.890799999999999</v>
      </c>
      <c r="C52" s="74">
        <v>21.148099999999999</v>
      </c>
      <c r="D52" s="74">
        <v>19.209900000000001</v>
      </c>
      <c r="E52" s="74">
        <v>19.152899999999999</v>
      </c>
      <c r="F52" s="74">
        <v>19.401</v>
      </c>
      <c r="G52" s="74">
        <v>0</v>
      </c>
      <c r="H52" s="74">
        <v>20.722799999999999</v>
      </c>
      <c r="I52" s="74">
        <v>21.148099999999999</v>
      </c>
      <c r="J52" s="74">
        <v>20.458400000000001</v>
      </c>
      <c r="K52" s="74">
        <v>20.695699999999999</v>
      </c>
      <c r="L52" s="74">
        <v>19.765599999999999</v>
      </c>
      <c r="M52" s="74">
        <v>0</v>
      </c>
      <c r="N52" s="74">
        <v>10.7789</v>
      </c>
      <c r="O52" s="74">
        <v>0</v>
      </c>
      <c r="P52" s="74">
        <v>10.7789</v>
      </c>
      <c r="Q52" s="74">
        <v>10.895300000000001</v>
      </c>
      <c r="R52" s="74">
        <v>8.9600000000000009</v>
      </c>
      <c r="S52" s="74">
        <v>0</v>
      </c>
      <c r="T52" s="74">
        <v>10.895300000000001</v>
      </c>
      <c r="U52" s="74">
        <v>0</v>
      </c>
      <c r="V52" s="74">
        <v>10.895300000000001</v>
      </c>
      <c r="W52" s="74">
        <v>10.895300000000001</v>
      </c>
      <c r="X52" s="74">
        <v>0</v>
      </c>
      <c r="Y52" s="74">
        <v>0</v>
      </c>
      <c r="Z52" s="74">
        <v>8.9600000000000009</v>
      </c>
      <c r="AA52" s="74">
        <v>0</v>
      </c>
      <c r="AB52" s="74">
        <v>8.9600000000000009</v>
      </c>
      <c r="AC52" s="74">
        <v>0</v>
      </c>
      <c r="AD52" s="74">
        <v>8.9600000000000009</v>
      </c>
      <c r="AE52" s="74">
        <v>0</v>
      </c>
    </row>
    <row r="53" spans="1:31" hidden="1" outlineLevel="1">
      <c r="A53" s="62">
        <v>41821</v>
      </c>
      <c r="B53" s="74">
        <v>20.8218</v>
      </c>
      <c r="C53" s="74">
        <v>20.9041</v>
      </c>
      <c r="D53" s="74">
        <v>20.758299999999998</v>
      </c>
      <c r="E53" s="74">
        <v>20.780200000000001</v>
      </c>
      <c r="F53" s="74">
        <v>20.642399999999999</v>
      </c>
      <c r="G53" s="74">
        <v>0</v>
      </c>
      <c r="H53" s="74">
        <v>20.840299999999999</v>
      </c>
      <c r="I53" s="74">
        <v>20.9041</v>
      </c>
      <c r="J53" s="74">
        <v>20.790800000000001</v>
      </c>
      <c r="K53" s="74">
        <v>20.818899999999999</v>
      </c>
      <c r="L53" s="74">
        <v>20.642399999999999</v>
      </c>
      <c r="M53" s="74">
        <v>0</v>
      </c>
      <c r="N53" s="74">
        <v>10.36</v>
      </c>
      <c r="O53" s="74">
        <v>0</v>
      </c>
      <c r="P53" s="74">
        <v>10.36</v>
      </c>
      <c r="Q53" s="74">
        <v>10.36</v>
      </c>
      <c r="R53" s="74" t="s">
        <v>127</v>
      </c>
      <c r="S53" s="74">
        <v>0</v>
      </c>
      <c r="T53" s="74">
        <v>10.36</v>
      </c>
      <c r="U53" s="74">
        <v>0</v>
      </c>
      <c r="V53" s="74">
        <v>10.36</v>
      </c>
      <c r="W53" s="74">
        <v>10.36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</row>
    <row r="54" spans="1:31" hidden="1" outlineLevel="1">
      <c r="A54" s="62">
        <v>41852</v>
      </c>
      <c r="B54" s="74">
        <v>20.531600000000001</v>
      </c>
      <c r="C54" s="74">
        <v>20.064</v>
      </c>
      <c r="D54" s="74">
        <v>20.845300000000002</v>
      </c>
      <c r="E54" s="74">
        <v>21.049099999999999</v>
      </c>
      <c r="F54" s="74">
        <v>20.063600000000001</v>
      </c>
      <c r="G54" s="74">
        <v>0</v>
      </c>
      <c r="H54" s="74">
        <v>20.764199999999999</v>
      </c>
      <c r="I54" s="74">
        <v>20.064</v>
      </c>
      <c r="J54" s="74">
        <v>21.255600000000001</v>
      </c>
      <c r="K54" s="74">
        <v>21.584499999999998</v>
      </c>
      <c r="L54" s="74">
        <v>20.063600000000001</v>
      </c>
      <c r="M54" s="74">
        <v>0</v>
      </c>
      <c r="N54" s="74">
        <v>11.9176</v>
      </c>
      <c r="O54" s="74">
        <v>0</v>
      </c>
      <c r="P54" s="74">
        <v>11.9176</v>
      </c>
      <c r="Q54" s="74">
        <v>11.9176</v>
      </c>
      <c r="R54" s="74">
        <v>0</v>
      </c>
      <c r="S54" s="74">
        <v>0</v>
      </c>
      <c r="T54" s="74">
        <v>11.9176</v>
      </c>
      <c r="U54" s="74">
        <v>0</v>
      </c>
      <c r="V54" s="74">
        <v>11.9176</v>
      </c>
      <c r="W54" s="74">
        <v>11.9176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</row>
    <row r="55" spans="1:31" hidden="1" outlineLevel="1" collapsed="1">
      <c r="A55" s="62">
        <v>41883</v>
      </c>
      <c r="B55" s="74">
        <v>18.430700000000002</v>
      </c>
      <c r="C55" s="74">
        <v>20.280999999999999</v>
      </c>
      <c r="D55" s="74">
        <v>17.651599999999998</v>
      </c>
      <c r="E55" s="74">
        <v>20.742000000000001</v>
      </c>
      <c r="F55" s="74">
        <v>14.5932</v>
      </c>
      <c r="G55" s="74">
        <v>0</v>
      </c>
      <c r="H55" s="74">
        <v>21.433700000000002</v>
      </c>
      <c r="I55" s="74">
        <v>20.280999999999999</v>
      </c>
      <c r="J55" s="74">
        <v>22.1935</v>
      </c>
      <c r="K55" s="74">
        <v>22.5684</v>
      </c>
      <c r="L55" s="74">
        <v>21.448399999999999</v>
      </c>
      <c r="M55" s="74">
        <v>0</v>
      </c>
      <c r="N55" s="74">
        <v>9.6166</v>
      </c>
      <c r="O55" s="74">
        <v>0</v>
      </c>
      <c r="P55" s="74">
        <v>9.6166</v>
      </c>
      <c r="Q55" s="74">
        <v>10.010199999999999</v>
      </c>
      <c r="R55" s="74">
        <v>9.5180000000000007</v>
      </c>
      <c r="S55" s="74">
        <v>0</v>
      </c>
      <c r="T55" s="74">
        <v>10.010199999999999</v>
      </c>
      <c r="U55" s="74">
        <v>0</v>
      </c>
      <c r="V55" s="74">
        <v>10.010199999999999</v>
      </c>
      <c r="W55" s="74">
        <v>10.010199999999999</v>
      </c>
      <c r="X55" s="74">
        <v>0</v>
      </c>
      <c r="Y55" s="74">
        <v>0</v>
      </c>
      <c r="Z55" s="74">
        <v>9.5180000000000007</v>
      </c>
      <c r="AA55" s="74">
        <v>0</v>
      </c>
      <c r="AB55" s="74">
        <v>9.5180000000000007</v>
      </c>
      <c r="AC55" s="74">
        <v>0</v>
      </c>
      <c r="AD55" s="74">
        <v>9.5180000000000007</v>
      </c>
      <c r="AE55" s="74">
        <v>0</v>
      </c>
    </row>
    <row r="56" spans="1:31" hidden="1" outlineLevel="1" collapsed="1">
      <c r="A56" s="62">
        <v>41913</v>
      </c>
      <c r="B56" s="74">
        <v>20.587900000000001</v>
      </c>
      <c r="C56" s="74">
        <v>20.700299999999999</v>
      </c>
      <c r="D56" s="74">
        <v>20.5029</v>
      </c>
      <c r="E56" s="74">
        <v>21.158799999999999</v>
      </c>
      <c r="F56" s="74">
        <v>18.9681</v>
      </c>
      <c r="G56" s="74">
        <v>0</v>
      </c>
      <c r="H56" s="74">
        <v>20.908899999999999</v>
      </c>
      <c r="I56" s="74">
        <v>20.700299999999999</v>
      </c>
      <c r="J56" s="74">
        <v>21.077000000000002</v>
      </c>
      <c r="K56" s="74">
        <v>21.163</v>
      </c>
      <c r="L56" s="74">
        <v>20.824200000000001</v>
      </c>
      <c r="M56" s="74">
        <v>0</v>
      </c>
      <c r="N56" s="74">
        <v>11.7416</v>
      </c>
      <c r="O56" s="74">
        <v>0</v>
      </c>
      <c r="P56" s="74">
        <v>11.7416</v>
      </c>
      <c r="Q56" s="74">
        <v>9.93</v>
      </c>
      <c r="R56" s="74">
        <v>11.7494</v>
      </c>
      <c r="S56" s="74">
        <v>0</v>
      </c>
      <c r="T56" s="74">
        <v>11.966900000000001</v>
      </c>
      <c r="U56" s="74">
        <v>0</v>
      </c>
      <c r="V56" s="74">
        <v>11.966900000000001</v>
      </c>
      <c r="W56" s="74">
        <v>9.93</v>
      </c>
      <c r="X56" s="74">
        <v>12</v>
      </c>
      <c r="Y56" s="74">
        <v>0</v>
      </c>
      <c r="Z56" s="74">
        <v>11.66</v>
      </c>
      <c r="AA56" s="74">
        <v>0</v>
      </c>
      <c r="AB56" s="74">
        <v>11.66</v>
      </c>
      <c r="AC56" s="74">
        <v>0</v>
      </c>
      <c r="AD56" s="74">
        <v>11.66</v>
      </c>
      <c r="AE56" s="74">
        <v>0</v>
      </c>
    </row>
    <row r="57" spans="1:31" hidden="1" outlineLevel="1" collapsed="1">
      <c r="A57" s="62">
        <v>41944</v>
      </c>
      <c r="B57" s="74">
        <v>20.0379</v>
      </c>
      <c r="C57" s="74">
        <v>19.963699999999999</v>
      </c>
      <c r="D57" s="74">
        <v>20.0855</v>
      </c>
      <c r="E57" s="74">
        <v>20.0688</v>
      </c>
      <c r="F57" s="74">
        <v>20.180700000000002</v>
      </c>
      <c r="G57" s="74">
        <v>0</v>
      </c>
      <c r="H57" s="74">
        <v>20.858499999999999</v>
      </c>
      <c r="I57" s="74">
        <v>19.963699999999999</v>
      </c>
      <c r="J57" s="74">
        <v>21.516500000000001</v>
      </c>
      <c r="K57" s="74">
        <v>21.671800000000001</v>
      </c>
      <c r="L57" s="74">
        <v>20.707599999999999</v>
      </c>
      <c r="M57" s="74">
        <v>0</v>
      </c>
      <c r="N57" s="74">
        <v>10.4428</v>
      </c>
      <c r="O57" s="74">
        <v>0</v>
      </c>
      <c r="P57" s="74">
        <v>10.4428</v>
      </c>
      <c r="Q57" s="74">
        <v>10.367900000000001</v>
      </c>
      <c r="R57" s="74">
        <v>11.5047</v>
      </c>
      <c r="S57" s="74" t="s">
        <v>127</v>
      </c>
      <c r="T57" s="74">
        <v>10.367900000000001</v>
      </c>
      <c r="U57" s="74">
        <v>0</v>
      </c>
      <c r="V57" s="74">
        <v>10.367900000000001</v>
      </c>
      <c r="W57" s="74">
        <v>10.367900000000001</v>
      </c>
      <c r="X57" s="74">
        <v>0</v>
      </c>
      <c r="Y57" s="74">
        <v>0</v>
      </c>
      <c r="Z57" s="74">
        <v>11.5047</v>
      </c>
      <c r="AA57" s="74">
        <v>0</v>
      </c>
      <c r="AB57" s="74">
        <v>11.5047</v>
      </c>
      <c r="AC57" s="74">
        <v>0</v>
      </c>
      <c r="AD57" s="74">
        <v>11.5047</v>
      </c>
      <c r="AE57" s="74">
        <v>0</v>
      </c>
    </row>
    <row r="58" spans="1:31" hidden="1" outlineLevel="1" collapsed="1">
      <c r="A58" s="62">
        <v>41974</v>
      </c>
      <c r="B58" s="74">
        <v>20.144500000000001</v>
      </c>
      <c r="C58" s="74">
        <v>19.9831</v>
      </c>
      <c r="D58" s="74">
        <v>20.273900000000001</v>
      </c>
      <c r="E58" s="74">
        <v>19.509799999999998</v>
      </c>
      <c r="F58" s="74">
        <v>22.174499999999998</v>
      </c>
      <c r="G58" s="74">
        <v>0</v>
      </c>
      <c r="H58" s="74">
        <v>21.239699999999999</v>
      </c>
      <c r="I58" s="74">
        <v>19.9831</v>
      </c>
      <c r="J58" s="74">
        <v>22.471900000000002</v>
      </c>
      <c r="K58" s="74">
        <v>22.632300000000001</v>
      </c>
      <c r="L58" s="74">
        <v>22.174499999999998</v>
      </c>
      <c r="M58" s="74">
        <v>0</v>
      </c>
      <c r="N58" s="74">
        <v>10.384499999999999</v>
      </c>
      <c r="O58" s="74">
        <v>0</v>
      </c>
      <c r="P58" s="74">
        <v>10.384499999999999</v>
      </c>
      <c r="Q58" s="74">
        <v>10.384499999999999</v>
      </c>
      <c r="R58" s="74" t="s">
        <v>127</v>
      </c>
      <c r="S58" s="74">
        <v>0</v>
      </c>
      <c r="T58" s="74">
        <v>10.385</v>
      </c>
      <c r="U58" s="74">
        <v>0</v>
      </c>
      <c r="V58" s="74">
        <v>10.385</v>
      </c>
      <c r="W58" s="74">
        <v>10.385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</row>
    <row r="59" spans="1:31" hidden="1" outlineLevel="1">
      <c r="A59" s="62">
        <v>42005</v>
      </c>
      <c r="B59" s="74">
        <v>19.606200000000001</v>
      </c>
      <c r="C59" s="74">
        <v>20.223600000000001</v>
      </c>
      <c r="D59" s="74">
        <v>18.948699999999999</v>
      </c>
      <c r="E59" s="74">
        <v>18.756499999999999</v>
      </c>
      <c r="F59" s="74">
        <v>19.916499999999999</v>
      </c>
      <c r="G59" s="74">
        <v>19.474</v>
      </c>
      <c r="H59" s="74">
        <v>21.466799999999999</v>
      </c>
      <c r="I59" s="74">
        <v>20.223600000000001</v>
      </c>
      <c r="J59" s="74">
        <v>23.3096</v>
      </c>
      <c r="K59" s="74">
        <v>24.2941</v>
      </c>
      <c r="L59" s="74">
        <v>20.003</v>
      </c>
      <c r="M59" s="74">
        <v>19.474</v>
      </c>
      <c r="N59" s="74">
        <v>7.8231999999999999</v>
      </c>
      <c r="O59" s="74">
        <v>0</v>
      </c>
      <c r="P59" s="74">
        <v>7.8231999999999999</v>
      </c>
      <c r="Q59" s="74">
        <v>7.7967000000000004</v>
      </c>
      <c r="R59" s="74">
        <v>12</v>
      </c>
      <c r="S59" s="74">
        <v>0</v>
      </c>
      <c r="T59" s="74">
        <v>7.8212999999999999</v>
      </c>
      <c r="U59" s="74">
        <v>0</v>
      </c>
      <c r="V59" s="74">
        <v>7.8212999999999999</v>
      </c>
      <c r="W59" s="74">
        <v>7.7946999999999997</v>
      </c>
      <c r="X59" s="74">
        <v>12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</row>
    <row r="60" spans="1:31" hidden="1" outlineLevel="1" collapsed="1">
      <c r="A60" s="62">
        <v>42036</v>
      </c>
      <c r="B60" s="74">
        <v>13.3775</v>
      </c>
      <c r="C60" s="74">
        <v>21.725100000000001</v>
      </c>
      <c r="D60" s="74">
        <v>12.1221</v>
      </c>
      <c r="E60" s="74">
        <v>11.216900000000001</v>
      </c>
      <c r="F60" s="74">
        <v>21.857500000000002</v>
      </c>
      <c r="G60" s="74">
        <v>0</v>
      </c>
      <c r="H60" s="74">
        <v>22.947399999999998</v>
      </c>
      <c r="I60" s="74">
        <v>21.725100000000001</v>
      </c>
      <c r="J60" s="74">
        <v>23.786999999999999</v>
      </c>
      <c r="K60" s="74">
        <v>25.013100000000001</v>
      </c>
      <c r="L60" s="74">
        <v>21.857500000000002</v>
      </c>
      <c r="M60" s="74">
        <v>0</v>
      </c>
      <c r="N60" s="74">
        <v>8.8521000000000001</v>
      </c>
      <c r="O60" s="74">
        <v>0</v>
      </c>
      <c r="P60" s="74">
        <v>8.8521000000000001</v>
      </c>
      <c r="Q60" s="74">
        <v>8.8521000000000001</v>
      </c>
      <c r="R60" s="74" t="s">
        <v>127</v>
      </c>
      <c r="S60" s="74" t="s">
        <v>127</v>
      </c>
      <c r="T60" s="74">
        <v>8.8520000000000003</v>
      </c>
      <c r="U60" s="74">
        <v>0</v>
      </c>
      <c r="V60" s="74">
        <v>8.8520000000000003</v>
      </c>
      <c r="W60" s="74">
        <v>8.8520000000000003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</row>
    <row r="61" spans="1:31" hidden="1" outlineLevel="1" collapsed="1">
      <c r="A61" s="62">
        <v>42064</v>
      </c>
      <c r="B61" s="74">
        <v>23.096800000000002</v>
      </c>
      <c r="C61" s="74">
        <v>24.593599999999999</v>
      </c>
      <c r="D61" s="74">
        <v>22.516500000000001</v>
      </c>
      <c r="E61" s="74">
        <v>22.565000000000001</v>
      </c>
      <c r="F61" s="74">
        <v>23.606999999999999</v>
      </c>
      <c r="G61" s="74">
        <v>14</v>
      </c>
      <c r="H61" s="74">
        <v>25.565100000000001</v>
      </c>
      <c r="I61" s="74">
        <v>24.593599999999999</v>
      </c>
      <c r="J61" s="74">
        <v>26.722899999999999</v>
      </c>
      <c r="K61" s="74">
        <v>28.175000000000001</v>
      </c>
      <c r="L61" s="74">
        <v>23.606999999999999</v>
      </c>
      <c r="M61" s="74">
        <v>0</v>
      </c>
      <c r="N61" s="74">
        <v>20.488299999999999</v>
      </c>
      <c r="O61" s="74">
        <v>0</v>
      </c>
      <c r="P61" s="74">
        <v>20.488299999999999</v>
      </c>
      <c r="Q61" s="74">
        <v>20.668600000000001</v>
      </c>
      <c r="R61" s="74" t="s">
        <v>127</v>
      </c>
      <c r="S61" s="74">
        <v>14</v>
      </c>
      <c r="T61" s="74">
        <v>20.4892</v>
      </c>
      <c r="U61" s="74">
        <v>0</v>
      </c>
      <c r="V61" s="74">
        <v>20.4892</v>
      </c>
      <c r="W61" s="74">
        <v>20.669599999999999</v>
      </c>
      <c r="X61" s="74">
        <v>0</v>
      </c>
      <c r="Y61" s="74">
        <v>14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</row>
    <row r="62" spans="1:31" hidden="1" outlineLevel="1" collapsed="1">
      <c r="A62" s="62">
        <v>42095</v>
      </c>
      <c r="B62" s="74">
        <v>26.6326</v>
      </c>
      <c r="C62" s="74">
        <v>26.709199999999999</v>
      </c>
      <c r="D62" s="74">
        <v>26.576599999999999</v>
      </c>
      <c r="E62" s="74">
        <v>28.371400000000001</v>
      </c>
      <c r="F62" s="74">
        <v>23.404499999999999</v>
      </c>
      <c r="G62" s="74">
        <v>23.607199999999999</v>
      </c>
      <c r="H62" s="74">
        <v>27.455200000000001</v>
      </c>
      <c r="I62" s="74">
        <v>26.709199999999999</v>
      </c>
      <c r="J62" s="74">
        <v>28.054099999999998</v>
      </c>
      <c r="K62" s="74">
        <v>29.506399999999999</v>
      </c>
      <c r="L62" s="74">
        <v>25.2575</v>
      </c>
      <c r="M62" s="74">
        <v>23.607199999999999</v>
      </c>
      <c r="N62" s="74">
        <v>11.41</v>
      </c>
      <c r="O62" s="74">
        <v>0</v>
      </c>
      <c r="P62" s="74">
        <v>11.41</v>
      </c>
      <c r="Q62" s="74">
        <v>10.631</v>
      </c>
      <c r="R62" s="74">
        <v>12.004</v>
      </c>
      <c r="S62" s="74" t="s">
        <v>127</v>
      </c>
      <c r="T62" s="74">
        <v>10.6333</v>
      </c>
      <c r="U62" s="74">
        <v>0</v>
      </c>
      <c r="V62" s="74">
        <v>10.6333</v>
      </c>
      <c r="W62" s="74">
        <v>10.6333</v>
      </c>
      <c r="X62" s="74">
        <v>0</v>
      </c>
      <c r="Y62" s="74">
        <v>0</v>
      </c>
      <c r="Z62" s="74">
        <v>12.004</v>
      </c>
      <c r="AA62" s="74">
        <v>0</v>
      </c>
      <c r="AB62" s="74">
        <v>12.004</v>
      </c>
      <c r="AC62" s="74">
        <v>0</v>
      </c>
      <c r="AD62" s="74">
        <v>12.004</v>
      </c>
      <c r="AE62" s="74">
        <v>0</v>
      </c>
    </row>
    <row r="63" spans="1:31" hidden="1" outlineLevel="1" collapsed="1">
      <c r="A63" s="62">
        <v>42125</v>
      </c>
      <c r="B63" s="74">
        <v>27.4939</v>
      </c>
      <c r="C63" s="74">
        <v>27.354500000000002</v>
      </c>
      <c r="D63" s="74">
        <v>27.606400000000001</v>
      </c>
      <c r="E63" s="74">
        <v>28.59</v>
      </c>
      <c r="F63" s="74">
        <v>23.8887</v>
      </c>
      <c r="G63" s="74">
        <v>0</v>
      </c>
      <c r="H63" s="74">
        <v>27.8047</v>
      </c>
      <c r="I63" s="74">
        <v>27.354500000000002</v>
      </c>
      <c r="J63" s="74">
        <v>28.1815</v>
      </c>
      <c r="K63" s="74">
        <v>29.371500000000001</v>
      </c>
      <c r="L63" s="74">
        <v>23.8887</v>
      </c>
      <c r="M63" s="74">
        <v>0</v>
      </c>
      <c r="N63" s="74">
        <v>12.174899999999999</v>
      </c>
      <c r="O63" s="74">
        <v>0</v>
      </c>
      <c r="P63" s="74">
        <v>12.174899999999999</v>
      </c>
      <c r="Q63" s="74">
        <v>12.174899999999999</v>
      </c>
      <c r="R63" s="74">
        <v>0</v>
      </c>
      <c r="S63" s="74" t="s">
        <v>127</v>
      </c>
      <c r="T63" s="74">
        <v>12.174899999999999</v>
      </c>
      <c r="U63" s="74">
        <v>0</v>
      </c>
      <c r="V63" s="74">
        <v>12.174899999999999</v>
      </c>
      <c r="W63" s="74">
        <v>12.174899999999999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</row>
    <row r="64" spans="1:31" hidden="1" outlineLevel="1" collapsed="1">
      <c r="A64" s="62">
        <v>42156</v>
      </c>
      <c r="B64" s="74">
        <v>23.697900000000001</v>
      </c>
      <c r="C64" s="74">
        <v>27.414000000000001</v>
      </c>
      <c r="D64" s="74">
        <v>21.3276</v>
      </c>
      <c r="E64" s="74">
        <v>21.048999999999999</v>
      </c>
      <c r="F64" s="74">
        <v>22.770700000000001</v>
      </c>
      <c r="G64" s="74">
        <v>0</v>
      </c>
      <c r="H64" s="74">
        <v>26.396599999999999</v>
      </c>
      <c r="I64" s="74">
        <v>27.414000000000001</v>
      </c>
      <c r="J64" s="74">
        <v>25.4816</v>
      </c>
      <c r="K64" s="74">
        <v>26.210999999999999</v>
      </c>
      <c r="L64" s="74">
        <v>22.957599999999999</v>
      </c>
      <c r="M64" s="74">
        <v>0</v>
      </c>
      <c r="N64" s="74">
        <v>11.1919</v>
      </c>
      <c r="O64" s="74">
        <v>0</v>
      </c>
      <c r="P64" s="74">
        <v>11.1919</v>
      </c>
      <c r="Q64" s="74">
        <v>11.184100000000001</v>
      </c>
      <c r="R64" s="74">
        <v>12</v>
      </c>
      <c r="S64" s="74" t="s">
        <v>127</v>
      </c>
      <c r="T64" s="74">
        <v>11.1919</v>
      </c>
      <c r="U64" s="74">
        <v>0</v>
      </c>
      <c r="V64" s="74">
        <v>11.1919</v>
      </c>
      <c r="W64" s="74">
        <v>11.184100000000001</v>
      </c>
      <c r="X64" s="74">
        <v>12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</row>
    <row r="65" spans="1:31" hidden="1" outlineLevel="1" collapsed="1">
      <c r="A65" s="62">
        <v>42186</v>
      </c>
      <c r="B65" s="74">
        <v>19.2971</v>
      </c>
      <c r="C65" s="74">
        <v>28.220800000000001</v>
      </c>
      <c r="D65" s="74">
        <v>15.8637</v>
      </c>
      <c r="E65" s="74">
        <v>24.4802</v>
      </c>
      <c r="F65" s="74">
        <v>10.834300000000001</v>
      </c>
      <c r="G65" s="74">
        <v>24</v>
      </c>
      <c r="H65" s="74">
        <v>27.113299999999999</v>
      </c>
      <c r="I65" s="74">
        <v>28.220800000000001</v>
      </c>
      <c r="J65" s="74">
        <v>26.0199</v>
      </c>
      <c r="K65" s="74">
        <v>26.682500000000001</v>
      </c>
      <c r="L65" s="74">
        <v>23.3812</v>
      </c>
      <c r="M65" s="74">
        <v>24</v>
      </c>
      <c r="N65" s="74">
        <v>9.3789999999999996</v>
      </c>
      <c r="O65" s="74">
        <v>0</v>
      </c>
      <c r="P65" s="74">
        <v>9.3789999999999996</v>
      </c>
      <c r="Q65" s="74">
        <v>11.0815</v>
      </c>
      <c r="R65" s="74">
        <v>9.2239000000000004</v>
      </c>
      <c r="S65" s="74" t="s">
        <v>127</v>
      </c>
      <c r="T65" s="74">
        <v>11.1381</v>
      </c>
      <c r="U65" s="74">
        <v>0</v>
      </c>
      <c r="V65" s="74">
        <v>11.1381</v>
      </c>
      <c r="W65" s="74">
        <v>11.0815</v>
      </c>
      <c r="X65" s="74">
        <v>12</v>
      </c>
      <c r="Y65" s="74">
        <v>0</v>
      </c>
      <c r="Z65" s="74">
        <v>9.2072000000000003</v>
      </c>
      <c r="AA65" s="74">
        <v>0</v>
      </c>
      <c r="AB65" s="74">
        <v>9.2072000000000003</v>
      </c>
      <c r="AC65" s="74">
        <v>0</v>
      </c>
      <c r="AD65" s="74">
        <v>9.2072000000000003</v>
      </c>
      <c r="AE65" s="74">
        <v>0</v>
      </c>
    </row>
    <row r="66" spans="1:31" hidden="1" outlineLevel="1" collapsed="1">
      <c r="A66" s="62">
        <v>42217</v>
      </c>
      <c r="B66" s="74">
        <v>25.036999999999999</v>
      </c>
      <c r="C66" s="74">
        <v>28.099</v>
      </c>
      <c r="D66" s="74">
        <v>23.548100000000002</v>
      </c>
      <c r="E66" s="74">
        <v>22.959</v>
      </c>
      <c r="F66" s="74">
        <v>24.441800000000001</v>
      </c>
      <c r="G66" s="74">
        <v>0</v>
      </c>
      <c r="H66" s="74">
        <v>25.756399999999999</v>
      </c>
      <c r="I66" s="74">
        <v>28.099</v>
      </c>
      <c r="J66" s="74">
        <v>24.528400000000001</v>
      </c>
      <c r="K66" s="74">
        <v>24.593299999999999</v>
      </c>
      <c r="L66" s="74">
        <v>24.441800000000001</v>
      </c>
      <c r="M66" s="74">
        <v>0</v>
      </c>
      <c r="N66" s="74">
        <v>11.0021</v>
      </c>
      <c r="O66" s="74">
        <v>0</v>
      </c>
      <c r="P66" s="74">
        <v>11.0021</v>
      </c>
      <c r="Q66" s="74">
        <v>11.0021</v>
      </c>
      <c r="R66" s="74" t="s">
        <v>127</v>
      </c>
      <c r="S66" s="74" t="s">
        <v>127</v>
      </c>
      <c r="T66" s="74">
        <v>11.0021</v>
      </c>
      <c r="U66" s="74">
        <v>0</v>
      </c>
      <c r="V66" s="74">
        <v>11.0021</v>
      </c>
      <c r="W66" s="74">
        <v>11.0021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</row>
    <row r="67" spans="1:31" hidden="1" outlineLevel="1" collapsed="1">
      <c r="A67" s="62">
        <v>42248</v>
      </c>
      <c r="B67" s="74">
        <v>25.506399999999999</v>
      </c>
      <c r="C67" s="74">
        <v>28.082000000000001</v>
      </c>
      <c r="D67" s="74">
        <v>24.181699999999999</v>
      </c>
      <c r="E67" s="74">
        <v>24.731999999999999</v>
      </c>
      <c r="F67" s="74">
        <v>22.244900000000001</v>
      </c>
      <c r="G67" s="74">
        <v>0</v>
      </c>
      <c r="H67" s="74">
        <v>25.855</v>
      </c>
      <c r="I67" s="74">
        <v>28.082000000000001</v>
      </c>
      <c r="J67" s="74">
        <v>24.6663</v>
      </c>
      <c r="K67" s="74">
        <v>25.059699999999999</v>
      </c>
      <c r="L67" s="74">
        <v>23.194299999999998</v>
      </c>
      <c r="M67" s="74">
        <v>0</v>
      </c>
      <c r="N67" s="74">
        <v>11.3233</v>
      </c>
      <c r="O67" s="74">
        <v>0</v>
      </c>
      <c r="P67" s="74">
        <v>11.3233</v>
      </c>
      <c r="Q67" s="74">
        <v>11.104900000000001</v>
      </c>
      <c r="R67" s="74">
        <v>11.5448</v>
      </c>
      <c r="S67" s="74" t="s">
        <v>127</v>
      </c>
      <c r="T67" s="74">
        <v>11.566000000000001</v>
      </c>
      <c r="U67" s="74">
        <v>0</v>
      </c>
      <c r="V67" s="74">
        <v>11.566000000000001</v>
      </c>
      <c r="W67" s="74">
        <v>11.104900000000001</v>
      </c>
      <c r="X67" s="74">
        <v>15</v>
      </c>
      <c r="Y67" s="74">
        <v>0</v>
      </c>
      <c r="Z67" s="74">
        <v>11</v>
      </c>
      <c r="AA67" s="74">
        <v>0</v>
      </c>
      <c r="AB67" s="74">
        <v>11</v>
      </c>
      <c r="AC67" s="74">
        <v>0</v>
      </c>
      <c r="AD67" s="74">
        <v>11</v>
      </c>
      <c r="AE67" s="74">
        <v>0</v>
      </c>
    </row>
    <row r="68" spans="1:31" hidden="1" outlineLevel="1" collapsed="1">
      <c r="A68" s="62">
        <v>42278</v>
      </c>
      <c r="B68" s="74">
        <v>25.959499999999998</v>
      </c>
      <c r="C68" s="74">
        <v>27.815899999999999</v>
      </c>
      <c r="D68" s="74">
        <v>24.8398</v>
      </c>
      <c r="E68" s="74">
        <v>24.881599999999999</v>
      </c>
      <c r="F68" s="74">
        <v>24.788900000000002</v>
      </c>
      <c r="G68" s="74">
        <v>22.5</v>
      </c>
      <c r="H68" s="74">
        <v>26.114799999999999</v>
      </c>
      <c r="I68" s="74">
        <v>27.815899999999999</v>
      </c>
      <c r="J68" s="74">
        <v>25.070799999999998</v>
      </c>
      <c r="K68" s="74">
        <v>25.191199999999998</v>
      </c>
      <c r="L68" s="74">
        <v>24.9239</v>
      </c>
      <c r="M68" s="74">
        <v>22.5</v>
      </c>
      <c r="N68" s="74">
        <v>11.7258</v>
      </c>
      <c r="O68" s="74">
        <v>0</v>
      </c>
      <c r="P68" s="74">
        <v>11.7258</v>
      </c>
      <c r="Q68" s="74">
        <v>11.3909</v>
      </c>
      <c r="R68" s="74">
        <v>12.5802</v>
      </c>
      <c r="S68" s="74" t="s">
        <v>127</v>
      </c>
      <c r="T68" s="74">
        <v>11.8748</v>
      </c>
      <c r="U68" s="74">
        <v>0</v>
      </c>
      <c r="V68" s="74">
        <v>11.8748</v>
      </c>
      <c r="W68" s="74">
        <v>11.3909</v>
      </c>
      <c r="X68" s="74">
        <v>15</v>
      </c>
      <c r="Y68" s="74">
        <v>0</v>
      </c>
      <c r="Z68" s="74">
        <v>11</v>
      </c>
      <c r="AA68" s="74">
        <v>0</v>
      </c>
      <c r="AB68" s="74">
        <v>11</v>
      </c>
      <c r="AC68" s="74">
        <v>0</v>
      </c>
      <c r="AD68" s="74">
        <v>11</v>
      </c>
      <c r="AE68" s="74">
        <v>0</v>
      </c>
    </row>
    <row r="69" spans="1:31" hidden="1" outlineLevel="1" collapsed="1">
      <c r="A69" s="62">
        <v>42309</v>
      </c>
      <c r="B69" s="74">
        <v>24.7623</v>
      </c>
      <c r="C69" s="74">
        <v>28.165900000000001</v>
      </c>
      <c r="D69" s="74">
        <v>23.522099999999998</v>
      </c>
      <c r="E69" s="74">
        <v>23.3506</v>
      </c>
      <c r="F69" s="74">
        <v>24.1678</v>
      </c>
      <c r="G69" s="74">
        <v>22.5</v>
      </c>
      <c r="H69" s="74">
        <v>25.705200000000001</v>
      </c>
      <c r="I69" s="74">
        <v>28.165900000000001</v>
      </c>
      <c r="J69" s="74">
        <v>24.7348</v>
      </c>
      <c r="K69" s="74">
        <v>24.901599999999998</v>
      </c>
      <c r="L69" s="74">
        <v>24.1678</v>
      </c>
      <c r="M69" s="74">
        <v>22.5</v>
      </c>
      <c r="N69" s="74">
        <v>8.7743000000000002</v>
      </c>
      <c r="O69" s="74">
        <v>0</v>
      </c>
      <c r="P69" s="74">
        <v>8.7743000000000002</v>
      </c>
      <c r="Q69" s="74">
        <v>8.7743000000000002</v>
      </c>
      <c r="R69" s="74" t="s">
        <v>127</v>
      </c>
      <c r="S69" s="74" t="s">
        <v>127</v>
      </c>
      <c r="T69" s="74">
        <v>8.7743000000000002</v>
      </c>
      <c r="U69" s="74">
        <v>0</v>
      </c>
      <c r="V69" s="74">
        <v>8.7743000000000002</v>
      </c>
      <c r="W69" s="74">
        <v>8.7743000000000002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</row>
    <row r="70" spans="1:31" hidden="1" outlineLevel="1" collapsed="1">
      <c r="A70" s="62">
        <v>42339</v>
      </c>
      <c r="B70" s="74">
        <v>23.488700000000001</v>
      </c>
      <c r="C70" s="74">
        <v>27.615600000000001</v>
      </c>
      <c r="D70" s="74">
        <v>21.560600000000001</v>
      </c>
      <c r="E70" s="74">
        <v>21.241</v>
      </c>
      <c r="F70" s="74">
        <v>22.958300000000001</v>
      </c>
      <c r="G70" s="74">
        <v>19.474</v>
      </c>
      <c r="H70" s="74">
        <v>26.1892</v>
      </c>
      <c r="I70" s="74">
        <v>27.615600000000001</v>
      </c>
      <c r="J70" s="74">
        <v>25.31</v>
      </c>
      <c r="K70" s="74">
        <v>26.080300000000001</v>
      </c>
      <c r="L70" s="74">
        <v>22.958300000000001</v>
      </c>
      <c r="M70" s="74">
        <v>19.474</v>
      </c>
      <c r="N70" s="74">
        <v>9.8251000000000008</v>
      </c>
      <c r="O70" s="74">
        <v>0</v>
      </c>
      <c r="P70" s="74">
        <v>9.8251000000000008</v>
      </c>
      <c r="Q70" s="74">
        <v>9.8251000000000008</v>
      </c>
      <c r="R70" s="74" t="s">
        <v>127</v>
      </c>
      <c r="S70" s="74">
        <v>0</v>
      </c>
      <c r="T70" s="74">
        <v>9.9126999999999992</v>
      </c>
      <c r="U70" s="74">
        <v>0</v>
      </c>
      <c r="V70" s="74">
        <v>9.9126999999999992</v>
      </c>
      <c r="W70" s="74">
        <v>9.9126999999999992</v>
      </c>
      <c r="X70" s="74">
        <v>0</v>
      </c>
      <c r="Y70" s="74">
        <v>0</v>
      </c>
      <c r="Z70" s="74">
        <v>9</v>
      </c>
      <c r="AA70" s="74">
        <v>0</v>
      </c>
      <c r="AB70" s="74">
        <v>9</v>
      </c>
      <c r="AC70" s="74">
        <v>9</v>
      </c>
      <c r="AD70" s="74">
        <v>0</v>
      </c>
      <c r="AE70" s="74">
        <v>0</v>
      </c>
    </row>
    <row r="71" spans="1:31" hidden="1" outlineLevel="1" collapsed="1">
      <c r="A71" s="62">
        <v>42370</v>
      </c>
      <c r="B71" s="74">
        <v>22.750800000000002</v>
      </c>
      <c r="C71" s="74">
        <v>26.9373</v>
      </c>
      <c r="D71" s="74">
        <v>20.545300000000001</v>
      </c>
      <c r="E71" s="74">
        <v>22.088699999999999</v>
      </c>
      <c r="F71" s="74">
        <v>16.214099999999998</v>
      </c>
      <c r="G71" s="74">
        <v>0</v>
      </c>
      <c r="H71" s="74">
        <v>25.469000000000001</v>
      </c>
      <c r="I71" s="74">
        <v>26.9373</v>
      </c>
      <c r="J71" s="74">
        <v>24.428899999999999</v>
      </c>
      <c r="K71" s="74">
        <v>24.727599999999999</v>
      </c>
      <c r="L71" s="74">
        <v>23.0398</v>
      </c>
      <c r="M71" s="74">
        <v>0</v>
      </c>
      <c r="N71" s="74">
        <v>9.2731999999999992</v>
      </c>
      <c r="O71" s="74">
        <v>0</v>
      </c>
      <c r="P71" s="74">
        <v>9.2731999999999992</v>
      </c>
      <c r="Q71" s="74">
        <v>9.1812000000000005</v>
      </c>
      <c r="R71" s="74">
        <v>9.3609000000000009</v>
      </c>
      <c r="S71" s="74">
        <v>0</v>
      </c>
      <c r="T71" s="74">
        <v>9.3797999999999995</v>
      </c>
      <c r="U71" s="74">
        <v>0</v>
      </c>
      <c r="V71" s="74">
        <v>9.3797999999999995</v>
      </c>
      <c r="W71" s="74">
        <v>9.1801999999999992</v>
      </c>
      <c r="X71" s="74">
        <v>9.6295000000000002</v>
      </c>
      <c r="Y71" s="74">
        <v>0</v>
      </c>
      <c r="Z71" s="74">
        <v>8.5</v>
      </c>
      <c r="AA71" s="74">
        <v>0</v>
      </c>
      <c r="AB71" s="74">
        <v>8.5</v>
      </c>
      <c r="AC71" s="74">
        <v>0</v>
      </c>
      <c r="AD71" s="74">
        <v>8.5</v>
      </c>
      <c r="AE71" s="74">
        <v>0</v>
      </c>
    </row>
    <row r="72" spans="1:31" hidden="1" outlineLevel="1" collapsed="1">
      <c r="A72" s="62">
        <v>42401</v>
      </c>
      <c r="B72" s="74">
        <v>23.942900000000002</v>
      </c>
      <c r="C72" s="74">
        <v>27.229800000000001</v>
      </c>
      <c r="D72" s="74">
        <v>22.0793</v>
      </c>
      <c r="E72" s="74">
        <v>21.964700000000001</v>
      </c>
      <c r="F72" s="74">
        <v>22.502500000000001</v>
      </c>
      <c r="G72" s="74">
        <v>0</v>
      </c>
      <c r="H72" s="74">
        <v>25.860700000000001</v>
      </c>
      <c r="I72" s="74">
        <v>27.229800000000001</v>
      </c>
      <c r="J72" s="74">
        <v>24.920400000000001</v>
      </c>
      <c r="K72" s="74">
        <v>25.698699999999999</v>
      </c>
      <c r="L72" s="74">
        <v>22.6447</v>
      </c>
      <c r="M72" s="74">
        <v>0</v>
      </c>
      <c r="N72" s="74">
        <v>8.6347000000000005</v>
      </c>
      <c r="O72" s="74">
        <v>0</v>
      </c>
      <c r="P72" s="74">
        <v>8.6347000000000005</v>
      </c>
      <c r="Q72" s="74">
        <v>8.5989000000000004</v>
      </c>
      <c r="R72" s="74">
        <v>11</v>
      </c>
      <c r="S72" s="74" t="s">
        <v>127</v>
      </c>
      <c r="T72" s="74">
        <v>8.5965000000000007</v>
      </c>
      <c r="U72" s="74">
        <v>0</v>
      </c>
      <c r="V72" s="74">
        <v>8.5965000000000007</v>
      </c>
      <c r="W72" s="74">
        <v>8.5965000000000007</v>
      </c>
      <c r="X72" s="74">
        <v>0</v>
      </c>
      <c r="Y72" s="74">
        <v>0</v>
      </c>
      <c r="Z72" s="74">
        <v>11</v>
      </c>
      <c r="AA72" s="74">
        <v>0</v>
      </c>
      <c r="AB72" s="74">
        <v>11</v>
      </c>
      <c r="AC72" s="74">
        <v>0</v>
      </c>
      <c r="AD72" s="74">
        <v>11</v>
      </c>
      <c r="AE72" s="74">
        <v>0</v>
      </c>
    </row>
    <row r="73" spans="1:31" hidden="1" outlineLevel="1" collapsed="1">
      <c r="A73" s="62">
        <v>42430</v>
      </c>
      <c r="B73" s="74">
        <v>25.482199999999999</v>
      </c>
      <c r="C73" s="74">
        <v>26.857099999999999</v>
      </c>
      <c r="D73" s="74">
        <v>24.580500000000001</v>
      </c>
      <c r="E73" s="74">
        <v>24.842300000000002</v>
      </c>
      <c r="F73" s="74">
        <v>23.774899999999999</v>
      </c>
      <c r="G73" s="74">
        <v>0</v>
      </c>
      <c r="H73" s="74">
        <v>25.623000000000001</v>
      </c>
      <c r="I73" s="74">
        <v>26.857099999999999</v>
      </c>
      <c r="J73" s="74">
        <v>24.8004</v>
      </c>
      <c r="K73" s="74">
        <v>25.036899999999999</v>
      </c>
      <c r="L73" s="74">
        <v>24.0672</v>
      </c>
      <c r="M73" s="74">
        <v>0</v>
      </c>
      <c r="N73" s="74">
        <v>10.992900000000001</v>
      </c>
      <c r="O73" s="74">
        <v>0</v>
      </c>
      <c r="P73" s="74">
        <v>10.992900000000001</v>
      </c>
      <c r="Q73" s="74">
        <v>11.290699999999999</v>
      </c>
      <c r="R73" s="74">
        <v>10.385</v>
      </c>
      <c r="S73" s="74">
        <v>0</v>
      </c>
      <c r="T73" s="74">
        <v>11.009600000000001</v>
      </c>
      <c r="U73" s="74">
        <v>0</v>
      </c>
      <c r="V73" s="74">
        <v>11.009600000000001</v>
      </c>
      <c r="W73" s="74">
        <v>11.323399999999999</v>
      </c>
      <c r="X73" s="74">
        <v>10.385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</row>
    <row r="74" spans="1:31" hidden="1" outlineLevel="1" collapsed="1">
      <c r="A74" s="62">
        <v>42461</v>
      </c>
      <c r="B74" s="74">
        <v>25.052199999999999</v>
      </c>
      <c r="C74" s="74">
        <v>26.248000000000001</v>
      </c>
      <c r="D74" s="74">
        <v>24.110399999999998</v>
      </c>
      <c r="E74" s="74">
        <v>24.8155</v>
      </c>
      <c r="F74" s="74">
        <v>21.415600000000001</v>
      </c>
      <c r="G74" s="74">
        <v>0</v>
      </c>
      <c r="H74" s="74">
        <v>25.1983</v>
      </c>
      <c r="I74" s="74">
        <v>26.248000000000001</v>
      </c>
      <c r="J74" s="74">
        <v>24.355699999999999</v>
      </c>
      <c r="K74" s="74">
        <v>24.948</v>
      </c>
      <c r="L74" s="74">
        <v>22.014600000000002</v>
      </c>
      <c r="M74" s="74">
        <v>0</v>
      </c>
      <c r="N74" s="74">
        <v>11.289</v>
      </c>
      <c r="O74" s="74">
        <v>0</v>
      </c>
      <c r="P74" s="74">
        <v>11.289</v>
      </c>
      <c r="Q74" s="74">
        <v>13.873900000000001</v>
      </c>
      <c r="R74" s="74">
        <v>8.6546000000000003</v>
      </c>
      <c r="S74" s="74">
        <v>0</v>
      </c>
      <c r="T74" s="74">
        <v>10.471500000000001</v>
      </c>
      <c r="U74" s="74">
        <v>0</v>
      </c>
      <c r="V74" s="74">
        <v>10.471500000000001</v>
      </c>
      <c r="W74" s="74">
        <v>13.7052</v>
      </c>
      <c r="X74" s="74">
        <v>8.6546000000000003</v>
      </c>
      <c r="Y74" s="74">
        <v>0</v>
      </c>
      <c r="Z74" s="74">
        <v>14.081099999999999</v>
      </c>
      <c r="AA74" s="74">
        <v>0</v>
      </c>
      <c r="AB74" s="74">
        <v>14.081099999999999</v>
      </c>
      <c r="AC74" s="74">
        <v>14.081099999999999</v>
      </c>
      <c r="AD74" s="74">
        <v>0</v>
      </c>
      <c r="AE74" s="74">
        <v>0</v>
      </c>
    </row>
    <row r="75" spans="1:31" hidden="1" outlineLevel="1" collapsed="1">
      <c r="A75" s="62">
        <v>42491</v>
      </c>
      <c r="B75" s="74">
        <v>24.185400000000001</v>
      </c>
      <c r="C75" s="74">
        <v>25.791799999999999</v>
      </c>
      <c r="D75" s="74">
        <v>22.866099999999999</v>
      </c>
      <c r="E75" s="74">
        <v>24.148800000000001</v>
      </c>
      <c r="F75" s="74">
        <v>19.3856</v>
      </c>
      <c r="G75" s="74">
        <v>0</v>
      </c>
      <c r="H75" s="74">
        <v>24.636900000000001</v>
      </c>
      <c r="I75" s="74">
        <v>25.791799999999999</v>
      </c>
      <c r="J75" s="74">
        <v>23.637899999999998</v>
      </c>
      <c r="K75" s="74">
        <v>24.148800000000001</v>
      </c>
      <c r="L75" s="74">
        <v>21.931100000000001</v>
      </c>
      <c r="M75" s="74">
        <v>0</v>
      </c>
      <c r="N75" s="74">
        <v>8.3803999999999998</v>
      </c>
      <c r="O75" s="74">
        <v>0</v>
      </c>
      <c r="P75" s="74">
        <v>8.3803999999999998</v>
      </c>
      <c r="Q75" s="74" t="s">
        <v>127</v>
      </c>
      <c r="R75" s="74">
        <v>8.3803999999999998</v>
      </c>
      <c r="S75" s="74" t="s">
        <v>127</v>
      </c>
      <c r="T75" s="74">
        <v>10.1431</v>
      </c>
      <c r="U75" s="74">
        <v>0</v>
      </c>
      <c r="V75" s="74">
        <v>10.1431</v>
      </c>
      <c r="W75" s="74">
        <v>0</v>
      </c>
      <c r="X75" s="74">
        <v>10.1431</v>
      </c>
      <c r="Y75" s="74">
        <v>0</v>
      </c>
      <c r="Z75" s="74">
        <v>8.2693999999999992</v>
      </c>
      <c r="AA75" s="74">
        <v>0</v>
      </c>
      <c r="AB75" s="74">
        <v>8.2693999999999992</v>
      </c>
      <c r="AC75" s="74">
        <v>0</v>
      </c>
      <c r="AD75" s="74">
        <v>8.2693999999999992</v>
      </c>
      <c r="AE75" s="74">
        <v>0</v>
      </c>
    </row>
    <row r="76" spans="1:31" hidden="1" outlineLevel="1" collapsed="1">
      <c r="A76" s="62">
        <v>42522</v>
      </c>
      <c r="B76" s="74">
        <v>23.606400000000001</v>
      </c>
      <c r="C76" s="74">
        <v>25.460699999999999</v>
      </c>
      <c r="D76" s="74">
        <v>22.539200000000001</v>
      </c>
      <c r="E76" s="74">
        <v>22.3369</v>
      </c>
      <c r="F76" s="74">
        <v>23.208200000000001</v>
      </c>
      <c r="G76" s="74">
        <v>0</v>
      </c>
      <c r="H76" s="74">
        <v>23.994</v>
      </c>
      <c r="I76" s="74">
        <v>25.460699999999999</v>
      </c>
      <c r="J76" s="74">
        <v>23.111799999999999</v>
      </c>
      <c r="K76" s="74">
        <v>23.081</v>
      </c>
      <c r="L76" s="74">
        <v>23.208200000000001</v>
      </c>
      <c r="M76" s="74">
        <v>0</v>
      </c>
      <c r="N76" s="74">
        <v>9.8283000000000005</v>
      </c>
      <c r="O76" s="74">
        <v>0</v>
      </c>
      <c r="P76" s="74">
        <v>9.8283000000000005</v>
      </c>
      <c r="Q76" s="74">
        <v>9.8283000000000005</v>
      </c>
      <c r="R76" s="74">
        <v>0</v>
      </c>
      <c r="S76" s="74" t="s">
        <v>127</v>
      </c>
      <c r="T76" s="74">
        <v>10.717700000000001</v>
      </c>
      <c r="U76" s="74">
        <v>0</v>
      </c>
      <c r="V76" s="74">
        <v>10.717700000000001</v>
      </c>
      <c r="W76" s="74">
        <v>10.717700000000001</v>
      </c>
      <c r="X76" s="74">
        <v>0</v>
      </c>
      <c r="Y76" s="74">
        <v>0</v>
      </c>
      <c r="Z76" s="74">
        <v>9.5</v>
      </c>
      <c r="AA76" s="74">
        <v>0</v>
      </c>
      <c r="AB76" s="74">
        <v>9.5</v>
      </c>
      <c r="AC76" s="74">
        <v>9.5</v>
      </c>
      <c r="AD76" s="74">
        <v>0</v>
      </c>
      <c r="AE76" s="74">
        <v>0</v>
      </c>
    </row>
    <row r="77" spans="1:31" hidden="1" outlineLevel="1" collapsed="1">
      <c r="A77" s="62">
        <v>42552</v>
      </c>
      <c r="B77" s="74">
        <v>19.2043</v>
      </c>
      <c r="C77" s="74">
        <v>23.3584</v>
      </c>
      <c r="D77" s="74">
        <v>16.852399999999999</v>
      </c>
      <c r="E77" s="74">
        <v>21.712599999999998</v>
      </c>
      <c r="F77" s="74">
        <v>11.591100000000001</v>
      </c>
      <c r="G77" s="74">
        <v>0</v>
      </c>
      <c r="H77" s="74">
        <v>22.4239</v>
      </c>
      <c r="I77" s="74">
        <v>23.3584</v>
      </c>
      <c r="J77" s="74">
        <v>21.569700000000001</v>
      </c>
      <c r="K77" s="74">
        <v>21.841200000000001</v>
      </c>
      <c r="L77" s="74">
        <v>20.255299999999998</v>
      </c>
      <c r="M77" s="74">
        <v>0</v>
      </c>
      <c r="N77" s="74">
        <v>9.1755999999999993</v>
      </c>
      <c r="O77" s="74">
        <v>0</v>
      </c>
      <c r="P77" s="74">
        <v>9.1755999999999993</v>
      </c>
      <c r="Q77" s="74">
        <v>11.4817</v>
      </c>
      <c r="R77" s="74">
        <v>9.1358999999999995</v>
      </c>
      <c r="S77" s="74" t="s">
        <v>127</v>
      </c>
      <c r="T77" s="74">
        <v>10.0677</v>
      </c>
      <c r="U77" s="74">
        <v>0</v>
      </c>
      <c r="V77" s="74">
        <v>10.0677</v>
      </c>
      <c r="W77" s="74">
        <v>0</v>
      </c>
      <c r="X77" s="74">
        <v>10.0677</v>
      </c>
      <c r="Y77" s="74">
        <v>0</v>
      </c>
      <c r="Z77" s="74">
        <v>9.0616000000000003</v>
      </c>
      <c r="AA77" s="74">
        <v>0</v>
      </c>
      <c r="AB77" s="74">
        <v>9.0616000000000003</v>
      </c>
      <c r="AC77" s="74">
        <v>11.4817</v>
      </c>
      <c r="AD77" s="74">
        <v>9.0144000000000002</v>
      </c>
      <c r="AE77" s="74">
        <v>0</v>
      </c>
    </row>
    <row r="78" spans="1:31" hidden="1" outlineLevel="1" collapsed="1">
      <c r="A78" s="62">
        <v>42583</v>
      </c>
      <c r="B78" s="74">
        <v>22.090699999999998</v>
      </c>
      <c r="C78" s="74">
        <v>22.872599999999998</v>
      </c>
      <c r="D78" s="74">
        <v>21.614599999999999</v>
      </c>
      <c r="E78" s="74">
        <v>22.0383</v>
      </c>
      <c r="F78" s="74">
        <v>20.070699999999999</v>
      </c>
      <c r="G78" s="74">
        <v>14.8858</v>
      </c>
      <c r="H78" s="74">
        <v>22.2441</v>
      </c>
      <c r="I78" s="74">
        <v>22.872599999999998</v>
      </c>
      <c r="J78" s="74">
        <v>21.852799999999998</v>
      </c>
      <c r="K78" s="74">
        <v>22.172799999999999</v>
      </c>
      <c r="L78" s="74">
        <v>20.449400000000001</v>
      </c>
      <c r="M78" s="74">
        <v>22</v>
      </c>
      <c r="N78" s="74">
        <v>11.0688</v>
      </c>
      <c r="O78" s="74">
        <v>0</v>
      </c>
      <c r="P78" s="74">
        <v>11.0688</v>
      </c>
      <c r="Q78" s="74">
        <v>10.7913</v>
      </c>
      <c r="R78" s="74">
        <v>11</v>
      </c>
      <c r="S78" s="74">
        <v>11.7</v>
      </c>
      <c r="T78" s="74">
        <v>11.104799999999999</v>
      </c>
      <c r="U78" s="74">
        <v>0</v>
      </c>
      <c r="V78" s="74">
        <v>11.104799999999999</v>
      </c>
      <c r="W78" s="74">
        <v>10.7913</v>
      </c>
      <c r="X78" s="74">
        <v>0</v>
      </c>
      <c r="Y78" s="74">
        <v>11.7</v>
      </c>
      <c r="Z78" s="74">
        <v>11</v>
      </c>
      <c r="AA78" s="74">
        <v>0</v>
      </c>
      <c r="AB78" s="74">
        <v>11</v>
      </c>
      <c r="AC78" s="74">
        <v>0</v>
      </c>
      <c r="AD78" s="74">
        <v>11</v>
      </c>
      <c r="AE78" s="74">
        <v>0</v>
      </c>
    </row>
    <row r="79" spans="1:31" hidden="1" outlineLevel="1" collapsed="1">
      <c r="A79" s="62">
        <v>42614</v>
      </c>
      <c r="B79" s="74">
        <v>22.463899999999999</v>
      </c>
      <c r="C79" s="74">
        <v>24.1386</v>
      </c>
      <c r="D79" s="74">
        <v>21.543099999999999</v>
      </c>
      <c r="E79" s="74">
        <v>22.052199999999999</v>
      </c>
      <c r="F79" s="74">
        <v>20.158000000000001</v>
      </c>
      <c r="G79" s="74">
        <v>21.0764</v>
      </c>
      <c r="H79" s="74">
        <v>22.544899999999998</v>
      </c>
      <c r="I79" s="74">
        <v>24.1386</v>
      </c>
      <c r="J79" s="74">
        <v>21.658100000000001</v>
      </c>
      <c r="K79" s="74">
        <v>22.136500000000002</v>
      </c>
      <c r="L79" s="74">
        <v>20.351299999999998</v>
      </c>
      <c r="M79" s="74">
        <v>21.0764</v>
      </c>
      <c r="N79" s="74">
        <v>11.9879</v>
      </c>
      <c r="O79" s="74">
        <v>0</v>
      </c>
      <c r="P79" s="74">
        <v>11.9879</v>
      </c>
      <c r="Q79" s="74">
        <v>14</v>
      </c>
      <c r="R79" s="74">
        <v>8.4878999999999998</v>
      </c>
      <c r="S79" s="74" t="s">
        <v>127</v>
      </c>
      <c r="T79" s="74">
        <v>14</v>
      </c>
      <c r="U79" s="74">
        <v>0</v>
      </c>
      <c r="V79" s="74">
        <v>14</v>
      </c>
      <c r="W79" s="74">
        <v>14</v>
      </c>
      <c r="X79" s="74">
        <v>0</v>
      </c>
      <c r="Y79" s="74">
        <v>0</v>
      </c>
      <c r="Z79" s="74">
        <v>8.4878999999999998</v>
      </c>
      <c r="AA79" s="74">
        <v>0</v>
      </c>
      <c r="AB79" s="74">
        <v>8.4878999999999998</v>
      </c>
      <c r="AC79" s="74">
        <v>0</v>
      </c>
      <c r="AD79" s="74">
        <v>8.4878999999999998</v>
      </c>
      <c r="AE79" s="74">
        <v>0</v>
      </c>
    </row>
    <row r="80" spans="1:31" hidden="1" outlineLevel="1" collapsed="1">
      <c r="A80" s="62">
        <v>42644</v>
      </c>
      <c r="B80" s="74">
        <v>22.26</v>
      </c>
      <c r="C80" s="74">
        <v>22.535699999999999</v>
      </c>
      <c r="D80" s="74">
        <v>22.021100000000001</v>
      </c>
      <c r="E80" s="74">
        <v>22.221900000000002</v>
      </c>
      <c r="F80" s="74">
        <v>21.667999999999999</v>
      </c>
      <c r="G80" s="74">
        <v>20</v>
      </c>
      <c r="H80" s="74">
        <v>22.358899999999998</v>
      </c>
      <c r="I80" s="74">
        <v>22.535699999999999</v>
      </c>
      <c r="J80" s="74">
        <v>22.203199999999999</v>
      </c>
      <c r="K80" s="74">
        <v>22.341899999999999</v>
      </c>
      <c r="L80" s="74">
        <v>21.974799999999998</v>
      </c>
      <c r="M80" s="74">
        <v>20</v>
      </c>
      <c r="N80" s="74">
        <v>11.0159</v>
      </c>
      <c r="O80" s="74">
        <v>0</v>
      </c>
      <c r="P80" s="74">
        <v>11.0159</v>
      </c>
      <c r="Q80" s="74">
        <v>13.739000000000001</v>
      </c>
      <c r="R80" s="74">
        <v>7.49</v>
      </c>
      <c r="S80" s="74" t="s">
        <v>127</v>
      </c>
      <c r="T80" s="74">
        <v>14</v>
      </c>
      <c r="U80" s="74">
        <v>0</v>
      </c>
      <c r="V80" s="74">
        <v>14</v>
      </c>
      <c r="W80" s="74">
        <v>14</v>
      </c>
      <c r="X80" s="74">
        <v>0</v>
      </c>
      <c r="Y80" s="74">
        <v>0</v>
      </c>
      <c r="Z80" s="74">
        <v>9.0474999999999994</v>
      </c>
      <c r="AA80" s="74">
        <v>0</v>
      </c>
      <c r="AB80" s="74">
        <v>9.0474999999999994</v>
      </c>
      <c r="AC80" s="74">
        <v>13.117000000000001</v>
      </c>
      <c r="AD80" s="74">
        <v>7.49</v>
      </c>
      <c r="AE80" s="74">
        <v>0</v>
      </c>
    </row>
    <row r="81" spans="1:31" hidden="1" outlineLevel="1" collapsed="1">
      <c r="A81" s="62">
        <v>42675</v>
      </c>
      <c r="B81" s="74">
        <v>21.847100000000001</v>
      </c>
      <c r="C81" s="74">
        <v>22.687899999999999</v>
      </c>
      <c r="D81" s="74">
        <v>20.9754</v>
      </c>
      <c r="E81" s="74">
        <v>21.339700000000001</v>
      </c>
      <c r="F81" s="74">
        <v>19.753399999999999</v>
      </c>
      <c r="G81" s="74">
        <v>20.040600000000001</v>
      </c>
      <c r="H81" s="74">
        <v>22.1297</v>
      </c>
      <c r="I81" s="74">
        <v>22.687899999999999</v>
      </c>
      <c r="J81" s="74">
        <v>21.5123</v>
      </c>
      <c r="K81" s="74">
        <v>21.9908</v>
      </c>
      <c r="L81" s="74">
        <v>20.0151</v>
      </c>
      <c r="M81" s="74">
        <v>20.040600000000001</v>
      </c>
      <c r="N81" s="74">
        <v>12.9185</v>
      </c>
      <c r="O81" s="74">
        <v>0</v>
      </c>
      <c r="P81" s="74">
        <v>12.9185</v>
      </c>
      <c r="Q81" s="74">
        <v>13.363</v>
      </c>
      <c r="R81" s="74">
        <v>7.19</v>
      </c>
      <c r="S81" s="74" t="s">
        <v>127</v>
      </c>
      <c r="T81" s="74">
        <v>13.363</v>
      </c>
      <c r="U81" s="74">
        <v>0</v>
      </c>
      <c r="V81" s="74">
        <v>13.363</v>
      </c>
      <c r="W81" s="74">
        <v>13.363</v>
      </c>
      <c r="X81" s="74">
        <v>0</v>
      </c>
      <c r="Y81" s="74">
        <v>0</v>
      </c>
      <c r="Z81" s="74">
        <v>7.19</v>
      </c>
      <c r="AA81" s="74">
        <v>0</v>
      </c>
      <c r="AB81" s="74">
        <v>7.19</v>
      </c>
      <c r="AC81" s="74">
        <v>0</v>
      </c>
      <c r="AD81" s="74">
        <v>7.19</v>
      </c>
      <c r="AE81" s="74">
        <v>0</v>
      </c>
    </row>
    <row r="82" spans="1:31" hidden="1" outlineLevel="1" collapsed="1">
      <c r="A82" s="62">
        <v>42705</v>
      </c>
      <c r="B82" s="74">
        <v>20.5807</v>
      </c>
      <c r="C82" s="74">
        <v>22.475899999999999</v>
      </c>
      <c r="D82" s="74">
        <v>19.298300000000001</v>
      </c>
      <c r="E82" s="74">
        <v>19.866</v>
      </c>
      <c r="F82" s="74">
        <v>17.601500000000001</v>
      </c>
      <c r="G82" s="74">
        <v>19</v>
      </c>
      <c r="H82" s="74">
        <v>20.933900000000001</v>
      </c>
      <c r="I82" s="74">
        <v>22.475899999999999</v>
      </c>
      <c r="J82" s="74">
        <v>19.827300000000001</v>
      </c>
      <c r="K82" s="74">
        <v>19.9666</v>
      </c>
      <c r="L82" s="74">
        <v>19.401700000000002</v>
      </c>
      <c r="M82" s="74">
        <v>19</v>
      </c>
      <c r="N82" s="74">
        <v>10.5473</v>
      </c>
      <c r="O82" s="74">
        <v>0</v>
      </c>
      <c r="P82" s="74">
        <v>10.5473</v>
      </c>
      <c r="Q82" s="74">
        <v>13.7789</v>
      </c>
      <c r="R82" s="74">
        <v>9.6869999999999994</v>
      </c>
      <c r="S82" s="74" t="s">
        <v>127</v>
      </c>
      <c r="T82" s="74">
        <v>10.8786</v>
      </c>
      <c r="U82" s="74">
        <v>0</v>
      </c>
      <c r="V82" s="74">
        <v>10.8786</v>
      </c>
      <c r="W82" s="74">
        <v>13.7789</v>
      </c>
      <c r="X82" s="74">
        <v>10</v>
      </c>
      <c r="Y82" s="74">
        <v>0</v>
      </c>
      <c r="Z82" s="74">
        <v>7.4188000000000001</v>
      </c>
      <c r="AA82" s="74">
        <v>0</v>
      </c>
      <c r="AB82" s="74">
        <v>7.4188000000000001</v>
      </c>
      <c r="AC82" s="74">
        <v>0</v>
      </c>
      <c r="AD82" s="74">
        <v>7.4188000000000001</v>
      </c>
      <c r="AE82" s="74">
        <v>0</v>
      </c>
    </row>
    <row r="83" spans="1:31" hidden="1" outlineLevel="1" collapsed="1">
      <c r="A83" s="62">
        <v>42736</v>
      </c>
      <c r="B83" s="74">
        <v>21.471</v>
      </c>
      <c r="C83" s="74">
        <v>22.658899999999999</v>
      </c>
      <c r="D83" s="74">
        <v>20.6066</v>
      </c>
      <c r="E83" s="74">
        <v>20.742699999999999</v>
      </c>
      <c r="F83" s="74">
        <v>20.295999999999999</v>
      </c>
      <c r="G83" s="74">
        <v>0</v>
      </c>
      <c r="H83" s="74">
        <v>21.5501</v>
      </c>
      <c r="I83" s="74">
        <v>22.658899999999999</v>
      </c>
      <c r="J83" s="74">
        <v>20.7319</v>
      </c>
      <c r="K83" s="74">
        <v>20.9268</v>
      </c>
      <c r="L83" s="74">
        <v>20.295999999999999</v>
      </c>
      <c r="M83" s="74">
        <v>0</v>
      </c>
      <c r="N83" s="74">
        <v>11.7127</v>
      </c>
      <c r="O83" s="74">
        <v>0</v>
      </c>
      <c r="P83" s="74">
        <v>11.7127</v>
      </c>
      <c r="Q83" s="74">
        <v>11.7127</v>
      </c>
      <c r="R83" s="74" t="s">
        <v>127</v>
      </c>
      <c r="S83" s="74" t="s">
        <v>127</v>
      </c>
      <c r="T83" s="74">
        <v>11.7127</v>
      </c>
      <c r="U83" s="74">
        <v>0</v>
      </c>
      <c r="V83" s="74">
        <v>11.7127</v>
      </c>
      <c r="W83" s="74">
        <v>11.7127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</row>
    <row r="84" spans="1:31" hidden="1" outlineLevel="1" collapsed="1">
      <c r="A84" s="62">
        <v>42767</v>
      </c>
      <c r="B84" s="74">
        <v>20.209399999999999</v>
      </c>
      <c r="C84" s="74">
        <v>21.9145</v>
      </c>
      <c r="D84" s="74">
        <v>19.163799999999998</v>
      </c>
      <c r="E84" s="74">
        <v>18.901900000000001</v>
      </c>
      <c r="F84" s="74">
        <v>20.118200000000002</v>
      </c>
      <c r="G84" s="74">
        <v>0</v>
      </c>
      <c r="H84" s="74">
        <v>21.3888</v>
      </c>
      <c r="I84" s="74">
        <v>21.9145</v>
      </c>
      <c r="J84" s="74">
        <v>21.017499999999998</v>
      </c>
      <c r="K84" s="74">
        <v>21.298400000000001</v>
      </c>
      <c r="L84" s="74">
        <v>20.161999999999999</v>
      </c>
      <c r="M84" s="74">
        <v>0</v>
      </c>
      <c r="N84" s="74">
        <v>6.9622999999999999</v>
      </c>
      <c r="O84" s="74">
        <v>0</v>
      </c>
      <c r="P84" s="74">
        <v>6.9622999999999999</v>
      </c>
      <c r="Q84" s="74">
        <v>6.9592999999999998</v>
      </c>
      <c r="R84" s="74">
        <v>7.49</v>
      </c>
      <c r="S84" s="74" t="s">
        <v>127</v>
      </c>
      <c r="T84" s="74">
        <v>6.9592999999999998</v>
      </c>
      <c r="U84" s="74">
        <v>0</v>
      </c>
      <c r="V84" s="74">
        <v>6.9592999999999998</v>
      </c>
      <c r="W84" s="74">
        <v>6.9592999999999998</v>
      </c>
      <c r="X84" s="74">
        <v>0</v>
      </c>
      <c r="Y84" s="74">
        <v>0</v>
      </c>
      <c r="Z84" s="74">
        <v>7.49</v>
      </c>
      <c r="AA84" s="74">
        <v>0</v>
      </c>
      <c r="AB84" s="74">
        <v>7.49</v>
      </c>
      <c r="AC84" s="74">
        <v>0</v>
      </c>
      <c r="AD84" s="74">
        <v>7.49</v>
      </c>
      <c r="AE84" s="74">
        <v>0</v>
      </c>
    </row>
    <row r="85" spans="1:31" hidden="1" outlineLevel="1" collapsed="1">
      <c r="A85" s="62">
        <v>42795</v>
      </c>
      <c r="B85" s="74">
        <v>20.5124</v>
      </c>
      <c r="C85" s="74">
        <v>21.694299999999998</v>
      </c>
      <c r="D85" s="74">
        <v>19.508700000000001</v>
      </c>
      <c r="E85" s="74">
        <v>20.010000000000002</v>
      </c>
      <c r="F85" s="74">
        <v>18.430499999999999</v>
      </c>
      <c r="G85" s="74">
        <v>17.5</v>
      </c>
      <c r="H85" s="74">
        <v>20.63</v>
      </c>
      <c r="I85" s="74">
        <v>21.694299999999998</v>
      </c>
      <c r="J85" s="74">
        <v>19.709900000000001</v>
      </c>
      <c r="K85" s="74">
        <v>20.1403</v>
      </c>
      <c r="L85" s="74">
        <v>18.821200000000001</v>
      </c>
      <c r="M85" s="74">
        <v>17.5</v>
      </c>
      <c r="N85" s="74">
        <v>8.3427000000000007</v>
      </c>
      <c r="O85" s="74">
        <v>0</v>
      </c>
      <c r="P85" s="74">
        <v>8.3427000000000007</v>
      </c>
      <c r="Q85" s="74">
        <v>11.740500000000001</v>
      </c>
      <c r="R85" s="74">
        <v>3.01</v>
      </c>
      <c r="S85" s="74" t="s">
        <v>127</v>
      </c>
      <c r="T85" s="74">
        <v>9.4931999999999999</v>
      </c>
      <c r="U85" s="74">
        <v>0</v>
      </c>
      <c r="V85" s="74">
        <v>9.4931999999999999</v>
      </c>
      <c r="W85" s="74">
        <v>11.740500000000001</v>
      </c>
      <c r="X85" s="74">
        <v>3.01</v>
      </c>
      <c r="Y85" s="74">
        <v>0</v>
      </c>
      <c r="Z85" s="74">
        <v>3.01</v>
      </c>
      <c r="AA85" s="74">
        <v>0</v>
      </c>
      <c r="AB85" s="74">
        <v>3.01</v>
      </c>
      <c r="AC85" s="74">
        <v>0</v>
      </c>
      <c r="AD85" s="74">
        <v>3.01</v>
      </c>
      <c r="AE85" s="74">
        <v>0</v>
      </c>
    </row>
    <row r="86" spans="1:31" hidden="1" outlineLevel="1" collapsed="1">
      <c r="A86" s="62">
        <v>42826</v>
      </c>
      <c r="B86" s="74">
        <v>19.630400000000002</v>
      </c>
      <c r="C86" s="74">
        <v>21.403600000000001</v>
      </c>
      <c r="D86" s="74">
        <v>18.6889</v>
      </c>
      <c r="E86" s="74">
        <v>19.3384</v>
      </c>
      <c r="F86" s="74">
        <v>16.991900000000001</v>
      </c>
      <c r="G86" s="74">
        <v>0</v>
      </c>
      <c r="H86" s="74">
        <v>20.4389</v>
      </c>
      <c r="I86" s="74">
        <v>21.403600000000001</v>
      </c>
      <c r="J86" s="74">
        <v>19.880299999999998</v>
      </c>
      <c r="K86" s="74">
        <v>20.386600000000001</v>
      </c>
      <c r="L86" s="74">
        <v>18.501300000000001</v>
      </c>
      <c r="M86" s="74">
        <v>0</v>
      </c>
      <c r="N86" s="74">
        <v>5.5141</v>
      </c>
      <c r="O86" s="74">
        <v>0</v>
      </c>
      <c r="P86" s="74">
        <v>5.5141</v>
      </c>
      <c r="Q86" s="74">
        <v>5.9292999999999996</v>
      </c>
      <c r="R86" s="74">
        <v>4.8</v>
      </c>
      <c r="S86" s="74" t="s">
        <v>127</v>
      </c>
      <c r="T86" s="74">
        <v>5.5141</v>
      </c>
      <c r="U86" s="74">
        <v>0</v>
      </c>
      <c r="V86" s="74">
        <v>5.5141</v>
      </c>
      <c r="W86" s="74">
        <v>5.9292999999999996</v>
      </c>
      <c r="X86" s="74">
        <v>4.8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</row>
    <row r="87" spans="1:31" hidden="1" outlineLevel="1" collapsed="1">
      <c r="A87" s="62">
        <v>42856</v>
      </c>
      <c r="B87" s="74">
        <v>19.6477</v>
      </c>
      <c r="C87" s="74">
        <v>21.088999999999999</v>
      </c>
      <c r="D87" s="74">
        <v>18.679200000000002</v>
      </c>
      <c r="E87" s="74">
        <v>19.034099999999999</v>
      </c>
      <c r="F87" s="74">
        <v>17.4863</v>
      </c>
      <c r="G87" s="74">
        <v>0</v>
      </c>
      <c r="H87" s="74">
        <v>19.7728</v>
      </c>
      <c r="I87" s="74">
        <v>21.088999999999999</v>
      </c>
      <c r="J87" s="74">
        <v>18.873899999999999</v>
      </c>
      <c r="K87" s="74">
        <v>19.0411</v>
      </c>
      <c r="L87" s="74">
        <v>18.2729</v>
      </c>
      <c r="M87" s="74">
        <v>0</v>
      </c>
      <c r="N87" s="74">
        <v>6.7121000000000004</v>
      </c>
      <c r="O87" s="74">
        <v>0</v>
      </c>
      <c r="P87" s="74">
        <v>6.7121000000000004</v>
      </c>
      <c r="Q87" s="74">
        <v>13.058</v>
      </c>
      <c r="R87" s="74">
        <v>6.3341000000000003</v>
      </c>
      <c r="S87" s="74" t="s">
        <v>127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6.7121000000000004</v>
      </c>
      <c r="AA87" s="74">
        <v>0</v>
      </c>
      <c r="AB87" s="74">
        <v>6.7121000000000004</v>
      </c>
      <c r="AC87" s="74">
        <v>13.058</v>
      </c>
      <c r="AD87" s="74">
        <v>6.3341000000000003</v>
      </c>
      <c r="AE87" s="74">
        <v>0</v>
      </c>
    </row>
    <row r="88" spans="1:31" hidden="1" outlineLevel="1" collapsed="1">
      <c r="A88" s="62">
        <v>42887</v>
      </c>
      <c r="B88" s="74">
        <v>19.3018</v>
      </c>
      <c r="C88" s="74">
        <v>21.247900000000001</v>
      </c>
      <c r="D88" s="74">
        <v>18.477900000000002</v>
      </c>
      <c r="E88" s="74">
        <v>18.297599999999999</v>
      </c>
      <c r="F88" s="74">
        <v>18.905999999999999</v>
      </c>
      <c r="G88" s="74">
        <v>0</v>
      </c>
      <c r="H88" s="74">
        <v>19.3218</v>
      </c>
      <c r="I88" s="74">
        <v>21.247900000000001</v>
      </c>
      <c r="J88" s="74">
        <v>18.5044</v>
      </c>
      <c r="K88" s="74">
        <v>18.316600000000001</v>
      </c>
      <c r="L88" s="74">
        <v>18.951000000000001</v>
      </c>
      <c r="M88" s="74">
        <v>0</v>
      </c>
      <c r="N88" s="74">
        <v>7.5572999999999997</v>
      </c>
      <c r="O88" s="74">
        <v>0</v>
      </c>
      <c r="P88" s="74">
        <v>7.5572999999999997</v>
      </c>
      <c r="Q88" s="74">
        <v>8.5892999999999997</v>
      </c>
      <c r="R88" s="74">
        <v>6.2</v>
      </c>
      <c r="S88" s="74" t="s">
        <v>127</v>
      </c>
      <c r="T88" s="74">
        <v>8.5892999999999997</v>
      </c>
      <c r="U88" s="74">
        <v>0</v>
      </c>
      <c r="V88" s="74">
        <v>8.5892999999999997</v>
      </c>
      <c r="W88" s="74">
        <v>8.5892999999999997</v>
      </c>
      <c r="X88" s="74">
        <v>0</v>
      </c>
      <c r="Y88" s="74">
        <v>0</v>
      </c>
      <c r="Z88" s="74">
        <v>6.2</v>
      </c>
      <c r="AA88" s="74">
        <v>0</v>
      </c>
      <c r="AB88" s="74">
        <v>6.2</v>
      </c>
      <c r="AC88" s="74">
        <v>0</v>
      </c>
      <c r="AD88" s="74">
        <v>6.2</v>
      </c>
      <c r="AE88" s="74">
        <v>0</v>
      </c>
    </row>
    <row r="89" spans="1:31" hidden="1" outlineLevel="1" collapsed="1">
      <c r="A89" s="62">
        <v>42917</v>
      </c>
      <c r="B89" s="74">
        <v>18.993099999999998</v>
      </c>
      <c r="C89" s="74">
        <v>20.6509</v>
      </c>
      <c r="D89" s="74">
        <v>17.765799999999999</v>
      </c>
      <c r="E89" s="74">
        <v>17.854099999999999</v>
      </c>
      <c r="F89" s="74">
        <v>17.372499999999999</v>
      </c>
      <c r="G89" s="74">
        <v>0</v>
      </c>
      <c r="H89" s="74">
        <v>19.107299999999999</v>
      </c>
      <c r="I89" s="74">
        <v>20.6509</v>
      </c>
      <c r="J89" s="74">
        <v>17.938099999999999</v>
      </c>
      <c r="K89" s="74">
        <v>17.896899999999999</v>
      </c>
      <c r="L89" s="74">
        <v>18.142199999999999</v>
      </c>
      <c r="M89" s="74">
        <v>0</v>
      </c>
      <c r="N89" s="74">
        <v>10.3063</v>
      </c>
      <c r="O89" s="74">
        <v>0</v>
      </c>
      <c r="P89" s="74">
        <v>10.3063</v>
      </c>
      <c r="Q89" s="74">
        <v>7.8685</v>
      </c>
      <c r="R89" s="74">
        <v>10.751200000000001</v>
      </c>
      <c r="S89" s="74" t="s">
        <v>127</v>
      </c>
      <c r="T89" s="74">
        <v>10.649100000000001</v>
      </c>
      <c r="U89" s="74">
        <v>0</v>
      </c>
      <c r="V89" s="74">
        <v>10.649100000000001</v>
      </c>
      <c r="W89" s="74">
        <v>7.8685</v>
      </c>
      <c r="X89" s="74">
        <v>12</v>
      </c>
      <c r="Y89" s="74">
        <v>0</v>
      </c>
      <c r="Z89" s="74">
        <v>10</v>
      </c>
      <c r="AA89" s="74">
        <v>0</v>
      </c>
      <c r="AB89" s="74">
        <v>10</v>
      </c>
      <c r="AC89" s="74">
        <v>0</v>
      </c>
      <c r="AD89" s="74">
        <v>10</v>
      </c>
      <c r="AE89" s="74">
        <v>0</v>
      </c>
    </row>
    <row r="90" spans="1:31" hidden="1" outlineLevel="1" collapsed="1">
      <c r="A90" s="62">
        <v>42948</v>
      </c>
      <c r="B90" s="74">
        <v>18.602399999999999</v>
      </c>
      <c r="C90" s="74">
        <v>20.331800000000001</v>
      </c>
      <c r="D90" s="74">
        <v>17.4649</v>
      </c>
      <c r="E90" s="74">
        <v>18.0382</v>
      </c>
      <c r="F90" s="74">
        <v>15.3743</v>
      </c>
      <c r="G90" s="74">
        <v>0</v>
      </c>
      <c r="H90" s="74">
        <v>18.770800000000001</v>
      </c>
      <c r="I90" s="74">
        <v>20.331800000000001</v>
      </c>
      <c r="J90" s="74">
        <v>17.713200000000001</v>
      </c>
      <c r="K90" s="74">
        <v>18.050599999999999</v>
      </c>
      <c r="L90" s="74">
        <v>16.297899999999998</v>
      </c>
      <c r="M90" s="74">
        <v>0</v>
      </c>
      <c r="N90" s="74">
        <v>9.2063000000000006</v>
      </c>
      <c r="O90" s="74">
        <v>0</v>
      </c>
      <c r="P90" s="74">
        <v>9.2063000000000006</v>
      </c>
      <c r="Q90" s="74">
        <v>6.5209000000000001</v>
      </c>
      <c r="R90" s="74">
        <v>9.2859999999999996</v>
      </c>
      <c r="S90" s="74" t="s">
        <v>127</v>
      </c>
      <c r="T90" s="74">
        <v>6.5209000000000001</v>
      </c>
      <c r="U90" s="74">
        <v>0</v>
      </c>
      <c r="V90" s="74">
        <v>6.5209000000000001</v>
      </c>
      <c r="W90" s="74">
        <v>6.5209000000000001</v>
      </c>
      <c r="X90" s="74">
        <v>0</v>
      </c>
      <c r="Y90" s="74">
        <v>0</v>
      </c>
      <c r="Z90" s="74">
        <v>9.2859999999999996</v>
      </c>
      <c r="AA90" s="74">
        <v>0</v>
      </c>
      <c r="AB90" s="74">
        <v>9.2859999999999996</v>
      </c>
      <c r="AC90" s="74">
        <v>0</v>
      </c>
      <c r="AD90" s="74">
        <v>9.2859999999999996</v>
      </c>
      <c r="AE90" s="74">
        <v>0</v>
      </c>
    </row>
    <row r="91" spans="1:31" hidden="1" outlineLevel="1" collapsed="1">
      <c r="A91" s="62">
        <v>42979</v>
      </c>
      <c r="B91" s="74">
        <v>18.546800000000001</v>
      </c>
      <c r="C91" s="74">
        <v>19.947299999999998</v>
      </c>
      <c r="D91" s="74">
        <v>17.75</v>
      </c>
      <c r="E91" s="74">
        <v>18.125</v>
      </c>
      <c r="F91" s="74">
        <v>16.7193</v>
      </c>
      <c r="G91" s="74">
        <v>0</v>
      </c>
      <c r="H91" s="74">
        <v>18.5977</v>
      </c>
      <c r="I91" s="74">
        <v>19.947299999999998</v>
      </c>
      <c r="J91" s="74">
        <v>17.823599999999999</v>
      </c>
      <c r="K91" s="74">
        <v>18.204499999999999</v>
      </c>
      <c r="L91" s="74">
        <v>16.779199999999999</v>
      </c>
      <c r="M91" s="74">
        <v>0</v>
      </c>
      <c r="N91" s="74">
        <v>8.8719000000000001</v>
      </c>
      <c r="O91" s="74">
        <v>0</v>
      </c>
      <c r="P91" s="74">
        <v>8.8719000000000001</v>
      </c>
      <c r="Q91" s="74">
        <v>9.2995999999999999</v>
      </c>
      <c r="R91" s="74">
        <v>7.19</v>
      </c>
      <c r="S91" s="74" t="s">
        <v>127</v>
      </c>
      <c r="T91" s="74">
        <v>7.5</v>
      </c>
      <c r="U91" s="74">
        <v>0</v>
      </c>
      <c r="V91" s="74">
        <v>7.5</v>
      </c>
      <c r="W91" s="74">
        <v>7.5</v>
      </c>
      <c r="X91" s="74">
        <v>0</v>
      </c>
      <c r="Y91" s="74">
        <v>0</v>
      </c>
      <c r="Z91" s="74">
        <v>10.1502</v>
      </c>
      <c r="AA91" s="74">
        <v>0</v>
      </c>
      <c r="AB91" s="74">
        <v>10.1502</v>
      </c>
      <c r="AC91" s="74">
        <v>12.0557</v>
      </c>
      <c r="AD91" s="74">
        <v>7.19</v>
      </c>
      <c r="AE91" s="74">
        <v>0</v>
      </c>
    </row>
    <row r="92" spans="1:31" hidden="1" outlineLevel="1" collapsed="1">
      <c r="A92" s="62">
        <v>43009</v>
      </c>
      <c r="B92" s="74">
        <v>19.113299999999999</v>
      </c>
      <c r="C92" s="74">
        <v>19.943899999999999</v>
      </c>
      <c r="D92" s="74">
        <v>18.405100000000001</v>
      </c>
      <c r="E92" s="74">
        <v>18.6615</v>
      </c>
      <c r="F92" s="74">
        <v>17.395800000000001</v>
      </c>
      <c r="G92" s="74">
        <v>0</v>
      </c>
      <c r="H92" s="74">
        <v>19.2395</v>
      </c>
      <c r="I92" s="74">
        <v>19.943899999999999</v>
      </c>
      <c r="J92" s="74">
        <v>18.627800000000001</v>
      </c>
      <c r="K92" s="74">
        <v>18.8766</v>
      </c>
      <c r="L92" s="74">
        <v>17.642199999999999</v>
      </c>
      <c r="M92" s="74">
        <v>0</v>
      </c>
      <c r="N92" s="74">
        <v>6.4086999999999996</v>
      </c>
      <c r="O92" s="74">
        <v>0</v>
      </c>
      <c r="P92" s="74">
        <v>6.4086999999999996</v>
      </c>
      <c r="Q92" s="74">
        <v>6.1314000000000002</v>
      </c>
      <c r="R92" s="74">
        <v>7.19</v>
      </c>
      <c r="S92" s="74" t="s">
        <v>127</v>
      </c>
      <c r="T92" s="74">
        <v>6.1314000000000002</v>
      </c>
      <c r="U92" s="74">
        <v>0</v>
      </c>
      <c r="V92" s="74">
        <v>6.1314000000000002</v>
      </c>
      <c r="W92" s="74">
        <v>6.1314000000000002</v>
      </c>
      <c r="X92" s="74">
        <v>0</v>
      </c>
      <c r="Y92" s="74">
        <v>0</v>
      </c>
      <c r="Z92" s="74">
        <v>7.19</v>
      </c>
      <c r="AA92" s="74">
        <v>0</v>
      </c>
      <c r="AB92" s="74">
        <v>7.19</v>
      </c>
      <c r="AC92" s="74">
        <v>0</v>
      </c>
      <c r="AD92" s="74">
        <v>7.19</v>
      </c>
      <c r="AE92" s="74">
        <v>0</v>
      </c>
    </row>
    <row r="93" spans="1:31" hidden="1" outlineLevel="1" collapsed="1">
      <c r="A93" s="62">
        <v>43040</v>
      </c>
      <c r="B93" s="74">
        <v>17.993300000000001</v>
      </c>
      <c r="C93" s="74">
        <v>19.430900000000001</v>
      </c>
      <c r="D93" s="74">
        <v>17.021699999999999</v>
      </c>
      <c r="E93" s="74">
        <v>18.5138</v>
      </c>
      <c r="F93" s="74">
        <v>14.3751</v>
      </c>
      <c r="G93" s="74">
        <v>0</v>
      </c>
      <c r="H93" s="74">
        <v>18.641100000000002</v>
      </c>
      <c r="I93" s="74">
        <v>19.430900000000001</v>
      </c>
      <c r="J93" s="74">
        <v>18.057300000000001</v>
      </c>
      <c r="K93" s="74">
        <v>18.713899999999999</v>
      </c>
      <c r="L93" s="74">
        <v>16.611699999999999</v>
      </c>
      <c r="M93" s="74">
        <v>0</v>
      </c>
      <c r="N93" s="74">
        <v>5.9706000000000001</v>
      </c>
      <c r="O93" s="74">
        <v>0</v>
      </c>
      <c r="P93" s="74">
        <v>5.9706000000000001</v>
      </c>
      <c r="Q93" s="74">
        <v>6.7789000000000001</v>
      </c>
      <c r="R93" s="74">
        <v>5.8550000000000004</v>
      </c>
      <c r="S93" s="74" t="s">
        <v>127</v>
      </c>
      <c r="T93" s="74">
        <v>6.1559999999999997</v>
      </c>
      <c r="U93" s="74">
        <v>0</v>
      </c>
      <c r="V93" s="74">
        <v>6.1559999999999997</v>
      </c>
      <c r="W93" s="74">
        <v>6.7789000000000001</v>
      </c>
      <c r="X93" s="74">
        <v>6</v>
      </c>
      <c r="Y93" s="74">
        <v>0</v>
      </c>
      <c r="Z93" s="74">
        <v>5.6619999999999999</v>
      </c>
      <c r="AA93" s="74">
        <v>0</v>
      </c>
      <c r="AB93" s="74">
        <v>5.6619999999999999</v>
      </c>
      <c r="AC93" s="74">
        <v>0</v>
      </c>
      <c r="AD93" s="74">
        <v>5.6619999999999999</v>
      </c>
      <c r="AE93" s="74">
        <v>0</v>
      </c>
    </row>
    <row r="94" spans="1:31" hidden="1" outlineLevel="1" collapsed="1">
      <c r="A94" s="62">
        <v>43070</v>
      </c>
      <c r="B94" s="74">
        <v>18.6965</v>
      </c>
      <c r="C94" s="74">
        <v>19.362400000000001</v>
      </c>
      <c r="D94" s="74">
        <v>18.118500000000001</v>
      </c>
      <c r="E94" s="74">
        <v>18.2973</v>
      </c>
      <c r="F94" s="74">
        <v>17.7559</v>
      </c>
      <c r="G94" s="74">
        <v>16.5</v>
      </c>
      <c r="H94" s="74">
        <v>18.814299999999999</v>
      </c>
      <c r="I94" s="74">
        <v>19.362400000000001</v>
      </c>
      <c r="J94" s="74">
        <v>18.329799999999999</v>
      </c>
      <c r="K94" s="74">
        <v>18.5703</v>
      </c>
      <c r="L94" s="74">
        <v>17.842099999999999</v>
      </c>
      <c r="M94" s="74">
        <v>16.5</v>
      </c>
      <c r="N94" s="74">
        <v>6.5762</v>
      </c>
      <c r="O94" s="74">
        <v>0</v>
      </c>
      <c r="P94" s="74">
        <v>6.5762</v>
      </c>
      <c r="Q94" s="74">
        <v>6.6571999999999996</v>
      </c>
      <c r="R94" s="74">
        <v>6</v>
      </c>
      <c r="S94" s="74" t="s">
        <v>127</v>
      </c>
      <c r="T94" s="74">
        <v>6.5762</v>
      </c>
      <c r="U94" s="74">
        <v>0</v>
      </c>
      <c r="V94" s="74">
        <v>6.5762</v>
      </c>
      <c r="W94" s="74">
        <v>6.6571999999999996</v>
      </c>
      <c r="X94" s="74">
        <v>6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</row>
    <row r="95" spans="1:31" hidden="1" outlineLevel="1" collapsed="1">
      <c r="A95" s="62">
        <v>43101</v>
      </c>
      <c r="B95" s="74">
        <v>18.856400000000001</v>
      </c>
      <c r="C95" s="74">
        <v>19.2485</v>
      </c>
      <c r="D95" s="74">
        <v>18.470700000000001</v>
      </c>
      <c r="E95" s="74">
        <v>18.787700000000001</v>
      </c>
      <c r="F95" s="74">
        <v>17.2637</v>
      </c>
      <c r="G95" s="74">
        <v>0</v>
      </c>
      <c r="H95" s="74">
        <v>18.904299999999999</v>
      </c>
      <c r="I95" s="74">
        <v>19.2485</v>
      </c>
      <c r="J95" s="74">
        <v>18.562899999999999</v>
      </c>
      <c r="K95" s="74">
        <v>18.8795</v>
      </c>
      <c r="L95" s="74">
        <v>17.356300000000001</v>
      </c>
      <c r="M95" s="74">
        <v>0</v>
      </c>
      <c r="N95" s="74">
        <v>7.4711999999999996</v>
      </c>
      <c r="O95" s="74">
        <v>0</v>
      </c>
      <c r="P95" s="74">
        <v>7.4711999999999996</v>
      </c>
      <c r="Q95" s="74">
        <v>7.5823</v>
      </c>
      <c r="R95" s="74">
        <v>7.09</v>
      </c>
      <c r="S95" s="74" t="s">
        <v>127</v>
      </c>
      <c r="T95" s="74">
        <v>7.5823</v>
      </c>
      <c r="U95" s="74">
        <v>0</v>
      </c>
      <c r="V95" s="74">
        <v>7.5823</v>
      </c>
      <c r="W95" s="74">
        <v>7.5823</v>
      </c>
      <c r="X95" s="74">
        <v>0</v>
      </c>
      <c r="Y95" s="74">
        <v>0</v>
      </c>
      <c r="Z95" s="74">
        <v>7.09</v>
      </c>
      <c r="AA95" s="74">
        <v>0</v>
      </c>
      <c r="AB95" s="74">
        <v>7.09</v>
      </c>
      <c r="AC95" s="74">
        <v>0</v>
      </c>
      <c r="AD95" s="74">
        <v>7.09</v>
      </c>
      <c r="AE95" s="74">
        <v>0</v>
      </c>
    </row>
    <row r="96" spans="1:31" hidden="1" outlineLevel="1" collapsed="1">
      <c r="A96" s="62">
        <v>43132</v>
      </c>
      <c r="B96" s="74">
        <v>18.835599999999999</v>
      </c>
      <c r="C96" s="74">
        <v>19.1966</v>
      </c>
      <c r="D96" s="74">
        <v>18.463699999999999</v>
      </c>
      <c r="E96" s="74">
        <v>18.605899999999998</v>
      </c>
      <c r="F96" s="74">
        <v>18.0427</v>
      </c>
      <c r="G96" s="74">
        <v>16.5</v>
      </c>
      <c r="H96" s="74">
        <v>19.042200000000001</v>
      </c>
      <c r="I96" s="74">
        <v>19.1966</v>
      </c>
      <c r="J96" s="74">
        <v>18.8765</v>
      </c>
      <c r="K96" s="74">
        <v>19.171299999999999</v>
      </c>
      <c r="L96" s="74">
        <v>18.0427</v>
      </c>
      <c r="M96" s="74">
        <v>16.5</v>
      </c>
      <c r="N96" s="74">
        <v>8.4647000000000006</v>
      </c>
      <c r="O96" s="74">
        <v>0</v>
      </c>
      <c r="P96" s="74">
        <v>8.4647000000000006</v>
      </c>
      <c r="Q96" s="74">
        <v>8.4647000000000006</v>
      </c>
      <c r="R96" s="74">
        <v>0</v>
      </c>
      <c r="S96" s="74" t="s">
        <v>127</v>
      </c>
      <c r="T96" s="74">
        <v>8.1898</v>
      </c>
      <c r="U96" s="74">
        <v>0</v>
      </c>
      <c r="V96" s="74">
        <v>8.1898</v>
      </c>
      <c r="W96" s="74">
        <v>8.1898</v>
      </c>
      <c r="X96" s="74">
        <v>0</v>
      </c>
      <c r="Y96" s="74">
        <v>0</v>
      </c>
      <c r="Z96" s="74">
        <v>12.0557</v>
      </c>
      <c r="AA96" s="74">
        <v>0</v>
      </c>
      <c r="AB96" s="74">
        <v>12.0557</v>
      </c>
      <c r="AC96" s="74">
        <v>12.0557</v>
      </c>
      <c r="AD96" s="74">
        <v>0</v>
      </c>
      <c r="AE96" s="74">
        <v>0</v>
      </c>
    </row>
    <row r="97" spans="1:31" hidden="1" outlineLevel="1" collapsed="1">
      <c r="A97" s="62">
        <v>43160</v>
      </c>
      <c r="B97" s="74">
        <v>18.015999999999998</v>
      </c>
      <c r="C97" s="74">
        <v>19.178100000000001</v>
      </c>
      <c r="D97" s="74">
        <v>17.1036</v>
      </c>
      <c r="E97" s="74">
        <v>17.172499999999999</v>
      </c>
      <c r="F97" s="74">
        <v>16.857500000000002</v>
      </c>
      <c r="G97" s="74">
        <v>0</v>
      </c>
      <c r="H97" s="74">
        <v>19.125399999999999</v>
      </c>
      <c r="I97" s="74">
        <v>19.178100000000001</v>
      </c>
      <c r="J97" s="74">
        <v>19.077500000000001</v>
      </c>
      <c r="K97" s="74">
        <v>19.581299999999999</v>
      </c>
      <c r="L97" s="74">
        <v>17.458300000000001</v>
      </c>
      <c r="M97" s="74">
        <v>0</v>
      </c>
      <c r="N97" s="74">
        <v>4.4058000000000002</v>
      </c>
      <c r="O97" s="74">
        <v>0</v>
      </c>
      <c r="P97" s="74">
        <v>4.4058000000000002</v>
      </c>
      <c r="Q97" s="74">
        <v>4.0545999999999998</v>
      </c>
      <c r="R97" s="74">
        <v>7.6</v>
      </c>
      <c r="S97" s="74" t="s">
        <v>127</v>
      </c>
      <c r="T97" s="74">
        <v>4.4058000000000002</v>
      </c>
      <c r="U97" s="74">
        <v>0</v>
      </c>
      <c r="V97" s="74">
        <v>4.4058000000000002</v>
      </c>
      <c r="W97" s="74">
        <v>4.0545999999999998</v>
      </c>
      <c r="X97" s="74">
        <v>7.6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</row>
    <row r="98" spans="1:31" hidden="1" outlineLevel="1" collapsed="1">
      <c r="A98" s="62">
        <v>43191</v>
      </c>
      <c r="B98" s="74">
        <v>17.437200000000001</v>
      </c>
      <c r="C98" s="74">
        <v>19.292999999999999</v>
      </c>
      <c r="D98" s="74">
        <v>15.8812</v>
      </c>
      <c r="E98" s="74">
        <v>18.5398</v>
      </c>
      <c r="F98" s="74">
        <v>17.480399999999999</v>
      </c>
      <c r="G98" s="74">
        <v>6.5</v>
      </c>
      <c r="H98" s="74">
        <v>18.874300000000002</v>
      </c>
      <c r="I98" s="74">
        <v>19.292999999999999</v>
      </c>
      <c r="J98" s="74">
        <v>18.424499999999998</v>
      </c>
      <c r="K98" s="74">
        <v>19.1845</v>
      </c>
      <c r="L98" s="74">
        <v>17.480399999999999</v>
      </c>
      <c r="M98" s="74">
        <v>0</v>
      </c>
      <c r="N98" s="74">
        <v>6.8409000000000004</v>
      </c>
      <c r="O98" s="74">
        <v>0</v>
      </c>
      <c r="P98" s="74">
        <v>6.8409000000000004</v>
      </c>
      <c r="Q98" s="74">
        <v>9.0488999999999997</v>
      </c>
      <c r="R98" s="74" t="s">
        <v>127</v>
      </c>
      <c r="S98" s="74">
        <v>6.5</v>
      </c>
      <c r="T98" s="74">
        <v>9.0488999999999997</v>
      </c>
      <c r="U98" s="74">
        <v>0</v>
      </c>
      <c r="V98" s="74">
        <v>9.0488999999999997</v>
      </c>
      <c r="W98" s="74">
        <v>9.0488999999999997</v>
      </c>
      <c r="X98" s="74">
        <v>0</v>
      </c>
      <c r="Y98" s="74">
        <v>0</v>
      </c>
      <c r="Z98" s="74">
        <v>6.5</v>
      </c>
      <c r="AA98" s="74">
        <v>0</v>
      </c>
      <c r="AB98" s="74">
        <v>6.5</v>
      </c>
      <c r="AC98" s="74">
        <v>0</v>
      </c>
      <c r="AD98" s="74">
        <v>0</v>
      </c>
      <c r="AE98" s="74">
        <v>6.5</v>
      </c>
    </row>
    <row r="99" spans="1:31" hidden="1" outlineLevel="1" collapsed="1">
      <c r="A99" s="62">
        <v>43221</v>
      </c>
      <c r="B99" s="74">
        <v>18.614699999999999</v>
      </c>
      <c r="C99" s="74">
        <v>19.243099999999998</v>
      </c>
      <c r="D99" s="74">
        <v>17.841699999999999</v>
      </c>
      <c r="E99" s="74">
        <v>18.23</v>
      </c>
      <c r="F99" s="74">
        <v>16.583400000000001</v>
      </c>
      <c r="G99" s="74">
        <v>0</v>
      </c>
      <c r="H99" s="74">
        <v>19.055299999999999</v>
      </c>
      <c r="I99" s="74">
        <v>19.243099999999998</v>
      </c>
      <c r="J99" s="74">
        <v>18.802700000000002</v>
      </c>
      <c r="K99" s="74">
        <v>18.887699999999999</v>
      </c>
      <c r="L99" s="74">
        <v>18.498799999999999</v>
      </c>
      <c r="M99" s="74">
        <v>0</v>
      </c>
      <c r="N99" s="74">
        <v>7.5468999999999999</v>
      </c>
      <c r="O99" s="74">
        <v>0</v>
      </c>
      <c r="P99" s="74">
        <v>7.5468999999999999</v>
      </c>
      <c r="Q99" s="74">
        <v>8.7169000000000008</v>
      </c>
      <c r="R99" s="74">
        <v>5.9390000000000001</v>
      </c>
      <c r="S99" s="74" t="s">
        <v>127</v>
      </c>
      <c r="T99" s="74">
        <v>8.6922999999999995</v>
      </c>
      <c r="U99" s="74">
        <v>0</v>
      </c>
      <c r="V99" s="74">
        <v>8.6922999999999995</v>
      </c>
      <c r="W99" s="74">
        <v>8.7935999999999996</v>
      </c>
      <c r="X99" s="74">
        <v>6</v>
      </c>
      <c r="Y99" s="74">
        <v>0</v>
      </c>
      <c r="Z99" s="74">
        <v>5.9382999999999999</v>
      </c>
      <c r="AA99" s="74">
        <v>0</v>
      </c>
      <c r="AB99" s="74">
        <v>5.9382999999999999</v>
      </c>
      <c r="AC99" s="74">
        <v>6</v>
      </c>
      <c r="AD99" s="74">
        <v>5.9358000000000004</v>
      </c>
      <c r="AE99" s="74">
        <v>0</v>
      </c>
    </row>
    <row r="100" spans="1:31" hidden="1" outlineLevel="1" collapsed="1">
      <c r="A100" s="62">
        <v>43252</v>
      </c>
      <c r="B100" s="74">
        <v>18.648700000000002</v>
      </c>
      <c r="C100" s="74">
        <v>19.5136</v>
      </c>
      <c r="D100" s="74">
        <v>17.896100000000001</v>
      </c>
      <c r="E100" s="74">
        <v>18.2514</v>
      </c>
      <c r="F100" s="74">
        <v>16.187200000000001</v>
      </c>
      <c r="G100" s="74">
        <v>0</v>
      </c>
      <c r="H100" s="74">
        <v>18.811</v>
      </c>
      <c r="I100" s="74">
        <v>19.5136</v>
      </c>
      <c r="J100" s="74">
        <v>18.181799999999999</v>
      </c>
      <c r="K100" s="74">
        <v>18.458500000000001</v>
      </c>
      <c r="L100" s="74">
        <v>16.799399999999999</v>
      </c>
      <c r="M100" s="74">
        <v>0</v>
      </c>
      <c r="N100" s="74">
        <v>8.0340000000000007</v>
      </c>
      <c r="O100" s="74">
        <v>0</v>
      </c>
      <c r="P100" s="74">
        <v>8.0340000000000007</v>
      </c>
      <c r="Q100" s="74">
        <v>8.9778000000000002</v>
      </c>
      <c r="R100" s="74">
        <v>6.3410000000000002</v>
      </c>
      <c r="S100" s="74" t="s">
        <v>127</v>
      </c>
      <c r="T100" s="74">
        <v>8.7205999999999992</v>
      </c>
      <c r="U100" s="74">
        <v>0</v>
      </c>
      <c r="V100" s="74">
        <v>8.7205999999999992</v>
      </c>
      <c r="W100" s="74">
        <v>8.9778000000000002</v>
      </c>
      <c r="X100" s="74">
        <v>7.67</v>
      </c>
      <c r="Y100" s="74">
        <v>0</v>
      </c>
      <c r="Z100" s="74">
        <v>5.3</v>
      </c>
      <c r="AA100" s="74">
        <v>0</v>
      </c>
      <c r="AB100" s="74">
        <v>5.3</v>
      </c>
      <c r="AC100" s="74">
        <v>0</v>
      </c>
      <c r="AD100" s="74">
        <v>5.3</v>
      </c>
      <c r="AE100" s="74">
        <v>0</v>
      </c>
    </row>
    <row r="101" spans="1:31" hidden="1" outlineLevel="1" collapsed="1">
      <c r="A101" s="62">
        <v>43282</v>
      </c>
      <c r="B101" s="74">
        <v>18.7883</v>
      </c>
      <c r="C101" s="74">
        <v>19.412800000000001</v>
      </c>
      <c r="D101" s="74">
        <v>17.902799999999999</v>
      </c>
      <c r="E101" s="74">
        <v>18.048999999999999</v>
      </c>
      <c r="F101" s="74">
        <v>17.462900000000001</v>
      </c>
      <c r="G101" s="74">
        <v>0</v>
      </c>
      <c r="H101" s="74">
        <v>18.934999999999999</v>
      </c>
      <c r="I101" s="74">
        <v>19.412800000000001</v>
      </c>
      <c r="J101" s="74">
        <v>18.234300000000001</v>
      </c>
      <c r="K101" s="74">
        <v>18.361599999999999</v>
      </c>
      <c r="L101" s="74">
        <v>17.8523</v>
      </c>
      <c r="M101" s="74">
        <v>0</v>
      </c>
      <c r="N101" s="74">
        <v>8.1472999999999995</v>
      </c>
      <c r="O101" s="74">
        <v>0</v>
      </c>
      <c r="P101" s="74">
        <v>8.1472999999999995</v>
      </c>
      <c r="Q101" s="74">
        <v>9.0239999999999991</v>
      </c>
      <c r="R101" s="74">
        <v>5.3</v>
      </c>
      <c r="S101" s="74">
        <v>0</v>
      </c>
      <c r="T101" s="74">
        <v>9.0239999999999991</v>
      </c>
      <c r="U101" s="74">
        <v>0</v>
      </c>
      <c r="V101" s="74">
        <v>9.0239999999999991</v>
      </c>
      <c r="W101" s="74">
        <v>9.0239999999999991</v>
      </c>
      <c r="X101" s="74">
        <v>0</v>
      </c>
      <c r="Y101" s="74">
        <v>0</v>
      </c>
      <c r="Z101" s="74">
        <v>5.3</v>
      </c>
      <c r="AA101" s="74">
        <v>0</v>
      </c>
      <c r="AB101" s="74">
        <v>5.3</v>
      </c>
      <c r="AC101" s="74">
        <v>0</v>
      </c>
      <c r="AD101" s="74">
        <v>5.3</v>
      </c>
      <c r="AE101" s="74">
        <v>0</v>
      </c>
    </row>
    <row r="102" spans="1:31" hidden="1" outlineLevel="1" collapsed="1">
      <c r="A102" s="62">
        <v>43313</v>
      </c>
      <c r="B102" s="74">
        <v>18.427700000000002</v>
      </c>
      <c r="C102" s="74">
        <v>19.405100000000001</v>
      </c>
      <c r="D102" s="74">
        <v>17.316199999999998</v>
      </c>
      <c r="E102" s="74">
        <v>18.757300000000001</v>
      </c>
      <c r="F102" s="74">
        <v>15.4039</v>
      </c>
      <c r="G102" s="74">
        <v>8.4509000000000007</v>
      </c>
      <c r="H102" s="74">
        <v>18.866</v>
      </c>
      <c r="I102" s="74">
        <v>19.405100000000001</v>
      </c>
      <c r="J102" s="74">
        <v>18.200500000000002</v>
      </c>
      <c r="K102" s="74">
        <v>18.758600000000001</v>
      </c>
      <c r="L102" s="74">
        <v>16.866199999999999</v>
      </c>
      <c r="M102" s="74">
        <v>17.5</v>
      </c>
      <c r="N102" s="74">
        <v>6.9602000000000004</v>
      </c>
      <c r="O102" s="74">
        <v>0</v>
      </c>
      <c r="P102" s="74">
        <v>6.9602000000000004</v>
      </c>
      <c r="Q102" s="74">
        <v>10.640599999999999</v>
      </c>
      <c r="R102" s="74">
        <v>7.2464000000000004</v>
      </c>
      <c r="S102" s="74">
        <v>6.5</v>
      </c>
      <c r="T102" s="74">
        <v>7.9882999999999997</v>
      </c>
      <c r="U102" s="74">
        <v>0</v>
      </c>
      <c r="V102" s="74">
        <v>7.9882999999999997</v>
      </c>
      <c r="W102" s="74">
        <v>10.640599999999999</v>
      </c>
      <c r="X102" s="74">
        <v>7.9794</v>
      </c>
      <c r="Y102" s="74">
        <v>0</v>
      </c>
      <c r="Z102" s="74">
        <v>6.2793000000000001</v>
      </c>
      <c r="AA102" s="74">
        <v>0</v>
      </c>
      <c r="AB102" s="74">
        <v>6.2793000000000001</v>
      </c>
      <c r="AC102" s="74">
        <v>0</v>
      </c>
      <c r="AD102" s="74">
        <v>5.8738000000000001</v>
      </c>
      <c r="AE102" s="74">
        <v>6.5</v>
      </c>
    </row>
    <row r="103" spans="1:31" hidden="1" outlineLevel="1" collapsed="1">
      <c r="A103" s="62">
        <v>43344</v>
      </c>
      <c r="B103" s="74">
        <v>19.062899999999999</v>
      </c>
      <c r="C103" s="74">
        <v>19.5214</v>
      </c>
      <c r="D103" s="74">
        <v>18.524000000000001</v>
      </c>
      <c r="E103" s="74">
        <v>19.273599999999998</v>
      </c>
      <c r="F103" s="74">
        <v>17.434699999999999</v>
      </c>
      <c r="G103" s="74">
        <v>0</v>
      </c>
      <c r="H103" s="74">
        <v>19.173100000000002</v>
      </c>
      <c r="I103" s="74">
        <v>19.5214</v>
      </c>
      <c r="J103" s="74">
        <v>18.754300000000001</v>
      </c>
      <c r="K103" s="74">
        <v>19.547799999999999</v>
      </c>
      <c r="L103" s="74">
        <v>17.610800000000001</v>
      </c>
      <c r="M103" s="74">
        <v>0</v>
      </c>
      <c r="N103" s="74">
        <v>8.4969999999999999</v>
      </c>
      <c r="O103" s="74">
        <v>0</v>
      </c>
      <c r="P103" s="74">
        <v>8.4969999999999999</v>
      </c>
      <c r="Q103" s="74">
        <v>8.8969000000000005</v>
      </c>
      <c r="R103" s="74">
        <v>7.6508000000000003</v>
      </c>
      <c r="S103" s="74">
        <v>0</v>
      </c>
      <c r="T103" s="74">
        <v>8.5693000000000001</v>
      </c>
      <c r="U103" s="74">
        <v>0</v>
      </c>
      <c r="V103" s="74">
        <v>8.5693000000000001</v>
      </c>
      <c r="W103" s="74">
        <v>8.8969000000000005</v>
      </c>
      <c r="X103" s="74">
        <v>7.8</v>
      </c>
      <c r="Y103" s="74">
        <v>0</v>
      </c>
      <c r="Z103" s="74">
        <v>6.29</v>
      </c>
      <c r="AA103" s="74">
        <v>0</v>
      </c>
      <c r="AB103" s="74">
        <v>6.29</v>
      </c>
      <c r="AC103" s="74">
        <v>0</v>
      </c>
      <c r="AD103" s="74">
        <v>6.29</v>
      </c>
      <c r="AE103" s="74">
        <v>0</v>
      </c>
    </row>
    <row r="104" spans="1:31" hidden="1" outlineLevel="1" collapsed="1">
      <c r="A104" s="62">
        <v>43374</v>
      </c>
      <c r="B104" s="74">
        <v>19.4894</v>
      </c>
      <c r="C104" s="74">
        <v>19.664300000000001</v>
      </c>
      <c r="D104" s="74">
        <v>19.184899999999999</v>
      </c>
      <c r="E104" s="74">
        <v>20.238399999999999</v>
      </c>
      <c r="F104" s="74">
        <v>17.567900000000002</v>
      </c>
      <c r="G104" s="74">
        <v>0</v>
      </c>
      <c r="H104" s="74">
        <v>19.746500000000001</v>
      </c>
      <c r="I104" s="74">
        <v>19.664300000000001</v>
      </c>
      <c r="J104" s="74">
        <v>19.899100000000001</v>
      </c>
      <c r="K104" s="74">
        <v>20.907900000000001</v>
      </c>
      <c r="L104" s="74">
        <v>18.3249</v>
      </c>
      <c r="M104" s="74">
        <v>0</v>
      </c>
      <c r="N104" s="74">
        <v>8.3986999999999998</v>
      </c>
      <c r="O104" s="74">
        <v>0</v>
      </c>
      <c r="P104" s="74">
        <v>8.3986999999999998</v>
      </c>
      <c r="Q104" s="74">
        <v>8.9459999999999997</v>
      </c>
      <c r="R104" s="74">
        <v>7.7413999999999996</v>
      </c>
      <c r="S104" s="74" t="s">
        <v>127</v>
      </c>
      <c r="T104" s="74">
        <v>8.6562999999999999</v>
      </c>
      <c r="U104" s="74">
        <v>0</v>
      </c>
      <c r="V104" s="74">
        <v>8.6562999999999999</v>
      </c>
      <c r="W104" s="74">
        <v>8.9459999999999997</v>
      </c>
      <c r="X104" s="74">
        <v>6.1</v>
      </c>
      <c r="Y104" s="74">
        <v>0</v>
      </c>
      <c r="Z104" s="74">
        <v>8</v>
      </c>
      <c r="AA104" s="74">
        <v>0</v>
      </c>
      <c r="AB104" s="74">
        <v>8</v>
      </c>
      <c r="AC104" s="74">
        <v>0</v>
      </c>
      <c r="AD104" s="74">
        <v>8</v>
      </c>
      <c r="AE104" s="74">
        <v>0</v>
      </c>
    </row>
    <row r="105" spans="1:31" hidden="1" outlineLevel="1" collapsed="1">
      <c r="A105" s="62">
        <v>43405</v>
      </c>
      <c r="B105" s="74">
        <v>19.567499999999999</v>
      </c>
      <c r="C105" s="74">
        <v>19.743600000000001</v>
      </c>
      <c r="D105" s="74">
        <v>19.323499999999999</v>
      </c>
      <c r="E105" s="74">
        <v>20.277000000000001</v>
      </c>
      <c r="F105" s="74">
        <v>17.476600000000001</v>
      </c>
      <c r="G105" s="74">
        <v>0</v>
      </c>
      <c r="H105" s="74">
        <v>20.0367</v>
      </c>
      <c r="I105" s="74">
        <v>19.743600000000001</v>
      </c>
      <c r="J105" s="74">
        <v>20.4846</v>
      </c>
      <c r="K105" s="74">
        <v>20.909400000000002</v>
      </c>
      <c r="L105" s="74">
        <v>19.546800000000001</v>
      </c>
      <c r="M105" s="74">
        <v>0</v>
      </c>
      <c r="N105" s="74">
        <v>8.0581999999999994</v>
      </c>
      <c r="O105" s="74">
        <v>0</v>
      </c>
      <c r="P105" s="74">
        <v>8.0581999999999994</v>
      </c>
      <c r="Q105" s="74">
        <v>9.1883999999999997</v>
      </c>
      <c r="R105" s="74">
        <v>7.3628</v>
      </c>
      <c r="S105" s="74" t="s">
        <v>127</v>
      </c>
      <c r="T105" s="74">
        <v>8.3041</v>
      </c>
      <c r="U105" s="74">
        <v>0</v>
      </c>
      <c r="V105" s="74">
        <v>8.3041</v>
      </c>
      <c r="W105" s="74">
        <v>8.9466999999999999</v>
      </c>
      <c r="X105" s="74">
        <v>7.5</v>
      </c>
      <c r="Y105" s="74">
        <v>0</v>
      </c>
      <c r="Z105" s="74">
        <v>7.6828000000000003</v>
      </c>
      <c r="AA105" s="74">
        <v>0</v>
      </c>
      <c r="AB105" s="74">
        <v>7.6828000000000003</v>
      </c>
      <c r="AC105" s="74">
        <v>10.989000000000001</v>
      </c>
      <c r="AD105" s="74">
        <v>7.2579000000000002</v>
      </c>
      <c r="AE105" s="74">
        <v>0</v>
      </c>
    </row>
    <row r="106" spans="1:31" hidden="1" outlineLevel="1" collapsed="1">
      <c r="A106" s="62">
        <v>43435</v>
      </c>
      <c r="B106" s="74">
        <v>18.6431</v>
      </c>
      <c r="C106" s="74">
        <v>20.178999999999998</v>
      </c>
      <c r="D106" s="74">
        <v>16.5778</v>
      </c>
      <c r="E106" s="74">
        <v>19.791499999999999</v>
      </c>
      <c r="F106" s="74">
        <v>19.087800000000001</v>
      </c>
      <c r="G106" s="74">
        <v>7.4032999999999998</v>
      </c>
      <c r="H106" s="74">
        <v>20.286200000000001</v>
      </c>
      <c r="I106" s="74">
        <v>20.178999999999998</v>
      </c>
      <c r="J106" s="74">
        <v>20.491</v>
      </c>
      <c r="K106" s="74">
        <v>20.7361</v>
      </c>
      <c r="L106" s="74">
        <v>20.1081</v>
      </c>
      <c r="M106" s="74">
        <v>19.860099999999999</v>
      </c>
      <c r="N106" s="74">
        <v>7.3106999999999998</v>
      </c>
      <c r="O106" s="74">
        <v>0</v>
      </c>
      <c r="P106" s="74">
        <v>7.3106999999999998</v>
      </c>
      <c r="Q106" s="74">
        <v>7.8114999999999997</v>
      </c>
      <c r="R106" s="74">
        <v>6.5525000000000002</v>
      </c>
      <c r="S106" s="74">
        <v>7.31</v>
      </c>
      <c r="T106" s="74">
        <v>7.8114999999999997</v>
      </c>
      <c r="U106" s="74">
        <v>0</v>
      </c>
      <c r="V106" s="74">
        <v>7.8114999999999997</v>
      </c>
      <c r="W106" s="74">
        <v>7.8114999999999997</v>
      </c>
      <c r="X106" s="74">
        <v>0</v>
      </c>
      <c r="Y106" s="74">
        <v>0</v>
      </c>
      <c r="Z106" s="74">
        <v>7.2462999999999997</v>
      </c>
      <c r="AA106" s="74">
        <v>0</v>
      </c>
      <c r="AB106" s="74">
        <v>7.2462999999999997</v>
      </c>
      <c r="AC106" s="74">
        <v>0</v>
      </c>
      <c r="AD106" s="74">
        <v>6.5525000000000002</v>
      </c>
      <c r="AE106" s="74">
        <v>7.31</v>
      </c>
    </row>
    <row r="107" spans="1:31" hidden="1" outlineLevel="1" collapsed="1">
      <c r="A107" s="62">
        <v>43466</v>
      </c>
      <c r="B107" s="74">
        <v>19.915900000000001</v>
      </c>
      <c r="C107" s="74">
        <v>19.991499999999998</v>
      </c>
      <c r="D107" s="74">
        <v>19.7926</v>
      </c>
      <c r="E107" s="74">
        <v>20.4361</v>
      </c>
      <c r="F107" s="74">
        <v>18.037800000000001</v>
      </c>
      <c r="G107" s="74">
        <v>0</v>
      </c>
      <c r="H107" s="74">
        <v>20.0596</v>
      </c>
      <c r="I107" s="74">
        <v>19.991499999999998</v>
      </c>
      <c r="J107" s="74">
        <v>20.174399999999999</v>
      </c>
      <c r="K107" s="74">
        <v>20.813700000000001</v>
      </c>
      <c r="L107" s="74">
        <v>18.428899999999999</v>
      </c>
      <c r="M107" s="74">
        <v>0</v>
      </c>
      <c r="N107" s="74">
        <v>8.2840000000000007</v>
      </c>
      <c r="O107" s="74">
        <v>0</v>
      </c>
      <c r="P107" s="74">
        <v>8.2840000000000007</v>
      </c>
      <c r="Q107" s="74">
        <v>8.9408999999999992</v>
      </c>
      <c r="R107" s="74">
        <v>6.5541</v>
      </c>
      <c r="S107" s="74">
        <v>0</v>
      </c>
      <c r="T107" s="74">
        <v>8.8640000000000008</v>
      </c>
      <c r="U107" s="74">
        <v>0</v>
      </c>
      <c r="V107" s="74">
        <v>8.8640000000000008</v>
      </c>
      <c r="W107" s="74">
        <v>8.9408999999999992</v>
      </c>
      <c r="X107" s="74">
        <v>6.1</v>
      </c>
      <c r="Y107" s="74">
        <v>0</v>
      </c>
      <c r="Z107" s="74">
        <v>6.59</v>
      </c>
      <c r="AA107" s="74">
        <v>0</v>
      </c>
      <c r="AB107" s="74">
        <v>6.59</v>
      </c>
      <c r="AC107" s="74">
        <v>0</v>
      </c>
      <c r="AD107" s="74">
        <v>6.59</v>
      </c>
      <c r="AE107" s="74">
        <v>0</v>
      </c>
    </row>
    <row r="108" spans="1:31" hidden="1" outlineLevel="1" collapsed="1">
      <c r="A108" s="62">
        <v>43497</v>
      </c>
      <c r="B108" s="74">
        <v>17.857299999999999</v>
      </c>
      <c r="C108" s="74">
        <v>20.081399999999999</v>
      </c>
      <c r="D108" s="74">
        <v>15.478300000000001</v>
      </c>
      <c r="E108" s="74">
        <v>20.108499999999999</v>
      </c>
      <c r="F108" s="74">
        <v>19.759499999999999</v>
      </c>
      <c r="G108" s="74">
        <v>8.3102</v>
      </c>
      <c r="H108" s="74">
        <v>20.3447</v>
      </c>
      <c r="I108" s="74">
        <v>20.081399999999999</v>
      </c>
      <c r="J108" s="74">
        <v>20.832899999999999</v>
      </c>
      <c r="K108" s="74">
        <v>21.358000000000001</v>
      </c>
      <c r="L108" s="74">
        <v>19.830500000000001</v>
      </c>
      <c r="M108" s="74">
        <v>0</v>
      </c>
      <c r="N108" s="74">
        <v>8.1844000000000001</v>
      </c>
      <c r="O108" s="74">
        <v>0</v>
      </c>
      <c r="P108" s="74">
        <v>8.1844000000000001</v>
      </c>
      <c r="Q108" s="74">
        <v>6.8048999999999999</v>
      </c>
      <c r="R108" s="74">
        <v>8.5</v>
      </c>
      <c r="S108" s="74">
        <v>8.3102</v>
      </c>
      <c r="T108" s="74">
        <v>6.8624000000000001</v>
      </c>
      <c r="U108" s="74">
        <v>0</v>
      </c>
      <c r="V108" s="74">
        <v>6.8624000000000001</v>
      </c>
      <c r="W108" s="74">
        <v>6.8048999999999999</v>
      </c>
      <c r="X108" s="74">
        <v>8.5</v>
      </c>
      <c r="Y108" s="74">
        <v>0</v>
      </c>
      <c r="Z108" s="74">
        <v>8.3102</v>
      </c>
      <c r="AA108" s="74">
        <v>0</v>
      </c>
      <c r="AB108" s="74">
        <v>8.3102</v>
      </c>
      <c r="AC108" s="74">
        <v>0</v>
      </c>
      <c r="AD108" s="74">
        <v>0</v>
      </c>
      <c r="AE108" s="74">
        <v>8.3102</v>
      </c>
    </row>
    <row r="109" spans="1:31" hidden="1" outlineLevel="1" collapsed="1">
      <c r="A109" s="62">
        <v>43525</v>
      </c>
      <c r="B109" s="74">
        <v>20.260100000000001</v>
      </c>
      <c r="C109" s="74">
        <v>20.1297</v>
      </c>
      <c r="D109" s="74">
        <v>20.460599999999999</v>
      </c>
      <c r="E109" s="74">
        <v>21.061900000000001</v>
      </c>
      <c r="F109" s="74">
        <v>19.208100000000002</v>
      </c>
      <c r="G109" s="74">
        <v>0</v>
      </c>
      <c r="H109" s="74">
        <v>20.478000000000002</v>
      </c>
      <c r="I109" s="74">
        <v>20.1297</v>
      </c>
      <c r="J109" s="74">
        <v>21.0395</v>
      </c>
      <c r="K109" s="74">
        <v>21.497800000000002</v>
      </c>
      <c r="L109" s="74">
        <v>20.0441</v>
      </c>
      <c r="M109" s="74">
        <v>0</v>
      </c>
      <c r="N109" s="74">
        <v>8.7051999999999996</v>
      </c>
      <c r="O109" s="74">
        <v>0</v>
      </c>
      <c r="P109" s="74">
        <v>8.7051999999999996</v>
      </c>
      <c r="Q109" s="74">
        <v>8.7161000000000008</v>
      </c>
      <c r="R109" s="74">
        <v>8.6945999999999994</v>
      </c>
      <c r="S109" s="74" t="s">
        <v>127</v>
      </c>
      <c r="T109" s="74">
        <v>8.7051999999999996</v>
      </c>
      <c r="U109" s="74">
        <v>0</v>
      </c>
      <c r="V109" s="74">
        <v>8.7051999999999996</v>
      </c>
      <c r="W109" s="74">
        <v>8.7161000000000008</v>
      </c>
      <c r="X109" s="74">
        <v>8.6945999999999994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</row>
    <row r="110" spans="1:31" hidden="1" outlineLevel="1" collapsed="1">
      <c r="A110" s="62">
        <v>43556</v>
      </c>
      <c r="B110" s="74">
        <v>18.583200000000001</v>
      </c>
      <c r="C110" s="74">
        <v>20.344200000000001</v>
      </c>
      <c r="D110" s="74">
        <v>16.278199999999998</v>
      </c>
      <c r="E110" s="74">
        <v>19.3795</v>
      </c>
      <c r="F110" s="74">
        <v>17.953299999999999</v>
      </c>
      <c r="G110" s="74">
        <v>7.18</v>
      </c>
      <c r="H110" s="74">
        <v>20.192499999999999</v>
      </c>
      <c r="I110" s="74">
        <v>20.344200000000001</v>
      </c>
      <c r="J110" s="74">
        <v>19.911100000000001</v>
      </c>
      <c r="K110" s="74">
        <v>20.4237</v>
      </c>
      <c r="L110" s="74">
        <v>18.698799999999999</v>
      </c>
      <c r="M110" s="74">
        <v>0</v>
      </c>
      <c r="N110" s="74">
        <v>7.5739999999999998</v>
      </c>
      <c r="O110" s="74">
        <v>0</v>
      </c>
      <c r="P110" s="74">
        <v>7.5739999999999998</v>
      </c>
      <c r="Q110" s="74">
        <v>8.8102</v>
      </c>
      <c r="R110" s="74">
        <v>9.2039000000000009</v>
      </c>
      <c r="S110" s="74">
        <v>7.18</v>
      </c>
      <c r="T110" s="74">
        <v>9.0879999999999992</v>
      </c>
      <c r="U110" s="74">
        <v>0</v>
      </c>
      <c r="V110" s="74">
        <v>9.0879999999999992</v>
      </c>
      <c r="W110" s="74">
        <v>8.9323999999999995</v>
      </c>
      <c r="X110" s="74">
        <v>9.6999999999999993</v>
      </c>
      <c r="Y110" s="74">
        <v>0</v>
      </c>
      <c r="Z110" s="74">
        <v>7.1887999999999996</v>
      </c>
      <c r="AA110" s="74">
        <v>0</v>
      </c>
      <c r="AB110" s="74">
        <v>7.1887999999999996</v>
      </c>
      <c r="AC110" s="74">
        <v>4.5999999999999996</v>
      </c>
      <c r="AD110" s="74">
        <v>8.1598000000000006</v>
      </c>
      <c r="AE110" s="74">
        <v>7.18</v>
      </c>
    </row>
    <row r="111" spans="1:31" hidden="1" outlineLevel="1" collapsed="1">
      <c r="A111" s="62">
        <v>43586</v>
      </c>
      <c r="B111" s="74">
        <v>20.106100000000001</v>
      </c>
      <c r="C111" s="74">
        <v>20.633900000000001</v>
      </c>
      <c r="D111" s="74">
        <v>19.5138</v>
      </c>
      <c r="E111" s="74">
        <v>20.369199999999999</v>
      </c>
      <c r="F111" s="74">
        <v>18.515000000000001</v>
      </c>
      <c r="G111" s="74">
        <v>0</v>
      </c>
      <c r="H111" s="74">
        <v>20.3552</v>
      </c>
      <c r="I111" s="74">
        <v>20.633900000000001</v>
      </c>
      <c r="J111" s="74">
        <v>20.025700000000001</v>
      </c>
      <c r="K111" s="74">
        <v>20.770299999999999</v>
      </c>
      <c r="L111" s="74">
        <v>19.122399999999999</v>
      </c>
      <c r="M111" s="74">
        <v>0</v>
      </c>
      <c r="N111" s="74">
        <v>9.9753000000000007</v>
      </c>
      <c r="O111" s="74">
        <v>0</v>
      </c>
      <c r="P111" s="74">
        <v>9.9753000000000007</v>
      </c>
      <c r="Q111" s="74">
        <v>9.0454000000000008</v>
      </c>
      <c r="R111" s="74">
        <v>10.5024</v>
      </c>
      <c r="S111" s="74">
        <v>0</v>
      </c>
      <c r="T111" s="74">
        <v>10.0783</v>
      </c>
      <c r="U111" s="74">
        <v>0</v>
      </c>
      <c r="V111" s="74">
        <v>10.0783</v>
      </c>
      <c r="W111" s="74">
        <v>9.0454000000000008</v>
      </c>
      <c r="X111" s="74">
        <v>10.7675</v>
      </c>
      <c r="Y111" s="74">
        <v>0</v>
      </c>
      <c r="Z111" s="74">
        <v>9.0073000000000008</v>
      </c>
      <c r="AA111" s="74">
        <v>0</v>
      </c>
      <c r="AB111" s="74">
        <v>9.0073000000000008</v>
      </c>
      <c r="AC111" s="74">
        <v>0</v>
      </c>
      <c r="AD111" s="74">
        <v>9.0073000000000008</v>
      </c>
      <c r="AE111" s="74">
        <v>0</v>
      </c>
    </row>
    <row r="112" spans="1:31" hidden="1" outlineLevel="1" collapsed="1">
      <c r="A112" s="62">
        <v>43617</v>
      </c>
      <c r="B112" s="74">
        <v>19.773</v>
      </c>
      <c r="C112" s="74">
        <v>20.584199999999999</v>
      </c>
      <c r="D112" s="74">
        <v>19.237100000000002</v>
      </c>
      <c r="E112" s="74">
        <v>21.525500000000001</v>
      </c>
      <c r="F112" s="74">
        <v>18.557700000000001</v>
      </c>
      <c r="G112" s="74">
        <v>17.204599999999999</v>
      </c>
      <c r="H112" s="74">
        <v>20.651599999999998</v>
      </c>
      <c r="I112" s="74">
        <v>20.584199999999999</v>
      </c>
      <c r="J112" s="74">
        <v>20.702999999999999</v>
      </c>
      <c r="K112" s="74">
        <v>21.5793</v>
      </c>
      <c r="L112" s="74">
        <v>19.425899999999999</v>
      </c>
      <c r="M112" s="74">
        <v>21.000299999999999</v>
      </c>
      <c r="N112" s="74">
        <v>9.6998999999999995</v>
      </c>
      <c r="O112" s="74">
        <v>0</v>
      </c>
      <c r="P112" s="74">
        <v>9.6998999999999995</v>
      </c>
      <c r="Q112" s="74">
        <v>7.5857999999999999</v>
      </c>
      <c r="R112" s="74">
        <v>8.5962999999999994</v>
      </c>
      <c r="S112" s="74">
        <v>10</v>
      </c>
      <c r="T112" s="74">
        <v>9.8493999999999993</v>
      </c>
      <c r="U112" s="74">
        <v>0</v>
      </c>
      <c r="V112" s="74">
        <v>9.8493999999999993</v>
      </c>
      <c r="W112" s="74">
        <v>7.5857999999999999</v>
      </c>
      <c r="X112" s="74">
        <v>9.0474999999999994</v>
      </c>
      <c r="Y112" s="74">
        <v>10</v>
      </c>
      <c r="Z112" s="74">
        <v>7.8935000000000004</v>
      </c>
      <c r="AA112" s="74">
        <v>0</v>
      </c>
      <c r="AB112" s="74">
        <v>7.8935000000000004</v>
      </c>
      <c r="AC112" s="74">
        <v>0</v>
      </c>
      <c r="AD112" s="74">
        <v>7.8935000000000004</v>
      </c>
      <c r="AE112" s="74">
        <v>0</v>
      </c>
    </row>
    <row r="113" spans="1:31" hidden="1" outlineLevel="1" collapsed="1">
      <c r="A113" s="62">
        <v>43647</v>
      </c>
      <c r="B113" s="74">
        <v>19.446000000000002</v>
      </c>
      <c r="C113" s="74">
        <v>20.589400000000001</v>
      </c>
      <c r="D113" s="74">
        <v>18.327999999999999</v>
      </c>
      <c r="E113" s="74">
        <v>20.924600000000002</v>
      </c>
      <c r="F113" s="74">
        <v>19.102599999999999</v>
      </c>
      <c r="G113" s="74">
        <v>8.5740999999999996</v>
      </c>
      <c r="H113" s="74">
        <v>20.5992</v>
      </c>
      <c r="I113" s="74">
        <v>20.589400000000001</v>
      </c>
      <c r="J113" s="74">
        <v>20.610800000000001</v>
      </c>
      <c r="K113" s="74">
        <v>21.110900000000001</v>
      </c>
      <c r="L113" s="74">
        <v>19.2866</v>
      </c>
      <c r="M113" s="74">
        <v>21</v>
      </c>
      <c r="N113" s="74">
        <v>7.1604999999999999</v>
      </c>
      <c r="O113" s="74">
        <v>0</v>
      </c>
      <c r="P113" s="74">
        <v>7.1604999999999999</v>
      </c>
      <c r="Q113" s="74">
        <v>8.8756000000000004</v>
      </c>
      <c r="R113" s="74">
        <v>7.2423999999999999</v>
      </c>
      <c r="S113" s="74">
        <v>7.06</v>
      </c>
      <c r="T113" s="74">
        <v>9.2817000000000007</v>
      </c>
      <c r="U113" s="74">
        <v>0</v>
      </c>
      <c r="V113" s="74">
        <v>9.2817000000000007</v>
      </c>
      <c r="W113" s="74">
        <v>8.8756000000000004</v>
      </c>
      <c r="X113" s="74">
        <v>12.9932</v>
      </c>
      <c r="Y113" s="74">
        <v>0</v>
      </c>
      <c r="Z113" s="74">
        <v>7.0273000000000003</v>
      </c>
      <c r="AA113" s="74">
        <v>0</v>
      </c>
      <c r="AB113" s="74">
        <v>7.0273000000000003</v>
      </c>
      <c r="AC113" s="74">
        <v>0</v>
      </c>
      <c r="AD113" s="74">
        <v>4.9897</v>
      </c>
      <c r="AE113" s="74">
        <v>7.06</v>
      </c>
    </row>
    <row r="114" spans="1:31" hidden="1" outlineLevel="1" collapsed="1">
      <c r="A114" s="62">
        <v>43678</v>
      </c>
      <c r="B114" s="74">
        <v>18.450900000000001</v>
      </c>
      <c r="C114" s="74">
        <v>20.467099999999999</v>
      </c>
      <c r="D114" s="74">
        <v>16.327200000000001</v>
      </c>
      <c r="E114" s="74">
        <v>17.391400000000001</v>
      </c>
      <c r="F114" s="74">
        <v>13.8956</v>
      </c>
      <c r="G114" s="74">
        <v>21.0001</v>
      </c>
      <c r="H114" s="74">
        <v>20.448</v>
      </c>
      <c r="I114" s="74">
        <v>20.467099999999999</v>
      </c>
      <c r="J114" s="74">
        <v>20.419599999999999</v>
      </c>
      <c r="K114" s="74">
        <v>20.976400000000002</v>
      </c>
      <c r="L114" s="74">
        <v>18.950900000000001</v>
      </c>
      <c r="M114" s="74">
        <v>21.0001</v>
      </c>
      <c r="N114" s="74">
        <v>6.4207000000000001</v>
      </c>
      <c r="O114" s="74">
        <v>0</v>
      </c>
      <c r="P114" s="74">
        <v>6.4207000000000001</v>
      </c>
      <c r="Q114" s="74">
        <v>6.6116999999999999</v>
      </c>
      <c r="R114" s="74">
        <v>6.1738</v>
      </c>
      <c r="S114" s="74" t="s">
        <v>127</v>
      </c>
      <c r="T114" s="74">
        <v>6.5488</v>
      </c>
      <c r="U114" s="74">
        <v>0</v>
      </c>
      <c r="V114" s="74">
        <v>6.5488</v>
      </c>
      <c r="W114" s="74">
        <v>6.7020999999999997</v>
      </c>
      <c r="X114" s="74">
        <v>6.3086000000000002</v>
      </c>
      <c r="Y114" s="74">
        <v>0</v>
      </c>
      <c r="Z114" s="74">
        <v>5.2731000000000003</v>
      </c>
      <c r="AA114" s="74">
        <v>0</v>
      </c>
      <c r="AB114" s="74">
        <v>5.2731000000000003</v>
      </c>
      <c r="AC114" s="74">
        <v>3.25</v>
      </c>
      <c r="AD114" s="74">
        <v>5.6222000000000003</v>
      </c>
      <c r="AE114" s="74">
        <v>0</v>
      </c>
    </row>
    <row r="115" spans="1:31" hidden="1" outlineLevel="1" collapsed="1">
      <c r="A115" s="62">
        <v>43709</v>
      </c>
      <c r="B115" s="74">
        <v>16.466899999999999</v>
      </c>
      <c r="C115" s="74">
        <v>20.392600000000002</v>
      </c>
      <c r="D115" s="74">
        <v>13.8497</v>
      </c>
      <c r="E115" s="74">
        <v>21.244499999999999</v>
      </c>
      <c r="F115" s="74">
        <v>9.8376999999999999</v>
      </c>
      <c r="G115" s="74">
        <v>19.4956</v>
      </c>
      <c r="H115" s="74">
        <v>20.503</v>
      </c>
      <c r="I115" s="74">
        <v>20.392600000000002</v>
      </c>
      <c r="J115" s="74">
        <v>20.648900000000001</v>
      </c>
      <c r="K115" s="74">
        <v>21.387899999999998</v>
      </c>
      <c r="L115" s="74">
        <v>19.026800000000001</v>
      </c>
      <c r="M115" s="74">
        <v>20.900099999999998</v>
      </c>
      <c r="N115" s="74">
        <v>6.9421999999999997</v>
      </c>
      <c r="O115" s="74">
        <v>0</v>
      </c>
      <c r="P115" s="74">
        <v>6.9421999999999997</v>
      </c>
      <c r="Q115" s="74">
        <v>3.3650000000000002</v>
      </c>
      <c r="R115" s="74">
        <v>6.9470000000000001</v>
      </c>
      <c r="S115" s="74">
        <v>10.0068</v>
      </c>
      <c r="T115" s="74">
        <v>5.8174999999999999</v>
      </c>
      <c r="U115" s="74">
        <v>0</v>
      </c>
      <c r="V115" s="74">
        <v>5.8174999999999999</v>
      </c>
      <c r="W115" s="74">
        <v>8</v>
      </c>
      <c r="X115" s="74">
        <v>5.4145000000000003</v>
      </c>
      <c r="Y115" s="74">
        <v>10.0068</v>
      </c>
      <c r="Z115" s="74">
        <v>7.0072999999999999</v>
      </c>
      <c r="AA115" s="74">
        <v>0</v>
      </c>
      <c r="AB115" s="74">
        <v>7.0072999999999999</v>
      </c>
      <c r="AC115" s="74">
        <v>3.25</v>
      </c>
      <c r="AD115" s="74">
        <v>7.0284000000000004</v>
      </c>
      <c r="AE115" s="74">
        <v>0</v>
      </c>
    </row>
    <row r="116" spans="1:31" hidden="1" outlineLevel="1" collapsed="1">
      <c r="A116" s="62">
        <v>43739</v>
      </c>
      <c r="B116" s="74">
        <v>18.514600000000002</v>
      </c>
      <c r="C116" s="74">
        <v>20.4907</v>
      </c>
      <c r="D116" s="74">
        <v>16.217300000000002</v>
      </c>
      <c r="E116" s="74">
        <v>15.9816</v>
      </c>
      <c r="F116" s="74">
        <v>19.5031</v>
      </c>
      <c r="G116" s="74">
        <v>9.0593000000000004</v>
      </c>
      <c r="H116" s="74">
        <v>20.5124</v>
      </c>
      <c r="I116" s="74">
        <v>20.4907</v>
      </c>
      <c r="J116" s="74">
        <v>20.5489</v>
      </c>
      <c r="K116" s="74">
        <v>20.8247</v>
      </c>
      <c r="L116" s="74">
        <v>19.775099999999998</v>
      </c>
      <c r="M116" s="74">
        <v>18.643000000000001</v>
      </c>
      <c r="N116" s="74">
        <v>6.4646999999999997</v>
      </c>
      <c r="O116" s="74">
        <v>0</v>
      </c>
      <c r="P116" s="74">
        <v>6.4646999999999997</v>
      </c>
      <c r="Q116" s="74">
        <v>6.0155000000000003</v>
      </c>
      <c r="R116" s="74">
        <v>5.4135999999999997</v>
      </c>
      <c r="S116" s="74">
        <v>8.5820000000000007</v>
      </c>
      <c r="T116" s="74">
        <v>7.9976000000000003</v>
      </c>
      <c r="U116" s="74">
        <v>0</v>
      </c>
      <c r="V116" s="74">
        <v>7.9976000000000003</v>
      </c>
      <c r="W116" s="74">
        <v>7.5773999999999999</v>
      </c>
      <c r="X116" s="74">
        <v>5.4358000000000004</v>
      </c>
      <c r="Y116" s="74">
        <v>8.5820000000000007</v>
      </c>
      <c r="Z116" s="74">
        <v>5.5448000000000004</v>
      </c>
      <c r="AA116" s="74">
        <v>0</v>
      </c>
      <c r="AB116" s="74">
        <v>5.5448000000000004</v>
      </c>
      <c r="AC116" s="74">
        <v>5.5454999999999997</v>
      </c>
      <c r="AD116" s="74">
        <v>5.25</v>
      </c>
      <c r="AE116" s="74">
        <v>0</v>
      </c>
    </row>
    <row r="117" spans="1:31" hidden="1" outlineLevel="1" collapsed="1">
      <c r="A117" s="62">
        <v>43770</v>
      </c>
      <c r="B117" s="74">
        <v>19.558299999999999</v>
      </c>
      <c r="C117" s="74">
        <v>20.070399999999999</v>
      </c>
      <c r="D117" s="74">
        <v>18.782599999999999</v>
      </c>
      <c r="E117" s="74">
        <v>19.8096</v>
      </c>
      <c r="F117" s="74">
        <v>17.266999999999999</v>
      </c>
      <c r="G117" s="74">
        <v>12.3704</v>
      </c>
      <c r="H117" s="74">
        <v>20.062799999999999</v>
      </c>
      <c r="I117" s="74">
        <v>20.070399999999999</v>
      </c>
      <c r="J117" s="74">
        <v>20.05</v>
      </c>
      <c r="K117" s="74">
        <v>20.295200000000001</v>
      </c>
      <c r="L117" s="74">
        <v>19.594899999999999</v>
      </c>
      <c r="M117" s="74">
        <v>18.000699999999998</v>
      </c>
      <c r="N117" s="74">
        <v>6.9539999999999997</v>
      </c>
      <c r="O117" s="74">
        <v>0</v>
      </c>
      <c r="P117" s="74">
        <v>6.9539999999999997</v>
      </c>
      <c r="Q117" s="74">
        <v>6.5823999999999998</v>
      </c>
      <c r="R117" s="74">
        <v>6.7542999999999997</v>
      </c>
      <c r="S117" s="74">
        <v>10.0069</v>
      </c>
      <c r="T117" s="74">
        <v>7.3836000000000004</v>
      </c>
      <c r="U117" s="74">
        <v>0</v>
      </c>
      <c r="V117" s="74">
        <v>7.3836000000000004</v>
      </c>
      <c r="W117" s="74">
        <v>6.5823999999999998</v>
      </c>
      <c r="X117" s="74">
        <v>7.3335999999999997</v>
      </c>
      <c r="Y117" s="74">
        <v>10.0069</v>
      </c>
      <c r="Z117" s="74">
        <v>6.4603000000000002</v>
      </c>
      <c r="AA117" s="74">
        <v>0</v>
      </c>
      <c r="AB117" s="74">
        <v>6.4603000000000002</v>
      </c>
      <c r="AC117" s="74">
        <v>0</v>
      </c>
      <c r="AD117" s="74">
        <v>6.4603000000000002</v>
      </c>
      <c r="AE117" s="74">
        <v>0</v>
      </c>
    </row>
    <row r="118" spans="1:31" hidden="1" outlineLevel="1" collapsed="1">
      <c r="A118" s="62">
        <v>43800</v>
      </c>
      <c r="B118" s="74">
        <v>18.317699999999999</v>
      </c>
      <c r="C118" s="74">
        <v>19.726800000000001</v>
      </c>
      <c r="D118" s="74">
        <v>16.5472</v>
      </c>
      <c r="E118" s="74">
        <v>16.226700000000001</v>
      </c>
      <c r="F118" s="74">
        <v>17.601299999999998</v>
      </c>
      <c r="G118" s="74">
        <v>10.0054</v>
      </c>
      <c r="H118" s="74">
        <v>19.7622</v>
      </c>
      <c r="I118" s="74">
        <v>19.726800000000001</v>
      </c>
      <c r="J118" s="74">
        <v>19.819800000000001</v>
      </c>
      <c r="K118" s="74">
        <v>19.8353</v>
      </c>
      <c r="L118" s="74">
        <v>19.7819</v>
      </c>
      <c r="M118" s="74">
        <v>0</v>
      </c>
      <c r="N118" s="74">
        <v>5.3548999999999998</v>
      </c>
      <c r="O118" s="74">
        <v>0</v>
      </c>
      <c r="P118" s="74">
        <v>5.3548999999999998</v>
      </c>
      <c r="Q118" s="74">
        <v>5.1585999999999999</v>
      </c>
      <c r="R118" s="74">
        <v>5.4020000000000001</v>
      </c>
      <c r="S118" s="74">
        <v>10.0054</v>
      </c>
      <c r="T118" s="74">
        <v>8.6951999999999998</v>
      </c>
      <c r="U118" s="74">
        <v>0</v>
      </c>
      <c r="V118" s="74">
        <v>8.6951999999999998</v>
      </c>
      <c r="W118" s="74">
        <v>8.3942999999999994</v>
      </c>
      <c r="X118" s="74">
        <v>0</v>
      </c>
      <c r="Y118" s="74">
        <v>10.0054</v>
      </c>
      <c r="Z118" s="74">
        <v>4.6755000000000004</v>
      </c>
      <c r="AA118" s="74">
        <v>0</v>
      </c>
      <c r="AB118" s="74">
        <v>4.6755000000000004</v>
      </c>
      <c r="AC118" s="74">
        <v>4.4775999999999998</v>
      </c>
      <c r="AD118" s="74">
        <v>5.4020000000000001</v>
      </c>
      <c r="AE118" s="74">
        <v>0</v>
      </c>
    </row>
    <row r="119" spans="1:31" hidden="1" outlineLevel="1" collapsed="1">
      <c r="A119" s="62">
        <v>43831</v>
      </c>
      <c r="B119" s="74">
        <v>19.5307</v>
      </c>
      <c r="C119" s="74">
        <v>19.902200000000001</v>
      </c>
      <c r="D119" s="74">
        <v>19.087499999999999</v>
      </c>
      <c r="E119" s="74">
        <v>19.0625</v>
      </c>
      <c r="F119" s="74">
        <v>19.326599999999999</v>
      </c>
      <c r="G119" s="74">
        <v>10.007199999999999</v>
      </c>
      <c r="H119" s="74">
        <v>19.6587</v>
      </c>
      <c r="I119" s="74">
        <v>19.902200000000001</v>
      </c>
      <c r="J119" s="74">
        <v>19.361799999999999</v>
      </c>
      <c r="K119" s="74">
        <v>19.181100000000001</v>
      </c>
      <c r="L119" s="74">
        <v>19.6523</v>
      </c>
      <c r="M119" s="74">
        <v>0</v>
      </c>
      <c r="N119" s="74">
        <v>6.5945</v>
      </c>
      <c r="O119" s="74">
        <v>0</v>
      </c>
      <c r="P119" s="74">
        <v>6.5945</v>
      </c>
      <c r="Q119" s="74">
        <v>5.0484999999999998</v>
      </c>
      <c r="R119" s="74">
        <v>3.9777999999999998</v>
      </c>
      <c r="S119" s="74">
        <v>10.007199999999999</v>
      </c>
      <c r="T119" s="74">
        <v>6.6388999999999996</v>
      </c>
      <c r="U119" s="74">
        <v>0</v>
      </c>
      <c r="V119" s="74">
        <v>6.6388999999999996</v>
      </c>
      <c r="W119" s="74">
        <v>5.0484999999999998</v>
      </c>
      <c r="X119" s="74">
        <v>3.7</v>
      </c>
      <c r="Y119" s="74">
        <v>10.007199999999999</v>
      </c>
      <c r="Z119" s="74">
        <v>5.7530000000000001</v>
      </c>
      <c r="AA119" s="74">
        <v>0</v>
      </c>
      <c r="AB119" s="74">
        <v>5.7530000000000001</v>
      </c>
      <c r="AC119" s="74">
        <v>0</v>
      </c>
      <c r="AD119" s="74">
        <v>5.7530000000000001</v>
      </c>
      <c r="AE119" s="74">
        <v>0</v>
      </c>
    </row>
    <row r="120" spans="1:31" hidden="1" outlineLevel="1" collapsed="1">
      <c r="A120" s="62">
        <v>43862</v>
      </c>
      <c r="B120" s="74">
        <v>18.4831</v>
      </c>
      <c r="C120" s="74">
        <v>19.606000000000002</v>
      </c>
      <c r="D120" s="74">
        <v>17.341000000000001</v>
      </c>
      <c r="E120" s="74">
        <v>17.049399999999999</v>
      </c>
      <c r="F120" s="74">
        <v>18.3428</v>
      </c>
      <c r="G120" s="74">
        <v>10.007099999999999</v>
      </c>
      <c r="H120" s="74">
        <v>18.741599999999998</v>
      </c>
      <c r="I120" s="74">
        <v>19.606000000000002</v>
      </c>
      <c r="J120" s="74">
        <v>17.817499999999999</v>
      </c>
      <c r="K120" s="74">
        <v>17.488</v>
      </c>
      <c r="L120" s="74">
        <v>18.676200000000001</v>
      </c>
      <c r="M120" s="74">
        <v>0</v>
      </c>
      <c r="N120" s="74">
        <v>8.0152999999999999</v>
      </c>
      <c r="O120" s="74">
        <v>0</v>
      </c>
      <c r="P120" s="74">
        <v>8.0152999999999999</v>
      </c>
      <c r="Q120" s="74">
        <v>7.4189999999999996</v>
      </c>
      <c r="R120" s="74">
        <v>8.1844999999999999</v>
      </c>
      <c r="S120" s="74">
        <v>10.007099999999999</v>
      </c>
      <c r="T120" s="74">
        <v>8.0617000000000001</v>
      </c>
      <c r="U120" s="74">
        <v>0</v>
      </c>
      <c r="V120" s="74">
        <v>8.0617000000000001</v>
      </c>
      <c r="W120" s="74">
        <v>7.4189999999999996</v>
      </c>
      <c r="X120" s="74">
        <v>8.5</v>
      </c>
      <c r="Y120" s="74">
        <v>10.007099999999999</v>
      </c>
      <c r="Z120" s="74">
        <v>5.99</v>
      </c>
      <c r="AA120" s="74">
        <v>0</v>
      </c>
      <c r="AB120" s="74">
        <v>5.99</v>
      </c>
      <c r="AC120" s="74">
        <v>0</v>
      </c>
      <c r="AD120" s="74">
        <v>5.99</v>
      </c>
      <c r="AE120" s="74">
        <v>0</v>
      </c>
    </row>
    <row r="121" spans="1:31" hidden="1" outlineLevel="1" collapsed="1">
      <c r="A121" s="62">
        <v>43891</v>
      </c>
      <c r="B121" s="74">
        <v>17.6934</v>
      </c>
      <c r="C121" s="74">
        <v>18.670400000000001</v>
      </c>
      <c r="D121" s="74">
        <v>16.861899999999999</v>
      </c>
      <c r="E121" s="74">
        <v>16.493400000000001</v>
      </c>
      <c r="F121" s="74">
        <v>18.0747</v>
      </c>
      <c r="G121" s="74">
        <v>14.8652</v>
      </c>
      <c r="H121" s="74">
        <v>18.0017</v>
      </c>
      <c r="I121" s="74">
        <v>18.670400000000001</v>
      </c>
      <c r="J121" s="74">
        <v>17.393799999999999</v>
      </c>
      <c r="K121" s="74">
        <v>16.6708</v>
      </c>
      <c r="L121" s="74">
        <v>18.3399</v>
      </c>
      <c r="M121" s="74">
        <v>21.000299999999999</v>
      </c>
      <c r="N121" s="74">
        <v>9.0620999999999992</v>
      </c>
      <c r="O121" s="74">
        <v>0</v>
      </c>
      <c r="P121" s="74">
        <v>9.0620999999999992</v>
      </c>
      <c r="Q121" s="74">
        <v>6.4564000000000004</v>
      </c>
      <c r="R121" s="74">
        <v>6.8103999999999996</v>
      </c>
      <c r="S121" s="74">
        <v>10.007199999999999</v>
      </c>
      <c r="T121" s="74">
        <v>9.0620999999999992</v>
      </c>
      <c r="U121" s="74">
        <v>0</v>
      </c>
      <c r="V121" s="74">
        <v>9.0620999999999992</v>
      </c>
      <c r="W121" s="74">
        <v>6.4564000000000004</v>
      </c>
      <c r="X121" s="74">
        <v>6.8103999999999996</v>
      </c>
      <c r="Y121" s="74">
        <v>10.007199999999999</v>
      </c>
      <c r="Z121" s="74">
        <v>0</v>
      </c>
      <c r="AA121" s="74">
        <v>0</v>
      </c>
      <c r="AB121" s="74">
        <v>0</v>
      </c>
      <c r="AC121" s="74">
        <v>0</v>
      </c>
      <c r="AD121" s="74">
        <v>0</v>
      </c>
      <c r="AE121" s="74">
        <v>0</v>
      </c>
    </row>
    <row r="122" spans="1:31" hidden="1" outlineLevel="1" collapsed="1">
      <c r="A122" s="62">
        <v>43922</v>
      </c>
      <c r="B122" s="74">
        <v>16.078499999999998</v>
      </c>
      <c r="C122" s="74">
        <v>17.905999999999999</v>
      </c>
      <c r="D122" s="74">
        <v>14.1934</v>
      </c>
      <c r="E122" s="74">
        <v>16.569400000000002</v>
      </c>
      <c r="F122" s="74">
        <v>14.3089</v>
      </c>
      <c r="G122" s="74">
        <v>6.1687000000000003</v>
      </c>
      <c r="H122" s="74">
        <v>17.780899999999999</v>
      </c>
      <c r="I122" s="74">
        <v>17.905999999999999</v>
      </c>
      <c r="J122" s="74">
        <v>17.599399999999999</v>
      </c>
      <c r="K122" s="74">
        <v>17.490500000000001</v>
      </c>
      <c r="L122" s="74">
        <v>17.710799999999999</v>
      </c>
      <c r="M122" s="74">
        <v>21.000299999999999</v>
      </c>
      <c r="N122" s="74">
        <v>5.8329000000000004</v>
      </c>
      <c r="O122" s="74">
        <v>0</v>
      </c>
      <c r="P122" s="74">
        <v>5.8329000000000004</v>
      </c>
      <c r="Q122" s="74">
        <v>6.4314</v>
      </c>
      <c r="R122" s="74">
        <v>6.1517999999999997</v>
      </c>
      <c r="S122" s="74">
        <v>5.45</v>
      </c>
      <c r="T122" s="74">
        <v>6.6558000000000002</v>
      </c>
      <c r="U122" s="74">
        <v>0</v>
      </c>
      <c r="V122" s="74">
        <v>6.6558000000000002</v>
      </c>
      <c r="W122" s="74">
        <v>6.4314</v>
      </c>
      <c r="X122" s="74">
        <v>8</v>
      </c>
      <c r="Y122" s="74">
        <v>0</v>
      </c>
      <c r="Z122" s="74">
        <v>5.6631</v>
      </c>
      <c r="AA122" s="74">
        <v>0</v>
      </c>
      <c r="AB122" s="74">
        <v>5.6631</v>
      </c>
      <c r="AC122" s="74">
        <v>0</v>
      </c>
      <c r="AD122" s="74">
        <v>6.0087999999999999</v>
      </c>
      <c r="AE122" s="74">
        <v>5.45</v>
      </c>
    </row>
    <row r="123" spans="1:31" hidden="1" outlineLevel="1" collapsed="1">
      <c r="A123" s="62">
        <v>43952</v>
      </c>
      <c r="B123" s="74">
        <v>17.0396</v>
      </c>
      <c r="C123" s="74">
        <v>18.209199999999999</v>
      </c>
      <c r="D123" s="74">
        <v>16.1721</v>
      </c>
      <c r="E123" s="74">
        <v>16.385300000000001</v>
      </c>
      <c r="F123" s="74">
        <v>14.151</v>
      </c>
      <c r="G123" s="74">
        <v>20.5898</v>
      </c>
      <c r="H123" s="74">
        <v>17.841000000000001</v>
      </c>
      <c r="I123" s="74">
        <v>18.209199999999999</v>
      </c>
      <c r="J123" s="74">
        <v>17.5335</v>
      </c>
      <c r="K123" s="74">
        <v>16.698</v>
      </c>
      <c r="L123" s="74">
        <v>17.784700000000001</v>
      </c>
      <c r="M123" s="74">
        <v>20.5898</v>
      </c>
      <c r="N123" s="74">
        <v>5.3738000000000001</v>
      </c>
      <c r="O123" s="74">
        <v>0</v>
      </c>
      <c r="P123" s="74">
        <v>5.3738000000000001</v>
      </c>
      <c r="Q123" s="74">
        <v>7.9935999999999998</v>
      </c>
      <c r="R123" s="74">
        <v>4.8174000000000001</v>
      </c>
      <c r="S123" s="74" t="s">
        <v>127</v>
      </c>
      <c r="T123" s="74">
        <v>5.4028</v>
      </c>
      <c r="U123" s="74">
        <v>0</v>
      </c>
      <c r="V123" s="74">
        <v>5.4028</v>
      </c>
      <c r="W123" s="74">
        <v>7.9935999999999998</v>
      </c>
      <c r="X123" s="74">
        <v>4.8</v>
      </c>
      <c r="Y123" s="74">
        <v>0</v>
      </c>
      <c r="Z123" s="74">
        <v>5</v>
      </c>
      <c r="AA123" s="74">
        <v>0</v>
      </c>
      <c r="AB123" s="74">
        <v>5</v>
      </c>
      <c r="AC123" s="74">
        <v>0</v>
      </c>
      <c r="AD123" s="74">
        <v>5</v>
      </c>
      <c r="AE123" s="74">
        <v>0</v>
      </c>
    </row>
    <row r="124" spans="1:31" hidden="1" outlineLevel="1" collapsed="1">
      <c r="A124" s="62">
        <v>43983</v>
      </c>
      <c r="B124" s="74">
        <v>16.260300000000001</v>
      </c>
      <c r="C124" s="74">
        <v>17.6356</v>
      </c>
      <c r="D124" s="74">
        <v>14.9091</v>
      </c>
      <c r="E124" s="74">
        <v>14.6243</v>
      </c>
      <c r="F124" s="74">
        <v>15.599299999999999</v>
      </c>
      <c r="G124" s="74">
        <v>0</v>
      </c>
      <c r="H124" s="74">
        <v>16.808199999999999</v>
      </c>
      <c r="I124" s="74">
        <v>17.6356</v>
      </c>
      <c r="J124" s="74">
        <v>15.899699999999999</v>
      </c>
      <c r="K124" s="74">
        <v>15.634</v>
      </c>
      <c r="L124" s="74">
        <v>16.5228</v>
      </c>
      <c r="M124" s="74">
        <v>0</v>
      </c>
      <c r="N124" s="74">
        <v>6.4848999999999997</v>
      </c>
      <c r="O124" s="74">
        <v>0</v>
      </c>
      <c r="P124" s="74">
        <v>6.4848999999999997</v>
      </c>
      <c r="Q124" s="74">
        <v>6.7610999999999999</v>
      </c>
      <c r="R124" s="74">
        <v>5.5826000000000002</v>
      </c>
      <c r="S124" s="74">
        <v>0</v>
      </c>
      <c r="T124" s="74">
        <v>6.8669000000000002</v>
      </c>
      <c r="U124" s="74">
        <v>0</v>
      </c>
      <c r="V124" s="74">
        <v>6.8669000000000002</v>
      </c>
      <c r="W124" s="74">
        <v>6.8669000000000002</v>
      </c>
      <c r="X124" s="74">
        <v>0</v>
      </c>
      <c r="Y124" s="74">
        <v>0</v>
      </c>
      <c r="Z124" s="74">
        <v>5.6863000000000001</v>
      </c>
      <c r="AA124" s="74">
        <v>0</v>
      </c>
      <c r="AB124" s="74">
        <v>5.6863000000000001</v>
      </c>
      <c r="AC124" s="74">
        <v>5.9587000000000003</v>
      </c>
      <c r="AD124" s="74">
        <v>5.5826000000000002</v>
      </c>
      <c r="AE124" s="74">
        <v>0</v>
      </c>
    </row>
    <row r="125" spans="1:31" hidden="1" outlineLevel="1" collapsed="1">
      <c r="A125" s="62">
        <v>44013</v>
      </c>
      <c r="B125" s="74">
        <v>15.009399999999999</v>
      </c>
      <c r="C125" s="74">
        <v>16.895399999999999</v>
      </c>
      <c r="D125" s="74">
        <v>13.812900000000001</v>
      </c>
      <c r="E125" s="74">
        <v>13.861599999999999</v>
      </c>
      <c r="F125" s="74">
        <v>14.2117</v>
      </c>
      <c r="G125" s="74">
        <v>9.4555000000000007</v>
      </c>
      <c r="H125" s="74">
        <v>15.386100000000001</v>
      </c>
      <c r="I125" s="74">
        <v>16.895399999999999</v>
      </c>
      <c r="J125" s="74">
        <v>14.3551</v>
      </c>
      <c r="K125" s="74">
        <v>14.288600000000001</v>
      </c>
      <c r="L125" s="74">
        <v>14.51</v>
      </c>
      <c r="M125" s="74">
        <v>13.7372</v>
      </c>
      <c r="N125" s="74">
        <v>6.7525000000000004</v>
      </c>
      <c r="O125" s="74">
        <v>0</v>
      </c>
      <c r="P125" s="74">
        <v>6.7525000000000004</v>
      </c>
      <c r="Q125" s="74">
        <v>5.8620999999999999</v>
      </c>
      <c r="R125" s="74">
        <v>7.5</v>
      </c>
      <c r="S125" s="74">
        <v>7.5</v>
      </c>
      <c r="T125" s="74">
        <v>6.7211999999999996</v>
      </c>
      <c r="U125" s="74">
        <v>0</v>
      </c>
      <c r="V125" s="74">
        <v>6.7211999999999996</v>
      </c>
      <c r="W125" s="74">
        <v>5.6017000000000001</v>
      </c>
      <c r="X125" s="74">
        <v>7.5</v>
      </c>
      <c r="Y125" s="74">
        <v>7.5</v>
      </c>
      <c r="Z125" s="74">
        <v>7.1216999999999997</v>
      </c>
      <c r="AA125" s="74">
        <v>0</v>
      </c>
      <c r="AB125" s="74">
        <v>7.1216999999999997</v>
      </c>
      <c r="AC125" s="74">
        <v>7.1216999999999997</v>
      </c>
      <c r="AD125" s="74">
        <v>0</v>
      </c>
      <c r="AE125" s="74">
        <v>0</v>
      </c>
    </row>
    <row r="126" spans="1:31" hidden="1" outlineLevel="1" collapsed="1">
      <c r="A126" s="62">
        <v>44044</v>
      </c>
      <c r="B126" s="74">
        <v>13.6714</v>
      </c>
      <c r="C126" s="74">
        <v>16.795200000000001</v>
      </c>
      <c r="D126" s="74">
        <v>11.938000000000001</v>
      </c>
      <c r="E126" s="74">
        <v>13.058199999999999</v>
      </c>
      <c r="F126" s="74">
        <v>11.090199999999999</v>
      </c>
      <c r="G126" s="74">
        <v>6.5</v>
      </c>
      <c r="H126" s="74">
        <v>15.330500000000001</v>
      </c>
      <c r="I126" s="74">
        <v>16.795200000000001</v>
      </c>
      <c r="J126" s="74">
        <v>14.212300000000001</v>
      </c>
      <c r="K126" s="74">
        <v>13.103400000000001</v>
      </c>
      <c r="L126" s="74">
        <v>16.304099999999998</v>
      </c>
      <c r="M126" s="74">
        <v>0</v>
      </c>
      <c r="N126" s="74">
        <v>5.8860000000000001</v>
      </c>
      <c r="O126" s="74">
        <v>0</v>
      </c>
      <c r="P126" s="74">
        <v>5.8860000000000001</v>
      </c>
      <c r="Q126" s="74">
        <v>4.8166000000000002</v>
      </c>
      <c r="R126" s="74">
        <v>5.8479000000000001</v>
      </c>
      <c r="S126" s="74">
        <v>6.5</v>
      </c>
      <c r="T126" s="74">
        <v>6.3509000000000002</v>
      </c>
      <c r="U126" s="74">
        <v>0</v>
      </c>
      <c r="V126" s="74">
        <v>6.3509000000000002</v>
      </c>
      <c r="W126" s="74">
        <v>4.8166000000000002</v>
      </c>
      <c r="X126" s="74">
        <v>6.5</v>
      </c>
      <c r="Y126" s="74">
        <v>6.5</v>
      </c>
      <c r="Z126" s="74">
        <v>5.83</v>
      </c>
      <c r="AA126" s="74">
        <v>0</v>
      </c>
      <c r="AB126" s="74">
        <v>5.83</v>
      </c>
      <c r="AC126" s="74">
        <v>0</v>
      </c>
      <c r="AD126" s="74">
        <v>5.83</v>
      </c>
      <c r="AE126" s="74">
        <v>0</v>
      </c>
    </row>
    <row r="127" spans="1:31" hidden="1" outlineLevel="1" collapsed="1">
      <c r="A127" s="62">
        <v>44075</v>
      </c>
      <c r="B127" s="74">
        <v>13.9574</v>
      </c>
      <c r="C127" s="74">
        <v>16.0014</v>
      </c>
      <c r="D127" s="74">
        <v>12.697100000000001</v>
      </c>
      <c r="E127" s="74">
        <v>13.203799999999999</v>
      </c>
      <c r="F127" s="74">
        <v>12.7217</v>
      </c>
      <c r="G127" s="74">
        <v>8.1776999999999997</v>
      </c>
      <c r="H127" s="74">
        <v>14.379200000000001</v>
      </c>
      <c r="I127" s="74">
        <v>16.0014</v>
      </c>
      <c r="J127" s="74">
        <v>13.2744</v>
      </c>
      <c r="K127" s="74">
        <v>13.2668</v>
      </c>
      <c r="L127" s="74">
        <v>13.2744</v>
      </c>
      <c r="M127" s="74">
        <v>16.34</v>
      </c>
      <c r="N127" s="74">
        <v>7.1694000000000004</v>
      </c>
      <c r="O127" s="74">
        <v>0</v>
      </c>
      <c r="P127" s="74">
        <v>7.1694000000000004</v>
      </c>
      <c r="Q127" s="74">
        <v>3.7913000000000001</v>
      </c>
      <c r="R127" s="74">
        <v>5.4549000000000003</v>
      </c>
      <c r="S127" s="74">
        <v>8</v>
      </c>
      <c r="T127" s="74">
        <v>7.7013999999999996</v>
      </c>
      <c r="U127" s="74">
        <v>0</v>
      </c>
      <c r="V127" s="74">
        <v>7.7013999999999996</v>
      </c>
      <c r="W127" s="74">
        <v>3.7913000000000001</v>
      </c>
      <c r="X127" s="74">
        <v>3.7</v>
      </c>
      <c r="Y127" s="74">
        <v>8</v>
      </c>
      <c r="Z127" s="74">
        <v>5.5399000000000003</v>
      </c>
      <c r="AA127" s="74">
        <v>0</v>
      </c>
      <c r="AB127" s="74">
        <v>5.5399000000000003</v>
      </c>
      <c r="AC127" s="74">
        <v>0</v>
      </c>
      <c r="AD127" s="74">
        <v>5.5399000000000003</v>
      </c>
      <c r="AE127" s="74">
        <v>0</v>
      </c>
    </row>
    <row r="128" spans="1:31" hidden="1" outlineLevel="1" collapsed="1">
      <c r="A128" s="62">
        <v>44105</v>
      </c>
      <c r="B128" s="74">
        <v>14.251799999999999</v>
      </c>
      <c r="C128" s="74">
        <v>15.979100000000001</v>
      </c>
      <c r="D128" s="74">
        <v>13.044600000000001</v>
      </c>
      <c r="E128" s="74">
        <v>13.088200000000001</v>
      </c>
      <c r="F128" s="74">
        <v>12.9869</v>
      </c>
      <c r="G128" s="74">
        <v>0</v>
      </c>
      <c r="H128" s="74">
        <v>14.447800000000001</v>
      </c>
      <c r="I128" s="74">
        <v>15.979100000000001</v>
      </c>
      <c r="J128" s="74">
        <v>13.329800000000001</v>
      </c>
      <c r="K128" s="74">
        <v>13.1724</v>
      </c>
      <c r="L128" s="74">
        <v>13.5558</v>
      </c>
      <c r="M128" s="74">
        <v>0</v>
      </c>
      <c r="N128" s="74">
        <v>6.6604999999999999</v>
      </c>
      <c r="O128" s="74">
        <v>0</v>
      </c>
      <c r="P128" s="74">
        <v>6.6604999999999999</v>
      </c>
      <c r="Q128" s="74">
        <v>4.3090999999999999</v>
      </c>
      <c r="R128" s="74">
        <v>7.0014000000000003</v>
      </c>
      <c r="S128" s="74" t="s">
        <v>127</v>
      </c>
      <c r="T128" s="74">
        <v>6.383</v>
      </c>
      <c r="U128" s="74">
        <v>0</v>
      </c>
      <c r="V128" s="74">
        <v>6.383</v>
      </c>
      <c r="W128" s="74">
        <v>4.3090999999999999</v>
      </c>
      <c r="X128" s="74">
        <v>9.2917000000000005</v>
      </c>
      <c r="Y128" s="74">
        <v>0</v>
      </c>
      <c r="Z128" s="74">
        <v>6.7374000000000001</v>
      </c>
      <c r="AA128" s="74">
        <v>0</v>
      </c>
      <c r="AB128" s="74">
        <v>6.7374000000000001</v>
      </c>
      <c r="AC128" s="74">
        <v>0</v>
      </c>
      <c r="AD128" s="74">
        <v>6.7374000000000001</v>
      </c>
      <c r="AE128" s="74">
        <v>0</v>
      </c>
    </row>
    <row r="129" spans="1:31" hidden="1" outlineLevel="1" collapsed="1">
      <c r="A129" s="62">
        <v>44136</v>
      </c>
      <c r="B129" s="74">
        <v>13.8184</v>
      </c>
      <c r="C129" s="74">
        <v>15.9323</v>
      </c>
      <c r="D129" s="74">
        <v>12.2232</v>
      </c>
      <c r="E129" s="74">
        <v>12.2311</v>
      </c>
      <c r="F129" s="74">
        <v>12.208500000000001</v>
      </c>
      <c r="G129" s="74">
        <v>0</v>
      </c>
      <c r="H129" s="74">
        <v>14.188499999999999</v>
      </c>
      <c r="I129" s="74">
        <v>15.9323</v>
      </c>
      <c r="J129" s="74">
        <v>12.754799999999999</v>
      </c>
      <c r="K129" s="74">
        <v>12.553900000000001</v>
      </c>
      <c r="L129" s="74">
        <v>13.164899999999999</v>
      </c>
      <c r="M129" s="74">
        <v>0</v>
      </c>
      <c r="N129" s="74">
        <v>6.2794999999999996</v>
      </c>
      <c r="O129" s="74">
        <v>0</v>
      </c>
      <c r="P129" s="74">
        <v>6.2794999999999996</v>
      </c>
      <c r="Q129" s="74">
        <v>6.2813999999999997</v>
      </c>
      <c r="R129" s="74">
        <v>6.2781000000000002</v>
      </c>
      <c r="S129" s="74" t="s">
        <v>127</v>
      </c>
      <c r="T129" s="74">
        <v>6.2230999999999996</v>
      </c>
      <c r="U129" s="74">
        <v>0</v>
      </c>
      <c r="V129" s="74">
        <v>6.2230999999999996</v>
      </c>
      <c r="W129" s="74">
        <v>6.2813999999999997</v>
      </c>
      <c r="X129" s="74">
        <v>6.0941999999999998</v>
      </c>
      <c r="Y129" s="74">
        <v>0</v>
      </c>
      <c r="Z129" s="74">
        <v>6.3609999999999998</v>
      </c>
      <c r="AA129" s="74">
        <v>0</v>
      </c>
      <c r="AB129" s="74">
        <v>6.3609999999999998</v>
      </c>
      <c r="AC129" s="74">
        <v>0</v>
      </c>
      <c r="AD129" s="74">
        <v>6.3609999999999998</v>
      </c>
      <c r="AE129" s="74">
        <v>0</v>
      </c>
    </row>
    <row r="130" spans="1:31" hidden="1" outlineLevel="1" collapsed="1">
      <c r="A130" s="62">
        <v>44166</v>
      </c>
      <c r="B130" s="74">
        <v>13.1493</v>
      </c>
      <c r="C130" s="74">
        <v>15.3331</v>
      </c>
      <c r="D130" s="74">
        <v>11.8124</v>
      </c>
      <c r="E130" s="74">
        <v>11.419499999999999</v>
      </c>
      <c r="F130" s="74">
        <v>12.462899999999999</v>
      </c>
      <c r="G130" s="74">
        <v>0</v>
      </c>
      <c r="H130" s="74">
        <v>14.004300000000001</v>
      </c>
      <c r="I130" s="74">
        <v>15.3331</v>
      </c>
      <c r="J130" s="74">
        <v>13.0046</v>
      </c>
      <c r="K130" s="74">
        <v>12.9556</v>
      </c>
      <c r="L130" s="74">
        <v>13.0724</v>
      </c>
      <c r="M130" s="74">
        <v>0</v>
      </c>
      <c r="N130" s="74">
        <v>6.6060999999999996</v>
      </c>
      <c r="O130" s="74">
        <v>0</v>
      </c>
      <c r="P130" s="74">
        <v>6.6060999999999996</v>
      </c>
      <c r="Q130" s="74">
        <v>6.6135999999999999</v>
      </c>
      <c r="R130" s="74">
        <v>6.5743</v>
      </c>
      <c r="S130" s="74" t="s">
        <v>127</v>
      </c>
      <c r="T130" s="74">
        <v>6.6957000000000004</v>
      </c>
      <c r="U130" s="74">
        <v>0</v>
      </c>
      <c r="V130" s="74">
        <v>6.6957000000000004</v>
      </c>
      <c r="W130" s="74">
        <v>6.6707000000000001</v>
      </c>
      <c r="X130" s="74">
        <v>6.8289999999999997</v>
      </c>
      <c r="Y130" s="74">
        <v>0</v>
      </c>
      <c r="Z130" s="74">
        <v>5.609</v>
      </c>
      <c r="AA130" s="74">
        <v>0</v>
      </c>
      <c r="AB130" s="74">
        <v>5.609</v>
      </c>
      <c r="AC130" s="74">
        <v>5.4352999999999998</v>
      </c>
      <c r="AD130" s="74">
        <v>5.7539999999999996</v>
      </c>
      <c r="AE130" s="74">
        <v>0</v>
      </c>
    </row>
    <row r="131" spans="1:31" hidden="1" outlineLevel="1" collapsed="1">
      <c r="A131" s="62">
        <v>44197</v>
      </c>
      <c r="B131" s="74">
        <v>13.333</v>
      </c>
      <c r="C131" s="74">
        <v>14.974500000000001</v>
      </c>
      <c r="D131" s="74">
        <v>12.3942</v>
      </c>
      <c r="E131" s="74">
        <v>12.5397</v>
      </c>
      <c r="F131" s="74">
        <v>12.108499999999999</v>
      </c>
      <c r="G131" s="74">
        <v>12.98</v>
      </c>
      <c r="H131" s="74">
        <v>13.769600000000001</v>
      </c>
      <c r="I131" s="74">
        <v>14.974500000000001</v>
      </c>
      <c r="J131" s="74">
        <v>13.0215</v>
      </c>
      <c r="K131" s="74">
        <v>12.616300000000001</v>
      </c>
      <c r="L131" s="74">
        <v>13.951700000000001</v>
      </c>
      <c r="M131" s="74">
        <v>12.98</v>
      </c>
      <c r="N131" s="74">
        <v>5.0530999999999997</v>
      </c>
      <c r="O131" s="74">
        <v>0</v>
      </c>
      <c r="P131" s="74">
        <v>5.0530999999999997</v>
      </c>
      <c r="Q131" s="74">
        <v>4.6447000000000003</v>
      </c>
      <c r="R131" s="74">
        <v>5.0876000000000001</v>
      </c>
      <c r="S131" s="74" t="s">
        <v>127</v>
      </c>
      <c r="T131" s="74">
        <v>4.8764000000000003</v>
      </c>
      <c r="U131" s="74">
        <v>0</v>
      </c>
      <c r="V131" s="74">
        <v>4.8764000000000003</v>
      </c>
      <c r="W131" s="74">
        <v>4.6447000000000003</v>
      </c>
      <c r="X131" s="74">
        <v>4.9000000000000004</v>
      </c>
      <c r="Y131" s="74">
        <v>0</v>
      </c>
      <c r="Z131" s="74">
        <v>6</v>
      </c>
      <c r="AA131" s="74">
        <v>0</v>
      </c>
      <c r="AB131" s="74">
        <v>6</v>
      </c>
      <c r="AC131" s="74">
        <v>0</v>
      </c>
      <c r="AD131" s="74">
        <v>6</v>
      </c>
      <c r="AE131" s="74">
        <v>0</v>
      </c>
    </row>
    <row r="132" spans="1:31" hidden="1" outlineLevel="1" collapsed="1">
      <c r="A132" s="62">
        <v>44228</v>
      </c>
      <c r="B132" s="74">
        <v>13.7707</v>
      </c>
      <c r="C132" s="74">
        <v>14.9895</v>
      </c>
      <c r="D132" s="74">
        <v>12.914999999999999</v>
      </c>
      <c r="E132" s="74">
        <v>12.0467</v>
      </c>
      <c r="F132" s="74">
        <v>15.0398</v>
      </c>
      <c r="G132" s="74">
        <v>0</v>
      </c>
      <c r="H132" s="74">
        <v>14.018800000000001</v>
      </c>
      <c r="I132" s="74">
        <v>14.9895</v>
      </c>
      <c r="J132" s="74">
        <v>13.2994</v>
      </c>
      <c r="K132" s="74">
        <v>12.3101</v>
      </c>
      <c r="L132" s="74">
        <v>15.8142</v>
      </c>
      <c r="M132" s="74">
        <v>0</v>
      </c>
      <c r="N132" s="74">
        <v>6.0266999999999999</v>
      </c>
      <c r="O132" s="74">
        <v>0</v>
      </c>
      <c r="P132" s="74">
        <v>6.0266999999999999</v>
      </c>
      <c r="Q132" s="74">
        <v>6.1111000000000004</v>
      </c>
      <c r="R132" s="74">
        <v>5.9146000000000001</v>
      </c>
      <c r="S132" s="74" t="s">
        <v>127</v>
      </c>
      <c r="T132" s="74">
        <v>6.1836000000000002</v>
      </c>
      <c r="U132" s="74">
        <v>0</v>
      </c>
      <c r="V132" s="74">
        <v>6.1836000000000002</v>
      </c>
      <c r="W132" s="74">
        <v>6.181</v>
      </c>
      <c r="X132" s="74">
        <v>6.5</v>
      </c>
      <c r="Y132" s="74">
        <v>0</v>
      </c>
      <c r="Z132" s="74">
        <v>5.8529999999999998</v>
      </c>
      <c r="AA132" s="74">
        <v>0</v>
      </c>
      <c r="AB132" s="74">
        <v>5.8529999999999998</v>
      </c>
      <c r="AC132" s="74">
        <v>5.3760000000000003</v>
      </c>
      <c r="AD132" s="74">
        <v>5.9086999999999996</v>
      </c>
      <c r="AE132" s="74">
        <v>0</v>
      </c>
    </row>
    <row r="133" spans="1:31" hidden="1" outlineLevel="1" collapsed="1">
      <c r="A133" s="62">
        <v>44256</v>
      </c>
      <c r="B133" s="74">
        <v>12.967700000000001</v>
      </c>
      <c r="C133" s="74">
        <v>14.834899999999999</v>
      </c>
      <c r="D133" s="74">
        <v>11.9863</v>
      </c>
      <c r="E133" s="74">
        <v>12.8483</v>
      </c>
      <c r="F133" s="74">
        <v>10.7561</v>
      </c>
      <c r="G133" s="74">
        <v>0</v>
      </c>
      <c r="H133" s="74">
        <v>13.621</v>
      </c>
      <c r="I133" s="74">
        <v>14.834899999999999</v>
      </c>
      <c r="J133" s="74">
        <v>12.8954</v>
      </c>
      <c r="K133" s="74">
        <v>13.1678</v>
      </c>
      <c r="L133" s="74">
        <v>12.4186</v>
      </c>
      <c r="M133" s="74">
        <v>0</v>
      </c>
      <c r="N133" s="74">
        <v>5.3684000000000003</v>
      </c>
      <c r="O133" s="74">
        <v>0</v>
      </c>
      <c r="P133" s="74">
        <v>5.3684000000000003</v>
      </c>
      <c r="Q133" s="74">
        <v>6.5712999999999999</v>
      </c>
      <c r="R133" s="74">
        <v>4.9972000000000003</v>
      </c>
      <c r="S133" s="74" t="s">
        <v>127</v>
      </c>
      <c r="T133" s="74">
        <v>6.4493999999999998</v>
      </c>
      <c r="U133" s="74">
        <v>0</v>
      </c>
      <c r="V133" s="74">
        <v>6.4493999999999998</v>
      </c>
      <c r="W133" s="74">
        <v>6.5997000000000003</v>
      </c>
      <c r="X133" s="74">
        <v>5.1037999999999997</v>
      </c>
      <c r="Y133" s="74">
        <v>0</v>
      </c>
      <c r="Z133" s="74">
        <v>5.0407000000000002</v>
      </c>
      <c r="AA133" s="74">
        <v>0</v>
      </c>
      <c r="AB133" s="74">
        <v>5.0407000000000002</v>
      </c>
      <c r="AC133" s="74">
        <v>6.3474000000000004</v>
      </c>
      <c r="AD133" s="74">
        <v>4.9939</v>
      </c>
      <c r="AE133" s="74">
        <v>0</v>
      </c>
    </row>
    <row r="134" spans="1:31" hidden="1" outlineLevel="1" collapsed="1">
      <c r="A134" s="62">
        <v>44287</v>
      </c>
      <c r="B134" s="74">
        <v>13.0875</v>
      </c>
      <c r="C134" s="74">
        <v>14.949199999999999</v>
      </c>
      <c r="D134" s="74">
        <v>12.318199999999999</v>
      </c>
      <c r="E134" s="74">
        <v>12.841799999999999</v>
      </c>
      <c r="F134" s="74">
        <v>12.5687</v>
      </c>
      <c r="G134" s="74">
        <v>5.2</v>
      </c>
      <c r="H134" s="74">
        <v>13.6159</v>
      </c>
      <c r="I134" s="74">
        <v>14.949199999999999</v>
      </c>
      <c r="J134" s="74">
        <v>13.008900000000001</v>
      </c>
      <c r="K134" s="74">
        <v>13.0776</v>
      </c>
      <c r="L134" s="74">
        <v>12.8887</v>
      </c>
      <c r="M134" s="74">
        <v>0</v>
      </c>
      <c r="N134" s="74">
        <v>5.5228000000000002</v>
      </c>
      <c r="O134" s="74">
        <v>0</v>
      </c>
      <c r="P134" s="74">
        <v>5.5228000000000002</v>
      </c>
      <c r="Q134" s="74">
        <v>5.5979999999999999</v>
      </c>
      <c r="R134" s="74">
        <v>6.4842000000000004</v>
      </c>
      <c r="S134" s="74">
        <v>5.2</v>
      </c>
      <c r="T134" s="74">
        <v>5.9985999999999997</v>
      </c>
      <c r="U134" s="74">
        <v>0</v>
      </c>
      <c r="V134" s="74">
        <v>5.9985999999999997</v>
      </c>
      <c r="W134" s="74">
        <v>5.5979999999999999</v>
      </c>
      <c r="X134" s="74">
        <v>6.5514999999999999</v>
      </c>
      <c r="Y134" s="74">
        <v>0</v>
      </c>
      <c r="Z134" s="74">
        <v>5.2649999999999997</v>
      </c>
      <c r="AA134" s="74">
        <v>0</v>
      </c>
      <c r="AB134" s="74">
        <v>5.2649999999999997</v>
      </c>
      <c r="AC134" s="74">
        <v>0</v>
      </c>
      <c r="AD134" s="74">
        <v>6.2390999999999996</v>
      </c>
      <c r="AE134" s="74">
        <v>5.2</v>
      </c>
    </row>
    <row r="135" spans="1:31" hidden="1" outlineLevel="1" collapsed="1">
      <c r="A135" s="62">
        <v>44317</v>
      </c>
      <c r="B135" s="74">
        <v>13.5433</v>
      </c>
      <c r="C135" s="74">
        <v>14.7096</v>
      </c>
      <c r="D135" s="74">
        <v>12.614699999999999</v>
      </c>
      <c r="E135" s="74">
        <v>12.8294</v>
      </c>
      <c r="F135" s="74">
        <v>12.366899999999999</v>
      </c>
      <c r="G135" s="74">
        <v>0</v>
      </c>
      <c r="H135" s="74">
        <v>13.851599999999999</v>
      </c>
      <c r="I135" s="74">
        <v>14.7096</v>
      </c>
      <c r="J135" s="74">
        <v>13.1189</v>
      </c>
      <c r="K135" s="74">
        <v>13.3041</v>
      </c>
      <c r="L135" s="74">
        <v>12.904299999999999</v>
      </c>
      <c r="M135" s="74">
        <v>0</v>
      </c>
      <c r="N135" s="74">
        <v>5.6505999999999998</v>
      </c>
      <c r="O135" s="74">
        <v>0</v>
      </c>
      <c r="P135" s="74">
        <v>5.6505999999999998</v>
      </c>
      <c r="Q135" s="74">
        <v>6.0471000000000004</v>
      </c>
      <c r="R135" s="74">
        <v>5.2226999999999997</v>
      </c>
      <c r="S135" s="74" t="s">
        <v>127</v>
      </c>
      <c r="T135" s="74">
        <v>5.7130000000000001</v>
      </c>
      <c r="U135" s="74">
        <v>0</v>
      </c>
      <c r="V135" s="74">
        <v>5.7130000000000001</v>
      </c>
      <c r="W135" s="74">
        <v>6.0471000000000004</v>
      </c>
      <c r="X135" s="74">
        <v>5.0082000000000004</v>
      </c>
      <c r="Y135" s="74">
        <v>0</v>
      </c>
      <c r="Z135" s="74">
        <v>5.4473000000000003</v>
      </c>
      <c r="AA135" s="74">
        <v>0</v>
      </c>
      <c r="AB135" s="74">
        <v>5.4473000000000003</v>
      </c>
      <c r="AC135" s="74">
        <v>0</v>
      </c>
      <c r="AD135" s="74">
        <v>5.4473000000000003</v>
      </c>
      <c r="AE135" s="74">
        <v>0</v>
      </c>
    </row>
    <row r="136" spans="1:31" hidden="1" outlineLevel="1" collapsed="1">
      <c r="A136" s="62">
        <v>44348</v>
      </c>
      <c r="B136" s="74">
        <v>13.418900000000001</v>
      </c>
      <c r="C136" s="74">
        <v>14.3619</v>
      </c>
      <c r="D136" s="74">
        <v>12.5251</v>
      </c>
      <c r="E136" s="74">
        <v>12.5495</v>
      </c>
      <c r="F136" s="74">
        <v>12.4998</v>
      </c>
      <c r="G136" s="74">
        <v>0</v>
      </c>
      <c r="H136" s="74">
        <v>13.5565</v>
      </c>
      <c r="I136" s="74">
        <v>14.3619</v>
      </c>
      <c r="J136" s="74">
        <v>12.765700000000001</v>
      </c>
      <c r="K136" s="74">
        <v>12.9582</v>
      </c>
      <c r="L136" s="74">
        <v>12.5756</v>
      </c>
      <c r="M136" s="74">
        <v>0</v>
      </c>
      <c r="N136" s="74">
        <v>5.8647999999999998</v>
      </c>
      <c r="O136" s="74">
        <v>0</v>
      </c>
      <c r="P136" s="74">
        <v>5.8647999999999998</v>
      </c>
      <c r="Q136" s="74">
        <v>5.7454000000000001</v>
      </c>
      <c r="R136" s="74">
        <v>6.4317000000000002</v>
      </c>
      <c r="S136" s="74">
        <v>0</v>
      </c>
      <c r="T136" s="74">
        <v>5.8411999999999997</v>
      </c>
      <c r="U136" s="74">
        <v>0</v>
      </c>
      <c r="V136" s="74">
        <v>5.8411999999999997</v>
      </c>
      <c r="W136" s="74">
        <v>5.7454000000000001</v>
      </c>
      <c r="X136" s="74">
        <v>8.9945000000000004</v>
      </c>
      <c r="Y136" s="74">
        <v>0</v>
      </c>
      <c r="Z136" s="74">
        <v>6</v>
      </c>
      <c r="AA136" s="74">
        <v>0</v>
      </c>
      <c r="AB136" s="74">
        <v>6</v>
      </c>
      <c r="AC136" s="74">
        <v>0</v>
      </c>
      <c r="AD136" s="74">
        <v>6</v>
      </c>
      <c r="AE136" s="74">
        <v>0</v>
      </c>
    </row>
    <row r="137" spans="1:31" hidden="1" outlineLevel="1" collapsed="1">
      <c r="A137" s="62">
        <v>44378</v>
      </c>
      <c r="B137" s="74">
        <v>12.845599999999999</v>
      </c>
      <c r="C137" s="74">
        <v>14.164199999999999</v>
      </c>
      <c r="D137" s="74">
        <v>12.3797</v>
      </c>
      <c r="E137" s="74">
        <v>12.337999999999999</v>
      </c>
      <c r="F137" s="74">
        <v>12.436500000000001</v>
      </c>
      <c r="G137" s="74">
        <v>0</v>
      </c>
      <c r="H137" s="74">
        <v>13.0053</v>
      </c>
      <c r="I137" s="74">
        <v>14.164199999999999</v>
      </c>
      <c r="J137" s="74">
        <v>12.583600000000001</v>
      </c>
      <c r="K137" s="74">
        <v>12.5862</v>
      </c>
      <c r="L137" s="74">
        <v>12.5801</v>
      </c>
      <c r="M137" s="74">
        <v>0</v>
      </c>
      <c r="N137" s="74">
        <v>5.4832000000000001</v>
      </c>
      <c r="O137" s="74">
        <v>0</v>
      </c>
      <c r="P137" s="74">
        <v>5.4832000000000001</v>
      </c>
      <c r="Q137" s="74">
        <v>5.6619999999999999</v>
      </c>
      <c r="R137" s="74">
        <v>5.0223000000000004</v>
      </c>
      <c r="S137" s="74" t="s">
        <v>127</v>
      </c>
      <c r="T137" s="74">
        <v>5.3677000000000001</v>
      </c>
      <c r="U137" s="74">
        <v>0</v>
      </c>
      <c r="V137" s="74">
        <v>5.3677000000000001</v>
      </c>
      <c r="W137" s="74">
        <v>5.6619999999999999</v>
      </c>
      <c r="X137" s="74">
        <v>4.12</v>
      </c>
      <c r="Y137" s="74">
        <v>0</v>
      </c>
      <c r="Z137" s="74">
        <v>6.4211</v>
      </c>
      <c r="AA137" s="74">
        <v>0</v>
      </c>
      <c r="AB137" s="74">
        <v>6.4211</v>
      </c>
      <c r="AC137" s="74">
        <v>0</v>
      </c>
      <c r="AD137" s="74">
        <v>6.4211</v>
      </c>
      <c r="AE137" s="74">
        <v>0</v>
      </c>
    </row>
    <row r="138" spans="1:31" hidden="1" outlineLevel="1" collapsed="1">
      <c r="A138" s="62">
        <v>44409</v>
      </c>
      <c r="B138" s="74">
        <v>11.964</v>
      </c>
      <c r="C138" s="74">
        <v>13.663399999999999</v>
      </c>
      <c r="D138" s="74">
        <v>10.854200000000001</v>
      </c>
      <c r="E138" s="74">
        <v>12.164199999999999</v>
      </c>
      <c r="F138" s="74">
        <v>12.123200000000001</v>
      </c>
      <c r="G138" s="74">
        <v>5.4619999999999997</v>
      </c>
      <c r="H138" s="74">
        <v>13.0466</v>
      </c>
      <c r="I138" s="74">
        <v>13.663399999999999</v>
      </c>
      <c r="J138" s="74">
        <v>12.52</v>
      </c>
      <c r="K138" s="74">
        <v>12.604699999999999</v>
      </c>
      <c r="L138" s="74">
        <v>12.410600000000001</v>
      </c>
      <c r="M138" s="74">
        <v>20</v>
      </c>
      <c r="N138" s="74">
        <v>5.4398999999999997</v>
      </c>
      <c r="O138" s="74">
        <v>0</v>
      </c>
      <c r="P138" s="74">
        <v>5.4398999999999997</v>
      </c>
      <c r="Q138" s="74">
        <v>5.5072000000000001</v>
      </c>
      <c r="R138" s="74">
        <v>5.3095999999999997</v>
      </c>
      <c r="S138" s="74">
        <v>5.44</v>
      </c>
      <c r="T138" s="74">
        <v>5.2938999999999998</v>
      </c>
      <c r="U138" s="74">
        <v>0</v>
      </c>
      <c r="V138" s="74">
        <v>5.2938999999999998</v>
      </c>
      <c r="W138" s="74">
        <v>5.5072000000000001</v>
      </c>
      <c r="X138" s="74">
        <v>4.2770000000000001</v>
      </c>
      <c r="Y138" s="74">
        <v>0</v>
      </c>
      <c r="Z138" s="74">
        <v>5.4641999999999999</v>
      </c>
      <c r="AA138" s="74">
        <v>0</v>
      </c>
      <c r="AB138" s="74">
        <v>5.4641999999999999</v>
      </c>
      <c r="AC138" s="74">
        <v>0</v>
      </c>
      <c r="AD138" s="74">
        <v>5.9985999999999997</v>
      </c>
      <c r="AE138" s="74">
        <v>5.44</v>
      </c>
    </row>
    <row r="139" spans="1:31" hidden="1" outlineLevel="1" collapsed="1">
      <c r="A139" s="62">
        <v>44440</v>
      </c>
      <c r="B139" s="74">
        <v>12.657999999999999</v>
      </c>
      <c r="C139" s="74">
        <v>13.7996</v>
      </c>
      <c r="D139" s="74">
        <v>11.679</v>
      </c>
      <c r="E139" s="74">
        <v>11.9452</v>
      </c>
      <c r="F139" s="74">
        <v>11.382199999999999</v>
      </c>
      <c r="G139" s="74">
        <v>0</v>
      </c>
      <c r="H139" s="74">
        <v>12.863300000000001</v>
      </c>
      <c r="I139" s="74">
        <v>13.7996</v>
      </c>
      <c r="J139" s="74">
        <v>12.016999999999999</v>
      </c>
      <c r="K139" s="74">
        <v>12.176299999999999</v>
      </c>
      <c r="L139" s="74">
        <v>11.832000000000001</v>
      </c>
      <c r="M139" s="74">
        <v>0</v>
      </c>
      <c r="N139" s="74">
        <v>5.4382000000000001</v>
      </c>
      <c r="O139" s="74">
        <v>0</v>
      </c>
      <c r="P139" s="74">
        <v>5.4382000000000001</v>
      </c>
      <c r="Q139" s="74">
        <v>5.2336999999999998</v>
      </c>
      <c r="R139" s="74">
        <v>5.5444000000000004</v>
      </c>
      <c r="S139" s="74" t="s">
        <v>127</v>
      </c>
      <c r="T139" s="74">
        <v>5.2153</v>
      </c>
      <c r="U139" s="74">
        <v>0</v>
      </c>
      <c r="V139" s="74">
        <v>5.2153</v>
      </c>
      <c r="W139" s="74">
        <v>5.2336999999999998</v>
      </c>
      <c r="X139" s="74">
        <v>5.1883999999999997</v>
      </c>
      <c r="Y139" s="74">
        <v>0</v>
      </c>
      <c r="Z139" s="74">
        <v>5.7386999999999997</v>
      </c>
      <c r="AA139" s="74">
        <v>0</v>
      </c>
      <c r="AB139" s="74">
        <v>5.7386999999999997</v>
      </c>
      <c r="AC139" s="74">
        <v>0</v>
      </c>
      <c r="AD139" s="74">
        <v>5.7386999999999997</v>
      </c>
      <c r="AE139" s="74">
        <v>0</v>
      </c>
    </row>
    <row r="140" spans="1:31" hidden="1" outlineLevel="1" collapsed="1">
      <c r="A140" s="62">
        <v>44470</v>
      </c>
      <c r="B140" s="74">
        <v>12.5298</v>
      </c>
      <c r="C140" s="74">
        <v>13.4099</v>
      </c>
      <c r="D140" s="74">
        <v>12.1426</v>
      </c>
      <c r="E140" s="74">
        <v>11.958500000000001</v>
      </c>
      <c r="F140" s="74">
        <v>12.3977</v>
      </c>
      <c r="G140" s="74">
        <v>0</v>
      </c>
      <c r="H140" s="74">
        <v>12.8017</v>
      </c>
      <c r="I140" s="74">
        <v>13.4099</v>
      </c>
      <c r="J140" s="74">
        <v>12.519399999999999</v>
      </c>
      <c r="K140" s="74">
        <v>12.238300000000001</v>
      </c>
      <c r="L140" s="74">
        <v>12.922499999999999</v>
      </c>
      <c r="M140" s="74">
        <v>0</v>
      </c>
      <c r="N140" s="74">
        <v>5.2625999999999999</v>
      </c>
      <c r="O140" s="74">
        <v>0</v>
      </c>
      <c r="P140" s="74">
        <v>5.2625999999999999</v>
      </c>
      <c r="Q140" s="74">
        <v>4.9747000000000003</v>
      </c>
      <c r="R140" s="74">
        <v>5.4805000000000001</v>
      </c>
      <c r="S140" s="74" t="s">
        <v>127</v>
      </c>
      <c r="T140" s="74">
        <v>5.2508999999999997</v>
      </c>
      <c r="U140" s="74">
        <v>0</v>
      </c>
      <c r="V140" s="74">
        <v>5.2508999999999997</v>
      </c>
      <c r="W140" s="74">
        <v>4.9747000000000003</v>
      </c>
      <c r="X140" s="74">
        <v>5.5</v>
      </c>
      <c r="Y140" s="74">
        <v>0</v>
      </c>
      <c r="Z140" s="74">
        <v>5.3787000000000003</v>
      </c>
      <c r="AA140" s="74">
        <v>0</v>
      </c>
      <c r="AB140" s="74">
        <v>5.3787000000000003</v>
      </c>
      <c r="AC140" s="74">
        <v>0</v>
      </c>
      <c r="AD140" s="74">
        <v>5.3787000000000003</v>
      </c>
      <c r="AE140" s="74">
        <v>0</v>
      </c>
    </row>
    <row r="141" spans="1:31" hidden="1" outlineLevel="1" collapsed="1">
      <c r="A141" s="62">
        <v>44501</v>
      </c>
      <c r="B141" s="74">
        <v>12.4497</v>
      </c>
      <c r="C141" s="74">
        <v>13.116899999999999</v>
      </c>
      <c r="D141" s="74">
        <v>11.7128</v>
      </c>
      <c r="E141" s="74">
        <v>11.2011</v>
      </c>
      <c r="F141" s="74">
        <v>12.631</v>
      </c>
      <c r="G141" s="74">
        <v>0</v>
      </c>
      <c r="H141" s="74">
        <v>12.792299999999999</v>
      </c>
      <c r="I141" s="74">
        <v>13.116899999999999</v>
      </c>
      <c r="J141" s="74">
        <v>12.3977</v>
      </c>
      <c r="K141" s="74">
        <v>11.879099999999999</v>
      </c>
      <c r="L141" s="74">
        <v>13.307399999999999</v>
      </c>
      <c r="M141" s="74">
        <v>0</v>
      </c>
      <c r="N141" s="74">
        <v>4.9070999999999998</v>
      </c>
      <c r="O141" s="74">
        <v>0</v>
      </c>
      <c r="P141" s="74">
        <v>4.9070999999999998</v>
      </c>
      <c r="Q141" s="74">
        <v>5.0205000000000002</v>
      </c>
      <c r="R141" s="74">
        <v>4.6496000000000004</v>
      </c>
      <c r="S141" s="74" t="s">
        <v>127</v>
      </c>
      <c r="T141" s="74">
        <v>4.8239999999999998</v>
      </c>
      <c r="U141" s="74">
        <v>0</v>
      </c>
      <c r="V141" s="74">
        <v>4.8239999999999998</v>
      </c>
      <c r="W141" s="74">
        <v>5.0205000000000002</v>
      </c>
      <c r="X141" s="74">
        <v>4.2164999999999999</v>
      </c>
      <c r="Y141" s="74">
        <v>0</v>
      </c>
      <c r="Z141" s="74">
        <v>5.8475999999999999</v>
      </c>
      <c r="AA141" s="74">
        <v>0</v>
      </c>
      <c r="AB141" s="74">
        <v>5.8475999999999999</v>
      </c>
      <c r="AC141" s="74">
        <v>0</v>
      </c>
      <c r="AD141" s="74">
        <v>5.8475999999999999</v>
      </c>
      <c r="AE141" s="74">
        <v>0</v>
      </c>
    </row>
    <row r="142" spans="1:31" hidden="1" outlineLevel="1" collapsed="1">
      <c r="A142" s="62">
        <v>44531</v>
      </c>
      <c r="B142" s="74">
        <v>12.5467</v>
      </c>
      <c r="C142" s="74">
        <v>13.257999999999999</v>
      </c>
      <c r="D142" s="74">
        <v>12.046900000000001</v>
      </c>
      <c r="E142" s="74">
        <v>11.773199999999999</v>
      </c>
      <c r="F142" s="74">
        <v>12.339600000000001</v>
      </c>
      <c r="G142" s="74">
        <v>16.25</v>
      </c>
      <c r="H142" s="74">
        <v>12.8287</v>
      </c>
      <c r="I142" s="74">
        <v>13.257999999999999</v>
      </c>
      <c r="J142" s="74">
        <v>12.507400000000001</v>
      </c>
      <c r="K142" s="74">
        <v>12.1135</v>
      </c>
      <c r="L142" s="74">
        <v>12.951499999999999</v>
      </c>
      <c r="M142" s="74">
        <v>16.25</v>
      </c>
      <c r="N142" s="74">
        <v>4.9771999999999998</v>
      </c>
      <c r="O142" s="74">
        <v>0</v>
      </c>
      <c r="P142" s="74">
        <v>4.9771999999999998</v>
      </c>
      <c r="Q142" s="74">
        <v>5.1878000000000002</v>
      </c>
      <c r="R142" s="74">
        <v>4.8193999999999999</v>
      </c>
      <c r="S142" s="74" t="s">
        <v>127</v>
      </c>
      <c r="T142" s="74">
        <v>4.9618000000000002</v>
      </c>
      <c r="U142" s="74">
        <v>0</v>
      </c>
      <c r="V142" s="74">
        <v>4.9618000000000002</v>
      </c>
      <c r="W142" s="74">
        <v>5.1878000000000002</v>
      </c>
      <c r="X142" s="74">
        <v>4.3917000000000002</v>
      </c>
      <c r="Y142" s="74">
        <v>0</v>
      </c>
      <c r="Z142" s="74">
        <v>5</v>
      </c>
      <c r="AA142" s="74">
        <v>0</v>
      </c>
      <c r="AB142" s="74">
        <v>5</v>
      </c>
      <c r="AC142" s="74">
        <v>0</v>
      </c>
      <c r="AD142" s="74">
        <v>5</v>
      </c>
      <c r="AE142" s="74">
        <v>0</v>
      </c>
    </row>
    <row r="143" spans="1:31" hidden="1" outlineLevel="1" collapsed="1">
      <c r="A143" s="62">
        <v>44562</v>
      </c>
      <c r="B143" s="74">
        <v>13.001799999999999</v>
      </c>
      <c r="C143" s="74">
        <v>12.985200000000001</v>
      </c>
      <c r="D143" s="74">
        <v>13.0085</v>
      </c>
      <c r="E143" s="74">
        <v>12.426500000000001</v>
      </c>
      <c r="F143" s="74">
        <v>13.369400000000001</v>
      </c>
      <c r="G143" s="74">
        <v>0</v>
      </c>
      <c r="H143" s="74">
        <v>13.0276</v>
      </c>
      <c r="I143" s="74">
        <v>12.985200000000001</v>
      </c>
      <c r="J143" s="74">
        <v>13.0451</v>
      </c>
      <c r="K143" s="74">
        <v>12.4735</v>
      </c>
      <c r="L143" s="74">
        <v>13.398400000000001</v>
      </c>
      <c r="M143" s="74">
        <v>0</v>
      </c>
      <c r="N143" s="74">
        <v>4.7267999999999999</v>
      </c>
      <c r="O143" s="74">
        <v>0</v>
      </c>
      <c r="P143" s="74">
        <v>4.7267999999999999</v>
      </c>
      <c r="Q143" s="74">
        <v>5.0223000000000004</v>
      </c>
      <c r="R143" s="74">
        <v>4.3667999999999996</v>
      </c>
      <c r="S143" s="74" t="s">
        <v>127</v>
      </c>
      <c r="T143" s="74">
        <v>4.6351000000000004</v>
      </c>
      <c r="U143" s="74">
        <v>0</v>
      </c>
      <c r="V143" s="74">
        <v>4.6351000000000004</v>
      </c>
      <c r="W143" s="74">
        <v>5.0223000000000004</v>
      </c>
      <c r="X143" s="74">
        <v>3.57</v>
      </c>
      <c r="Y143" s="74">
        <v>0</v>
      </c>
      <c r="Z143" s="74">
        <v>5</v>
      </c>
      <c r="AA143" s="74">
        <v>0</v>
      </c>
      <c r="AB143" s="74">
        <v>5</v>
      </c>
      <c r="AC143" s="74">
        <v>0</v>
      </c>
      <c r="AD143" s="74">
        <v>5</v>
      </c>
      <c r="AE143" s="74">
        <v>0</v>
      </c>
    </row>
    <row r="144" spans="1:31" hidden="1" outlineLevel="1" collapsed="1">
      <c r="A144" s="62">
        <v>44593</v>
      </c>
      <c r="B144" s="74">
        <v>14.148099999999999</v>
      </c>
      <c r="C144" s="74">
        <v>13.5039</v>
      </c>
      <c r="D144" s="74">
        <v>14.4954</v>
      </c>
      <c r="E144" s="74">
        <v>13.4207</v>
      </c>
      <c r="F144" s="74">
        <v>13.139900000000001</v>
      </c>
      <c r="G144" s="74">
        <v>17.041599999999999</v>
      </c>
      <c r="H144" s="74">
        <v>14.4194</v>
      </c>
      <c r="I144" s="74">
        <v>13.5039</v>
      </c>
      <c r="J144" s="74">
        <v>14.9564</v>
      </c>
      <c r="K144" s="74">
        <v>13.703099999999999</v>
      </c>
      <c r="L144" s="74">
        <v>13.164899999999999</v>
      </c>
      <c r="M144" s="74">
        <v>19.0383</v>
      </c>
      <c r="N144" s="74">
        <v>9.2399000000000004</v>
      </c>
      <c r="O144" s="74">
        <v>0</v>
      </c>
      <c r="P144" s="74">
        <v>9.2399000000000004</v>
      </c>
      <c r="Q144" s="74">
        <v>2.4935</v>
      </c>
      <c r="R144" s="74">
        <v>5</v>
      </c>
      <c r="S144" s="74">
        <v>10</v>
      </c>
      <c r="T144" s="74">
        <v>9.7129999999999992</v>
      </c>
      <c r="U144" s="74">
        <v>0</v>
      </c>
      <c r="V144" s="74">
        <v>9.7129999999999992</v>
      </c>
      <c r="W144" s="74">
        <v>2.4790999999999999</v>
      </c>
      <c r="X144" s="74">
        <v>0</v>
      </c>
      <c r="Y144" s="74">
        <v>10</v>
      </c>
      <c r="Z144" s="74">
        <v>3.0143</v>
      </c>
      <c r="AA144" s="74">
        <v>0</v>
      </c>
      <c r="AB144" s="74">
        <v>3.0143</v>
      </c>
      <c r="AC144" s="74">
        <v>2.5026000000000002</v>
      </c>
      <c r="AD144" s="74">
        <v>5</v>
      </c>
      <c r="AE144" s="74">
        <v>0</v>
      </c>
    </row>
    <row r="145" spans="1:31" hidden="1" outlineLevel="1" collapsed="1">
      <c r="A145" s="62">
        <v>44621</v>
      </c>
      <c r="B145" s="74">
        <v>13.628299999999999</v>
      </c>
      <c r="C145" s="74">
        <v>13.187900000000001</v>
      </c>
      <c r="D145" s="74">
        <v>13.9603</v>
      </c>
      <c r="E145" s="74">
        <v>14.125400000000001</v>
      </c>
      <c r="F145" s="74">
        <v>13.6023</v>
      </c>
      <c r="G145" s="74">
        <v>0</v>
      </c>
      <c r="H145" s="74">
        <v>13.6348</v>
      </c>
      <c r="I145" s="74">
        <v>13.187900000000001</v>
      </c>
      <c r="J145" s="74">
        <v>13.972099999999999</v>
      </c>
      <c r="K145" s="74">
        <v>14.125400000000001</v>
      </c>
      <c r="L145" s="74">
        <v>13.638299999999999</v>
      </c>
      <c r="M145" s="74">
        <v>0</v>
      </c>
      <c r="N145" s="74">
        <v>5.04</v>
      </c>
      <c r="O145" s="74">
        <v>0</v>
      </c>
      <c r="P145" s="74">
        <v>5.04</v>
      </c>
      <c r="Q145" s="74" t="s">
        <v>127</v>
      </c>
      <c r="R145" s="74">
        <v>5.04</v>
      </c>
      <c r="S145" s="74">
        <v>0</v>
      </c>
      <c r="T145" s="74">
        <v>5.04</v>
      </c>
      <c r="U145" s="74">
        <v>0</v>
      </c>
      <c r="V145" s="74">
        <v>5.04</v>
      </c>
      <c r="W145" s="74">
        <v>0</v>
      </c>
      <c r="X145" s="74">
        <v>5.04</v>
      </c>
      <c r="Y145" s="74">
        <v>0</v>
      </c>
      <c r="Z145" s="74">
        <v>0</v>
      </c>
      <c r="AA145" s="74">
        <v>0</v>
      </c>
      <c r="AB145" s="74">
        <v>0</v>
      </c>
      <c r="AC145" s="74">
        <v>0</v>
      </c>
      <c r="AD145" s="74">
        <v>0</v>
      </c>
      <c r="AE145" s="74">
        <v>0</v>
      </c>
    </row>
    <row r="146" spans="1:31" hidden="1" outlineLevel="1" collapsed="1">
      <c r="A146" s="62">
        <v>44652</v>
      </c>
      <c r="B146" s="74">
        <v>13.4908</v>
      </c>
      <c r="C146" s="74">
        <v>13.610900000000001</v>
      </c>
      <c r="D146" s="74">
        <v>13.4663</v>
      </c>
      <c r="E146" s="74">
        <v>13.7982</v>
      </c>
      <c r="F146" s="74">
        <v>13.4796</v>
      </c>
      <c r="G146" s="74">
        <v>5.16</v>
      </c>
      <c r="H146" s="74">
        <v>13.705299999999999</v>
      </c>
      <c r="I146" s="74">
        <v>13.610900000000001</v>
      </c>
      <c r="J146" s="74">
        <v>13.725099999999999</v>
      </c>
      <c r="K146" s="74">
        <v>13.7982</v>
      </c>
      <c r="L146" s="74">
        <v>13.4796</v>
      </c>
      <c r="M146" s="74">
        <v>0</v>
      </c>
      <c r="N146" s="74">
        <v>5.16</v>
      </c>
      <c r="O146" s="74">
        <v>0</v>
      </c>
      <c r="P146" s="74">
        <v>5.16</v>
      </c>
      <c r="Q146" s="74" t="s">
        <v>127</v>
      </c>
      <c r="R146" s="74" t="s">
        <v>127</v>
      </c>
      <c r="S146" s="74">
        <v>5.16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0</v>
      </c>
      <c r="AA146" s="74">
        <v>0</v>
      </c>
      <c r="AB146" s="74">
        <v>0</v>
      </c>
      <c r="AC146" s="74">
        <v>5.16</v>
      </c>
      <c r="AD146" s="74">
        <v>0</v>
      </c>
      <c r="AE146" s="74">
        <v>5.16</v>
      </c>
    </row>
    <row r="147" spans="1:31" hidden="1" outlineLevel="1" collapsed="1">
      <c r="A147" s="62">
        <v>44682</v>
      </c>
      <c r="B147" s="74">
        <v>13.2974</v>
      </c>
      <c r="C147" s="74">
        <v>13.414199999999999</v>
      </c>
      <c r="D147" s="74">
        <v>13.263500000000001</v>
      </c>
      <c r="E147" s="74">
        <v>13.3606</v>
      </c>
      <c r="F147" s="74">
        <v>12.878</v>
      </c>
      <c r="G147" s="74">
        <v>0</v>
      </c>
      <c r="H147" s="74">
        <v>13.3009</v>
      </c>
      <c r="I147" s="74">
        <v>13.414199999999999</v>
      </c>
      <c r="J147" s="74">
        <v>13.2681</v>
      </c>
      <c r="K147" s="74">
        <v>13.3606</v>
      </c>
      <c r="L147" s="74">
        <v>12.8996</v>
      </c>
      <c r="M147" s="74">
        <v>0</v>
      </c>
      <c r="N147" s="74">
        <v>5</v>
      </c>
      <c r="O147" s="74">
        <v>0</v>
      </c>
      <c r="P147" s="74">
        <v>5</v>
      </c>
      <c r="Q147" s="74" t="s">
        <v>127</v>
      </c>
      <c r="R147" s="74">
        <v>5</v>
      </c>
      <c r="S147" s="74">
        <v>0</v>
      </c>
      <c r="T147" s="74">
        <v>0</v>
      </c>
      <c r="U147" s="74">
        <v>0</v>
      </c>
      <c r="V147" s="74">
        <v>0</v>
      </c>
      <c r="W147" s="74">
        <v>0</v>
      </c>
      <c r="X147" s="74">
        <v>0</v>
      </c>
      <c r="Y147" s="74">
        <v>0</v>
      </c>
      <c r="Z147" s="74">
        <v>5</v>
      </c>
      <c r="AA147" s="74">
        <v>0</v>
      </c>
      <c r="AB147" s="74">
        <v>5</v>
      </c>
      <c r="AC147" s="74">
        <v>0</v>
      </c>
      <c r="AD147" s="74">
        <v>5</v>
      </c>
      <c r="AE147" s="74">
        <v>0</v>
      </c>
    </row>
    <row r="148" spans="1:31" hidden="1" outlineLevel="1" collapsed="1">
      <c r="A148" s="62">
        <v>44713</v>
      </c>
      <c r="B148" s="74">
        <v>14.255599999999999</v>
      </c>
      <c r="C148" s="74">
        <v>14.062799999999999</v>
      </c>
      <c r="D148" s="74">
        <v>14.355600000000001</v>
      </c>
      <c r="E148" s="74">
        <v>14.539099999999999</v>
      </c>
      <c r="F148" s="74">
        <v>14.147600000000001</v>
      </c>
      <c r="G148" s="74">
        <v>0</v>
      </c>
      <c r="H148" s="74">
        <v>14.320499999999999</v>
      </c>
      <c r="I148" s="74">
        <v>14.062799999999999</v>
      </c>
      <c r="J148" s="74">
        <v>14.4556</v>
      </c>
      <c r="K148" s="74">
        <v>14.583500000000001</v>
      </c>
      <c r="L148" s="74">
        <v>14.3086</v>
      </c>
      <c r="M148" s="74">
        <v>0</v>
      </c>
      <c r="N148" s="74">
        <v>4.4931999999999999</v>
      </c>
      <c r="O148" s="74">
        <v>0</v>
      </c>
      <c r="P148" s="74">
        <v>4.4931999999999999</v>
      </c>
      <c r="Q148" s="74">
        <v>2.36</v>
      </c>
      <c r="R148" s="74">
        <v>5</v>
      </c>
      <c r="S148" s="74" t="s">
        <v>127</v>
      </c>
      <c r="T148" s="74">
        <v>2.36</v>
      </c>
      <c r="U148" s="74">
        <v>0</v>
      </c>
      <c r="V148" s="74">
        <v>2.36</v>
      </c>
      <c r="W148" s="74">
        <v>2.36</v>
      </c>
      <c r="X148" s="74">
        <v>0</v>
      </c>
      <c r="Y148" s="74">
        <v>0</v>
      </c>
      <c r="Z148" s="74">
        <v>5</v>
      </c>
      <c r="AA148" s="74">
        <v>0</v>
      </c>
      <c r="AB148" s="74">
        <v>5</v>
      </c>
      <c r="AC148" s="74">
        <v>0</v>
      </c>
      <c r="AD148" s="74">
        <v>5</v>
      </c>
      <c r="AE148" s="74">
        <v>0</v>
      </c>
    </row>
    <row r="149" spans="1:31" hidden="1" outlineLevel="1" collapsed="1">
      <c r="A149" s="62">
        <v>44743</v>
      </c>
      <c r="B149" s="74">
        <v>14.6691</v>
      </c>
      <c r="C149" s="74">
        <v>15.856</v>
      </c>
      <c r="D149" s="74">
        <v>14.487</v>
      </c>
      <c r="E149" s="74">
        <v>14.9933</v>
      </c>
      <c r="F149" s="74">
        <v>14.249499999999999</v>
      </c>
      <c r="G149" s="74">
        <v>0</v>
      </c>
      <c r="H149" s="74">
        <v>14.731199999999999</v>
      </c>
      <c r="I149" s="74">
        <v>15.856</v>
      </c>
      <c r="J149" s="74">
        <v>14.556900000000001</v>
      </c>
      <c r="K149" s="74">
        <v>15.183199999999999</v>
      </c>
      <c r="L149" s="74">
        <v>14.270200000000001</v>
      </c>
      <c r="M149" s="74">
        <v>0</v>
      </c>
      <c r="N149" s="74">
        <v>7.5271999999999997</v>
      </c>
      <c r="O149" s="74">
        <v>0</v>
      </c>
      <c r="P149" s="74">
        <v>7.5271999999999997</v>
      </c>
      <c r="Q149" s="74">
        <v>7.9833999999999996</v>
      </c>
      <c r="R149" s="74">
        <v>5</v>
      </c>
      <c r="S149" s="74" t="s">
        <v>127</v>
      </c>
      <c r="T149" s="74">
        <v>7.9833999999999996</v>
      </c>
      <c r="U149" s="74">
        <v>0</v>
      </c>
      <c r="V149" s="74">
        <v>7.9833999999999996</v>
      </c>
      <c r="W149" s="74">
        <v>7.9833999999999996</v>
      </c>
      <c r="X149" s="74">
        <v>0</v>
      </c>
      <c r="Y149" s="74">
        <v>0</v>
      </c>
      <c r="Z149" s="74">
        <v>5</v>
      </c>
      <c r="AA149" s="74">
        <v>0</v>
      </c>
      <c r="AB149" s="74">
        <v>5</v>
      </c>
      <c r="AC149" s="74">
        <v>0</v>
      </c>
      <c r="AD149" s="74">
        <v>5</v>
      </c>
      <c r="AE149" s="74">
        <v>0</v>
      </c>
    </row>
    <row r="150" spans="1:31" hidden="1" outlineLevel="1" collapsed="1">
      <c r="A150" s="62">
        <v>44774</v>
      </c>
      <c r="B150" s="74">
        <v>15.5732</v>
      </c>
      <c r="C150" s="74">
        <v>17.015899999999998</v>
      </c>
      <c r="D150" s="74">
        <v>14.607200000000001</v>
      </c>
      <c r="E150" s="74">
        <v>18.367599999999999</v>
      </c>
      <c r="F150" s="74">
        <v>16.1495</v>
      </c>
      <c r="G150" s="74">
        <v>5.4</v>
      </c>
      <c r="H150" s="74">
        <v>17.703399999999998</v>
      </c>
      <c r="I150" s="74">
        <v>17.015899999999998</v>
      </c>
      <c r="J150" s="74">
        <v>18.3612</v>
      </c>
      <c r="K150" s="74">
        <v>20.465199999999999</v>
      </c>
      <c r="L150" s="74">
        <v>16.1495</v>
      </c>
      <c r="M150" s="74">
        <v>0</v>
      </c>
      <c r="N150" s="74">
        <v>5.8575999999999997</v>
      </c>
      <c r="O150" s="74">
        <v>0</v>
      </c>
      <c r="P150" s="74">
        <v>5.8575999999999997</v>
      </c>
      <c r="Q150" s="74">
        <v>7.4028</v>
      </c>
      <c r="R150" s="74" t="s">
        <v>127</v>
      </c>
      <c r="S150" s="74">
        <v>5.4</v>
      </c>
      <c r="T150" s="74">
        <v>7.9810999999999996</v>
      </c>
      <c r="U150" s="74">
        <v>0</v>
      </c>
      <c r="V150" s="74">
        <v>7.9810999999999996</v>
      </c>
      <c r="W150" s="74">
        <v>7.9810999999999996</v>
      </c>
      <c r="X150" s="74">
        <v>0</v>
      </c>
      <c r="Y150" s="74">
        <v>0</v>
      </c>
      <c r="Z150" s="74">
        <v>5.3783000000000003</v>
      </c>
      <c r="AA150" s="74">
        <v>0</v>
      </c>
      <c r="AB150" s="74">
        <v>5.3783000000000003</v>
      </c>
      <c r="AC150" s="74">
        <v>5</v>
      </c>
      <c r="AD150" s="74">
        <v>0</v>
      </c>
      <c r="AE150" s="74">
        <v>5.4</v>
      </c>
    </row>
    <row r="151" spans="1:31" hidden="1" outlineLevel="1" collapsed="1">
      <c r="A151" s="62">
        <v>44805</v>
      </c>
      <c r="B151" s="74">
        <v>17.8383</v>
      </c>
      <c r="C151" s="74">
        <v>17.170100000000001</v>
      </c>
      <c r="D151" s="74">
        <v>18.3629</v>
      </c>
      <c r="E151" s="74">
        <v>19.055099999999999</v>
      </c>
      <c r="F151" s="74">
        <v>16.5793</v>
      </c>
      <c r="G151" s="74">
        <v>0</v>
      </c>
      <c r="H151" s="74">
        <v>18.452300000000001</v>
      </c>
      <c r="I151" s="74">
        <v>17.170100000000001</v>
      </c>
      <c r="J151" s="74">
        <v>19.581199999999999</v>
      </c>
      <c r="K151" s="74">
        <v>20.952000000000002</v>
      </c>
      <c r="L151" s="74">
        <v>16.5793</v>
      </c>
      <c r="M151" s="74">
        <v>0</v>
      </c>
      <c r="N151" s="74">
        <v>8.3208000000000002</v>
      </c>
      <c r="O151" s="74">
        <v>0</v>
      </c>
      <c r="P151" s="74">
        <v>8.3208000000000002</v>
      </c>
      <c r="Q151" s="74">
        <v>8.3208000000000002</v>
      </c>
      <c r="R151" s="74" t="s">
        <v>127</v>
      </c>
      <c r="S151" s="74" t="s">
        <v>127</v>
      </c>
      <c r="T151" s="74">
        <v>8.3208000000000002</v>
      </c>
      <c r="U151" s="74">
        <v>0</v>
      </c>
      <c r="V151" s="74">
        <v>8.3208000000000002</v>
      </c>
      <c r="W151" s="74">
        <v>8.3208000000000002</v>
      </c>
      <c r="X151" s="74">
        <v>0</v>
      </c>
      <c r="Y151" s="74">
        <v>0</v>
      </c>
      <c r="Z151" s="74">
        <v>0</v>
      </c>
      <c r="AA151" s="74">
        <v>0</v>
      </c>
      <c r="AB151" s="74">
        <v>0</v>
      </c>
      <c r="AC151" s="74">
        <v>0</v>
      </c>
      <c r="AD151" s="74">
        <v>0</v>
      </c>
      <c r="AE151" s="74">
        <v>0</v>
      </c>
    </row>
    <row r="152" spans="1:31" hidden="1" outlineLevel="1" collapsed="1">
      <c r="A152" s="62">
        <v>44835</v>
      </c>
      <c r="B152" s="74">
        <v>17.154800000000002</v>
      </c>
      <c r="C152" s="74">
        <v>17.213699999999999</v>
      </c>
      <c r="D152" s="74">
        <v>17.139199999999999</v>
      </c>
      <c r="E152" s="74">
        <v>19.209800000000001</v>
      </c>
      <c r="F152" s="74">
        <v>15.858599999999999</v>
      </c>
      <c r="G152" s="74">
        <v>13</v>
      </c>
      <c r="H152" s="74">
        <v>17.154800000000002</v>
      </c>
      <c r="I152" s="74">
        <v>17.213699999999999</v>
      </c>
      <c r="J152" s="74">
        <v>17.139199999999999</v>
      </c>
      <c r="K152" s="74">
        <v>19.209800000000001</v>
      </c>
      <c r="L152" s="74">
        <v>15.858599999999999</v>
      </c>
      <c r="M152" s="74">
        <v>13</v>
      </c>
      <c r="N152" s="74">
        <v>0</v>
      </c>
      <c r="O152" s="74">
        <v>0</v>
      </c>
      <c r="P152" s="74" t="s">
        <v>127</v>
      </c>
      <c r="Q152" s="74" t="s">
        <v>127</v>
      </c>
      <c r="R152" s="74" t="s">
        <v>127</v>
      </c>
      <c r="S152" s="74" t="s">
        <v>127</v>
      </c>
      <c r="T152" s="74">
        <v>0</v>
      </c>
      <c r="U152" s="74">
        <v>0</v>
      </c>
      <c r="V152" s="74">
        <v>0</v>
      </c>
      <c r="W152" s="74">
        <v>0</v>
      </c>
      <c r="X152" s="74">
        <v>0</v>
      </c>
      <c r="Y152" s="74">
        <v>0</v>
      </c>
      <c r="Z152" s="74">
        <v>0</v>
      </c>
      <c r="AA152" s="74">
        <v>0</v>
      </c>
      <c r="AB152" s="74">
        <v>0</v>
      </c>
      <c r="AC152" s="74">
        <v>0</v>
      </c>
      <c r="AD152" s="74">
        <v>0</v>
      </c>
      <c r="AE152" s="74">
        <v>0</v>
      </c>
    </row>
    <row r="153" spans="1:31" hidden="1" outlineLevel="1" collapsed="1">
      <c r="A153" s="62">
        <v>44866</v>
      </c>
      <c r="B153" s="74">
        <v>19.535799999999998</v>
      </c>
      <c r="C153" s="74">
        <v>18.202500000000001</v>
      </c>
      <c r="D153" s="74">
        <v>20.183199999999999</v>
      </c>
      <c r="E153" s="74">
        <v>20.6509</v>
      </c>
      <c r="F153" s="74">
        <v>19.244700000000002</v>
      </c>
      <c r="G153" s="74">
        <v>0</v>
      </c>
      <c r="H153" s="74">
        <v>19.535799999999998</v>
      </c>
      <c r="I153" s="74">
        <v>18.202500000000001</v>
      </c>
      <c r="J153" s="74">
        <v>20.183199999999999</v>
      </c>
      <c r="K153" s="74">
        <v>20.6509</v>
      </c>
      <c r="L153" s="74">
        <v>19.244700000000002</v>
      </c>
      <c r="M153" s="74">
        <v>0</v>
      </c>
      <c r="N153" s="74">
        <v>0</v>
      </c>
      <c r="O153" s="74">
        <v>0</v>
      </c>
      <c r="P153" s="74" t="s">
        <v>127</v>
      </c>
      <c r="Q153" s="74" t="s">
        <v>127</v>
      </c>
      <c r="R153" s="74" t="s">
        <v>127</v>
      </c>
      <c r="S153" s="74" t="s">
        <v>127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  <c r="Y153" s="74">
        <v>0</v>
      </c>
      <c r="Z153" s="74">
        <v>0</v>
      </c>
      <c r="AA153" s="74">
        <v>0</v>
      </c>
      <c r="AB153" s="74">
        <v>0</v>
      </c>
      <c r="AC153" s="74">
        <v>0</v>
      </c>
      <c r="AD153" s="74">
        <v>0</v>
      </c>
      <c r="AE153" s="74">
        <v>0</v>
      </c>
    </row>
    <row r="154" spans="1:31" hidden="1" outlineLevel="1" collapsed="1">
      <c r="A154" s="62">
        <v>44896</v>
      </c>
      <c r="B154" s="74">
        <v>18.718399999999999</v>
      </c>
      <c r="C154" s="74">
        <v>18.702100000000002</v>
      </c>
      <c r="D154" s="74">
        <v>18.7257</v>
      </c>
      <c r="E154" s="74">
        <v>19.061299999999999</v>
      </c>
      <c r="F154" s="74">
        <v>18.445</v>
      </c>
      <c r="G154" s="74">
        <v>0</v>
      </c>
      <c r="H154" s="74">
        <v>19.0489</v>
      </c>
      <c r="I154" s="74">
        <v>18.702100000000002</v>
      </c>
      <c r="J154" s="74">
        <v>19.2088</v>
      </c>
      <c r="K154" s="74">
        <v>20.201899999999998</v>
      </c>
      <c r="L154" s="74">
        <v>18.445</v>
      </c>
      <c r="M154" s="74">
        <v>0</v>
      </c>
      <c r="N154" s="74">
        <v>6</v>
      </c>
      <c r="O154" s="74">
        <v>0</v>
      </c>
      <c r="P154" s="74">
        <v>6</v>
      </c>
      <c r="Q154" s="74">
        <v>6</v>
      </c>
      <c r="R154" s="74">
        <v>0</v>
      </c>
      <c r="S154" s="74">
        <v>0</v>
      </c>
      <c r="T154" s="74">
        <v>6</v>
      </c>
      <c r="U154" s="74">
        <v>0</v>
      </c>
      <c r="V154" s="74">
        <v>6</v>
      </c>
      <c r="W154" s="74">
        <v>6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74">
        <v>0</v>
      </c>
      <c r="AD154" s="74">
        <v>0</v>
      </c>
      <c r="AE154" s="74">
        <v>0</v>
      </c>
    </row>
    <row r="155" spans="1:31" hidden="1" outlineLevel="1" collapsed="1">
      <c r="A155" s="62">
        <v>44927</v>
      </c>
      <c r="B155" s="74">
        <v>17.789200000000001</v>
      </c>
      <c r="C155" s="74">
        <v>19.332100000000001</v>
      </c>
      <c r="D155" s="74">
        <v>17.478899999999999</v>
      </c>
      <c r="E155" s="74">
        <v>20.043800000000001</v>
      </c>
      <c r="F155" s="74">
        <v>16.369499999999999</v>
      </c>
      <c r="G155" s="74">
        <v>0</v>
      </c>
      <c r="H155" s="74">
        <v>17.789200000000001</v>
      </c>
      <c r="I155" s="74">
        <v>19.332100000000001</v>
      </c>
      <c r="J155" s="74">
        <v>17.478899999999999</v>
      </c>
      <c r="K155" s="74">
        <v>20.043800000000001</v>
      </c>
      <c r="L155" s="74">
        <v>16.369499999999999</v>
      </c>
      <c r="M155" s="74">
        <v>0</v>
      </c>
      <c r="N155" s="74">
        <v>0</v>
      </c>
      <c r="O155" s="74">
        <v>0</v>
      </c>
      <c r="P155" s="74">
        <v>0</v>
      </c>
      <c r="Q155" s="74" t="s">
        <v>127</v>
      </c>
      <c r="R155" s="74">
        <v>0</v>
      </c>
      <c r="S155" s="74" t="s">
        <v>127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0</v>
      </c>
      <c r="AA155" s="74">
        <v>0</v>
      </c>
      <c r="AB155" s="74">
        <v>0</v>
      </c>
      <c r="AC155" s="74">
        <v>0</v>
      </c>
      <c r="AD155" s="74">
        <v>0</v>
      </c>
      <c r="AE155" s="74">
        <v>0</v>
      </c>
    </row>
    <row r="156" spans="1:31" hidden="1" outlineLevel="1" collapsed="1">
      <c r="A156" s="62">
        <v>44958</v>
      </c>
      <c r="B156" s="74">
        <v>19.5519</v>
      </c>
      <c r="C156" s="74">
        <v>20.358599999999999</v>
      </c>
      <c r="D156" s="74">
        <v>19.1175</v>
      </c>
      <c r="E156" s="74">
        <v>19.368400000000001</v>
      </c>
      <c r="F156" s="74">
        <v>18.9024</v>
      </c>
      <c r="G156" s="74">
        <v>0</v>
      </c>
      <c r="H156" s="74">
        <v>19.601199999999999</v>
      </c>
      <c r="I156" s="74">
        <v>20.358599999999999</v>
      </c>
      <c r="J156" s="74">
        <v>19.191400000000002</v>
      </c>
      <c r="K156" s="74">
        <v>19.5321</v>
      </c>
      <c r="L156" s="74">
        <v>18.9024</v>
      </c>
      <c r="M156" s="74">
        <v>0</v>
      </c>
      <c r="N156" s="74">
        <v>4.2</v>
      </c>
      <c r="O156" s="74">
        <v>0</v>
      </c>
      <c r="P156" s="74">
        <v>4.2</v>
      </c>
      <c r="Q156" s="74">
        <v>4.2</v>
      </c>
      <c r="R156" s="74">
        <v>0</v>
      </c>
      <c r="S156" s="74" t="s">
        <v>127</v>
      </c>
      <c r="T156" s="74">
        <v>4.2</v>
      </c>
      <c r="U156" s="74">
        <v>0</v>
      </c>
      <c r="V156" s="74">
        <v>4.2</v>
      </c>
      <c r="W156" s="74">
        <v>4.2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74">
        <v>0</v>
      </c>
      <c r="AD156" s="74">
        <v>0</v>
      </c>
      <c r="AE156" s="74">
        <v>0</v>
      </c>
    </row>
    <row r="157" spans="1:31" hidden="1" outlineLevel="1" collapsed="1">
      <c r="A157" s="62">
        <v>44986</v>
      </c>
      <c r="B157" s="74">
        <v>17.7759</v>
      </c>
      <c r="C157" s="74">
        <v>19.819600000000001</v>
      </c>
      <c r="D157" s="74">
        <v>17.178699999999999</v>
      </c>
      <c r="E157" s="74">
        <v>16.357900000000001</v>
      </c>
      <c r="F157" s="74">
        <v>19.482099999999999</v>
      </c>
      <c r="G157" s="74">
        <v>0</v>
      </c>
      <c r="H157" s="74">
        <v>20.163499999999999</v>
      </c>
      <c r="I157" s="74">
        <v>19.819600000000001</v>
      </c>
      <c r="J157" s="74">
        <v>20.293600000000001</v>
      </c>
      <c r="K157" s="74">
        <v>20.7119</v>
      </c>
      <c r="L157" s="74">
        <v>19.482099999999999</v>
      </c>
      <c r="M157" s="74">
        <v>0</v>
      </c>
      <c r="N157" s="74">
        <v>6.6017999999999999</v>
      </c>
      <c r="O157" s="74">
        <v>0</v>
      </c>
      <c r="P157" s="74">
        <v>6.6017999999999999</v>
      </c>
      <c r="Q157" s="74">
        <v>6.6017999999999999</v>
      </c>
      <c r="R157" s="74">
        <v>0</v>
      </c>
      <c r="S157" s="74" t="s">
        <v>127</v>
      </c>
      <c r="T157" s="74">
        <v>6.5191999999999997</v>
      </c>
      <c r="U157" s="74">
        <v>0</v>
      </c>
      <c r="V157" s="74">
        <v>6.5191999999999997</v>
      </c>
      <c r="W157" s="74">
        <v>6.5191999999999997</v>
      </c>
      <c r="X157" s="74">
        <v>0</v>
      </c>
      <c r="Y157" s="74">
        <v>0</v>
      </c>
      <c r="Z157" s="74">
        <v>7.7633999999999999</v>
      </c>
      <c r="AA157" s="74">
        <v>0</v>
      </c>
      <c r="AB157" s="74">
        <v>7.7633999999999999</v>
      </c>
      <c r="AC157" s="74">
        <v>7.7633999999999999</v>
      </c>
      <c r="AD157" s="74">
        <v>0</v>
      </c>
      <c r="AE157" s="74">
        <v>0</v>
      </c>
    </row>
    <row r="158" spans="1:31" hidden="1" outlineLevel="1" collapsed="1">
      <c r="A158" s="62">
        <v>45017</v>
      </c>
      <c r="B158" s="74">
        <v>19.3672</v>
      </c>
      <c r="C158" s="74">
        <v>20.558800000000002</v>
      </c>
      <c r="D158" s="74">
        <v>19.128799999999998</v>
      </c>
      <c r="E158" s="74">
        <v>19.293099999999999</v>
      </c>
      <c r="F158" s="74">
        <v>19.038499999999999</v>
      </c>
      <c r="G158" s="74">
        <v>0</v>
      </c>
      <c r="H158" s="74">
        <v>19.584199999999999</v>
      </c>
      <c r="I158" s="74">
        <v>20.558800000000002</v>
      </c>
      <c r="J158" s="74">
        <v>19.385400000000001</v>
      </c>
      <c r="K158" s="74">
        <v>20.052600000000002</v>
      </c>
      <c r="L158" s="74">
        <v>19.038499999999999</v>
      </c>
      <c r="M158" s="74">
        <v>0</v>
      </c>
      <c r="N158" s="74">
        <v>6.21</v>
      </c>
      <c r="O158" s="74">
        <v>0</v>
      </c>
      <c r="P158" s="74">
        <v>6.21</v>
      </c>
      <c r="Q158" s="74">
        <v>6.21</v>
      </c>
      <c r="R158" s="74">
        <v>0</v>
      </c>
      <c r="S158" s="74" t="s">
        <v>127</v>
      </c>
      <c r="T158" s="74">
        <v>6.21</v>
      </c>
      <c r="U158" s="74">
        <v>0</v>
      </c>
      <c r="V158" s="74">
        <v>6.21</v>
      </c>
      <c r="W158" s="74">
        <v>6.21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74">
        <v>0</v>
      </c>
      <c r="AD158" s="74">
        <v>0</v>
      </c>
      <c r="AE158" s="74">
        <v>0</v>
      </c>
    </row>
    <row r="159" spans="1:31" hidden="1" outlineLevel="1" collapsed="1">
      <c r="A159" s="62">
        <v>45047</v>
      </c>
      <c r="B159" s="74">
        <v>19.956600000000002</v>
      </c>
      <c r="C159" s="74">
        <v>20.675799999999999</v>
      </c>
      <c r="D159" s="74">
        <v>19.615600000000001</v>
      </c>
      <c r="E159" s="74">
        <v>18.7042</v>
      </c>
      <c r="F159" s="74">
        <v>21.467500000000001</v>
      </c>
      <c r="G159" s="74">
        <v>0</v>
      </c>
      <c r="H159" s="74">
        <v>21.157</v>
      </c>
      <c r="I159" s="74">
        <v>20.675799999999999</v>
      </c>
      <c r="J159" s="74">
        <v>21.417200000000001</v>
      </c>
      <c r="K159" s="74">
        <v>21.386900000000001</v>
      </c>
      <c r="L159" s="74">
        <v>21.467500000000001</v>
      </c>
      <c r="M159" s="74">
        <v>0</v>
      </c>
      <c r="N159" s="74">
        <v>6.7868000000000004</v>
      </c>
      <c r="O159" s="74">
        <v>0</v>
      </c>
      <c r="P159" s="74">
        <v>6.7868000000000004</v>
      </c>
      <c r="Q159" s="74">
        <v>6.7868000000000004</v>
      </c>
      <c r="R159" s="74">
        <v>0</v>
      </c>
      <c r="S159" s="74" t="s">
        <v>127</v>
      </c>
      <c r="T159" s="74">
        <v>6.7868000000000004</v>
      </c>
      <c r="U159" s="74">
        <v>0</v>
      </c>
      <c r="V159" s="74">
        <v>6.7868000000000004</v>
      </c>
      <c r="W159" s="74">
        <v>6.7868000000000004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74">
        <v>0</v>
      </c>
      <c r="AD159" s="74">
        <v>0</v>
      </c>
      <c r="AE159" s="74">
        <v>0</v>
      </c>
    </row>
    <row r="160" spans="1:31" hidden="1" outlineLevel="1" collapsed="1">
      <c r="A160" s="62">
        <v>45078</v>
      </c>
      <c r="B160" s="74">
        <v>20.988299999999999</v>
      </c>
      <c r="C160" s="74">
        <v>21.051300000000001</v>
      </c>
      <c r="D160" s="74">
        <v>20.9544</v>
      </c>
      <c r="E160" s="74">
        <v>20.347799999999999</v>
      </c>
      <c r="F160" s="74">
        <v>21.835999999999999</v>
      </c>
      <c r="G160" s="74">
        <v>0</v>
      </c>
      <c r="H160" s="74">
        <v>21.5151</v>
      </c>
      <c r="I160" s="74">
        <v>21.051300000000001</v>
      </c>
      <c r="J160" s="74">
        <v>21.779599999999999</v>
      </c>
      <c r="K160" s="74">
        <v>21.736499999999999</v>
      </c>
      <c r="L160" s="74">
        <v>21.835999999999999</v>
      </c>
      <c r="M160" s="74">
        <v>0</v>
      </c>
      <c r="N160" s="74">
        <v>7.5727000000000002</v>
      </c>
      <c r="O160" s="74">
        <v>0</v>
      </c>
      <c r="P160" s="74">
        <v>7.5727000000000002</v>
      </c>
      <c r="Q160" s="74">
        <v>7.5727000000000002</v>
      </c>
      <c r="R160" s="74">
        <v>0</v>
      </c>
      <c r="S160" s="74" t="s">
        <v>127</v>
      </c>
      <c r="T160" s="74">
        <v>7.5727000000000002</v>
      </c>
      <c r="U160" s="74">
        <v>0</v>
      </c>
      <c r="V160" s="74">
        <v>7.5727000000000002</v>
      </c>
      <c r="W160" s="74">
        <v>7.5727000000000002</v>
      </c>
      <c r="X160" s="74">
        <v>0</v>
      </c>
      <c r="Y160" s="74">
        <v>0</v>
      </c>
      <c r="Z160" s="74">
        <v>0</v>
      </c>
      <c r="AA160" s="74">
        <v>0</v>
      </c>
      <c r="AB160" s="74">
        <v>0</v>
      </c>
      <c r="AC160" s="74">
        <v>0</v>
      </c>
      <c r="AD160" s="74">
        <v>0</v>
      </c>
      <c r="AE160" s="74">
        <v>0</v>
      </c>
    </row>
    <row r="161" spans="1:31" hidden="1" outlineLevel="1" collapsed="1">
      <c r="A161" s="62">
        <v>45108</v>
      </c>
      <c r="B161" s="74">
        <v>20.813300000000002</v>
      </c>
      <c r="C161" s="74">
        <v>21.633299999999998</v>
      </c>
      <c r="D161" s="74">
        <v>20.6372</v>
      </c>
      <c r="E161" s="74">
        <v>21.977599999999999</v>
      </c>
      <c r="F161" s="74">
        <v>20.0703</v>
      </c>
      <c r="G161" s="74">
        <v>0</v>
      </c>
      <c r="H161" s="74">
        <v>20.994</v>
      </c>
      <c r="I161" s="74">
        <v>21.633299999999998</v>
      </c>
      <c r="J161" s="74">
        <v>20.854800000000001</v>
      </c>
      <c r="K161" s="74">
        <v>22.3079</v>
      </c>
      <c r="L161" s="74">
        <v>20.245799999999999</v>
      </c>
      <c r="M161" s="74">
        <v>0</v>
      </c>
      <c r="N161" s="74">
        <v>5.9847999999999999</v>
      </c>
      <c r="O161" s="74">
        <v>0</v>
      </c>
      <c r="P161" s="74">
        <v>5.9847999999999999</v>
      </c>
      <c r="Q161" s="74">
        <v>6.6322000000000001</v>
      </c>
      <c r="R161" s="74">
        <v>5.5</v>
      </c>
      <c r="S161" s="74" t="s">
        <v>127</v>
      </c>
      <c r="T161" s="74">
        <v>6.6322000000000001</v>
      </c>
      <c r="U161" s="74">
        <v>0</v>
      </c>
      <c r="V161" s="74">
        <v>6.6322000000000001</v>
      </c>
      <c r="W161" s="74">
        <v>6.6322000000000001</v>
      </c>
      <c r="X161" s="74">
        <v>0</v>
      </c>
      <c r="Y161" s="74">
        <v>0</v>
      </c>
      <c r="Z161" s="74">
        <v>5.5</v>
      </c>
      <c r="AA161" s="74">
        <v>0</v>
      </c>
      <c r="AB161" s="74">
        <v>5.5</v>
      </c>
      <c r="AC161" s="74">
        <v>0</v>
      </c>
      <c r="AD161" s="74">
        <v>5.5</v>
      </c>
      <c r="AE161" s="74">
        <v>0</v>
      </c>
    </row>
    <row r="162" spans="1:31" hidden="1" outlineLevel="1" collapsed="1">
      <c r="A162" s="62">
        <v>45139</v>
      </c>
      <c r="B162" s="74">
        <v>19.477599999999999</v>
      </c>
      <c r="C162" s="74">
        <v>21.346399999999999</v>
      </c>
      <c r="D162" s="74">
        <v>18.739899999999999</v>
      </c>
      <c r="E162" s="74">
        <v>20.4544</v>
      </c>
      <c r="F162" s="74">
        <v>20.58</v>
      </c>
      <c r="G162" s="74">
        <v>7.032</v>
      </c>
      <c r="H162" s="74">
        <v>21.6294</v>
      </c>
      <c r="I162" s="74">
        <v>21.346399999999999</v>
      </c>
      <c r="J162" s="74">
        <v>21.767700000000001</v>
      </c>
      <c r="K162" s="74">
        <v>21.098099999999999</v>
      </c>
      <c r="L162" s="74">
        <v>22.817399999999999</v>
      </c>
      <c r="M162" s="74">
        <v>25.7</v>
      </c>
      <c r="N162" s="74">
        <v>6.0115999999999996</v>
      </c>
      <c r="O162" s="74">
        <v>0</v>
      </c>
      <c r="P162" s="74">
        <v>6.0115999999999996</v>
      </c>
      <c r="Q162" s="74">
        <v>6.3757000000000001</v>
      </c>
      <c r="R162" s="74">
        <v>6.6946000000000003</v>
      </c>
      <c r="S162" s="74">
        <v>5.68</v>
      </c>
      <c r="T162" s="74">
        <v>6.7234999999999996</v>
      </c>
      <c r="U162" s="74">
        <v>0</v>
      </c>
      <c r="V162" s="74">
        <v>6.7234999999999996</v>
      </c>
      <c r="W162" s="74">
        <v>6.7919999999999998</v>
      </c>
      <c r="X162" s="74">
        <v>6.6946000000000003</v>
      </c>
      <c r="Y162" s="74">
        <v>0</v>
      </c>
      <c r="Z162" s="74">
        <v>5.6336000000000004</v>
      </c>
      <c r="AA162" s="74">
        <v>0</v>
      </c>
      <c r="AB162" s="74">
        <v>5.6336000000000004</v>
      </c>
      <c r="AC162" s="74">
        <v>4</v>
      </c>
      <c r="AD162" s="74">
        <v>0</v>
      </c>
      <c r="AE162" s="74">
        <v>5.68</v>
      </c>
    </row>
    <row r="163" spans="1:31" hidden="1" outlineLevel="1" collapsed="1">
      <c r="A163" s="62">
        <v>45170</v>
      </c>
      <c r="B163" s="74">
        <v>20.228100000000001</v>
      </c>
      <c r="C163" s="74">
        <v>21.223400000000002</v>
      </c>
      <c r="D163" s="74">
        <v>19.8903</v>
      </c>
      <c r="E163" s="74">
        <v>19.550999999999998</v>
      </c>
      <c r="F163" s="74">
        <v>20.105899999999998</v>
      </c>
      <c r="G163" s="74">
        <v>0</v>
      </c>
      <c r="H163" s="74">
        <v>21.107900000000001</v>
      </c>
      <c r="I163" s="74">
        <v>21.223400000000002</v>
      </c>
      <c r="J163" s="74">
        <v>21.065200000000001</v>
      </c>
      <c r="K163" s="74">
        <v>21.828499999999998</v>
      </c>
      <c r="L163" s="74">
        <v>20.6387</v>
      </c>
      <c r="M163" s="74">
        <v>0</v>
      </c>
      <c r="N163" s="74">
        <v>6.8602999999999996</v>
      </c>
      <c r="O163" s="74">
        <v>0</v>
      </c>
      <c r="P163" s="74">
        <v>6.8602999999999996</v>
      </c>
      <c r="Q163" s="74">
        <v>7.008</v>
      </c>
      <c r="R163" s="74">
        <v>6.4767999999999999</v>
      </c>
      <c r="S163" s="74" t="s">
        <v>127</v>
      </c>
      <c r="T163" s="74">
        <v>6.9431000000000003</v>
      </c>
      <c r="U163" s="74">
        <v>0</v>
      </c>
      <c r="V163" s="74">
        <v>6.9431000000000003</v>
      </c>
      <c r="W163" s="74">
        <v>7.008</v>
      </c>
      <c r="X163" s="74">
        <v>6.6967999999999996</v>
      </c>
      <c r="Y163" s="74">
        <v>0</v>
      </c>
      <c r="Z163" s="74">
        <v>6</v>
      </c>
      <c r="AA163" s="74">
        <v>0</v>
      </c>
      <c r="AB163" s="74">
        <v>6</v>
      </c>
      <c r="AC163" s="74">
        <v>0</v>
      </c>
      <c r="AD163" s="74">
        <v>6</v>
      </c>
      <c r="AE163" s="74">
        <v>0</v>
      </c>
    </row>
    <row r="164" spans="1:31" hidden="1" outlineLevel="1" collapsed="1">
      <c r="A164" s="62">
        <v>45200</v>
      </c>
      <c r="B164" s="74">
        <v>20.5349</v>
      </c>
      <c r="C164" s="74">
        <v>20.7788</v>
      </c>
      <c r="D164" s="74">
        <v>20.5015</v>
      </c>
      <c r="E164" s="74">
        <v>20.792899999999999</v>
      </c>
      <c r="F164" s="74">
        <v>20.389099999999999</v>
      </c>
      <c r="G164" s="74">
        <v>21</v>
      </c>
      <c r="H164" s="74">
        <v>20.941400000000002</v>
      </c>
      <c r="I164" s="74">
        <v>20.7788</v>
      </c>
      <c r="J164" s="74">
        <v>20.964500000000001</v>
      </c>
      <c r="K164" s="74">
        <v>21.472200000000001</v>
      </c>
      <c r="L164" s="74">
        <v>20.7727</v>
      </c>
      <c r="M164" s="74">
        <v>21</v>
      </c>
      <c r="N164" s="74">
        <v>6.6886999999999999</v>
      </c>
      <c r="O164" s="74">
        <v>0</v>
      </c>
      <c r="P164" s="74">
        <v>6.6886999999999999</v>
      </c>
      <c r="Q164" s="74">
        <v>7.0476000000000001</v>
      </c>
      <c r="R164" s="74">
        <v>6.4452999999999996</v>
      </c>
      <c r="S164" s="74" t="s">
        <v>127</v>
      </c>
      <c r="T164" s="74">
        <v>6.9654999999999996</v>
      </c>
      <c r="U164" s="74">
        <v>0</v>
      </c>
      <c r="V164" s="74">
        <v>6.9654999999999996</v>
      </c>
      <c r="W164" s="74">
        <v>7.2324999999999999</v>
      </c>
      <c r="X164" s="74">
        <v>6.8970000000000002</v>
      </c>
      <c r="Y164" s="74">
        <v>0</v>
      </c>
      <c r="Z164" s="74">
        <v>6.5</v>
      </c>
      <c r="AA164" s="74">
        <v>0</v>
      </c>
      <c r="AB164" s="74">
        <v>6.5</v>
      </c>
      <c r="AC164" s="74">
        <v>7</v>
      </c>
      <c r="AD164" s="74">
        <v>5.9119999999999999</v>
      </c>
      <c r="AE164" s="74">
        <v>0</v>
      </c>
    </row>
    <row r="165" spans="1:31" hidden="1" outlineLevel="1" collapsed="1">
      <c r="A165" s="62">
        <v>45231</v>
      </c>
      <c r="B165" s="74">
        <v>20.4711</v>
      </c>
      <c r="C165" s="74">
        <v>20.953299999999999</v>
      </c>
      <c r="D165" s="74">
        <v>20.280200000000001</v>
      </c>
      <c r="E165" s="74">
        <v>19.2197</v>
      </c>
      <c r="F165" s="74">
        <v>21.407299999999999</v>
      </c>
      <c r="G165" s="74">
        <v>0</v>
      </c>
      <c r="H165" s="74">
        <v>21.2622</v>
      </c>
      <c r="I165" s="74">
        <v>20.953299999999999</v>
      </c>
      <c r="J165" s="74">
        <v>21.3948</v>
      </c>
      <c r="K165" s="74">
        <v>20.520700000000001</v>
      </c>
      <c r="L165" s="74">
        <v>22.283899999999999</v>
      </c>
      <c r="M165" s="74">
        <v>0</v>
      </c>
      <c r="N165" s="74">
        <v>6.9497999999999998</v>
      </c>
      <c r="O165" s="74">
        <v>0</v>
      </c>
      <c r="P165" s="74">
        <v>6.9497999999999998</v>
      </c>
      <c r="Q165" s="74">
        <v>7.0759999999999996</v>
      </c>
      <c r="R165" s="74">
        <v>6.7194000000000003</v>
      </c>
      <c r="S165" s="74">
        <v>0</v>
      </c>
      <c r="T165" s="74">
        <v>7.3380999999999998</v>
      </c>
      <c r="U165" s="74">
        <v>0</v>
      </c>
      <c r="V165" s="74">
        <v>7.3380999999999998</v>
      </c>
      <c r="W165" s="74">
        <v>7.2363999999999997</v>
      </c>
      <c r="X165" s="74">
        <v>7.4592000000000001</v>
      </c>
      <c r="Y165" s="74">
        <v>0</v>
      </c>
      <c r="Z165" s="74">
        <v>6.7096</v>
      </c>
      <c r="AA165" s="74">
        <v>0</v>
      </c>
      <c r="AB165" s="74">
        <v>6.7096</v>
      </c>
      <c r="AC165" s="74">
        <v>7</v>
      </c>
      <c r="AD165" s="74">
        <v>6</v>
      </c>
      <c r="AE165" s="74">
        <v>0</v>
      </c>
    </row>
    <row r="166" spans="1:31" hidden="1" outlineLevel="1" collapsed="1">
      <c r="A166" s="62">
        <v>45261</v>
      </c>
      <c r="B166" s="74">
        <v>19.899699999999999</v>
      </c>
      <c r="C166" s="74">
        <v>20.444700000000001</v>
      </c>
      <c r="D166" s="74">
        <v>19.72</v>
      </c>
      <c r="E166" s="74">
        <v>18.9756</v>
      </c>
      <c r="F166" s="74">
        <v>20.723800000000001</v>
      </c>
      <c r="G166" s="74">
        <v>0</v>
      </c>
      <c r="H166" s="74">
        <v>20.802600000000002</v>
      </c>
      <c r="I166" s="74">
        <v>20.444700000000001</v>
      </c>
      <c r="J166" s="74">
        <v>20.9316</v>
      </c>
      <c r="K166" s="74">
        <v>20.2197</v>
      </c>
      <c r="L166" s="74">
        <v>21.8705</v>
      </c>
      <c r="M166" s="74">
        <v>0</v>
      </c>
      <c r="N166" s="74">
        <v>6.6680000000000001</v>
      </c>
      <c r="O166" s="74">
        <v>0</v>
      </c>
      <c r="P166" s="74">
        <v>6.6680000000000001</v>
      </c>
      <c r="Q166" s="74">
        <v>6.9292999999999996</v>
      </c>
      <c r="R166" s="74">
        <v>6.2176</v>
      </c>
      <c r="S166" s="74" t="s">
        <v>127</v>
      </c>
      <c r="T166" s="74">
        <v>6.8803999999999998</v>
      </c>
      <c r="U166" s="74">
        <v>0</v>
      </c>
      <c r="V166" s="74">
        <v>6.8803999999999998</v>
      </c>
      <c r="W166" s="74">
        <v>6.9097</v>
      </c>
      <c r="X166" s="74">
        <v>6.75</v>
      </c>
      <c r="Y166" s="74">
        <v>0</v>
      </c>
      <c r="Z166" s="74">
        <v>6.34</v>
      </c>
      <c r="AA166" s="74">
        <v>0</v>
      </c>
      <c r="AB166" s="74">
        <v>6.34</v>
      </c>
      <c r="AC166" s="74">
        <v>7</v>
      </c>
      <c r="AD166" s="74">
        <v>5.9856999999999996</v>
      </c>
      <c r="AE166" s="74">
        <v>0</v>
      </c>
    </row>
    <row r="167" spans="1:31" hidden="1" outlineLevel="1" collapsed="1">
      <c r="A167" s="62">
        <v>45292</v>
      </c>
      <c r="B167" s="74">
        <v>20.823</v>
      </c>
      <c r="C167" s="74">
        <v>20.482399999999998</v>
      </c>
      <c r="D167" s="74">
        <v>20.8627</v>
      </c>
      <c r="E167" s="74">
        <v>20.2103</v>
      </c>
      <c r="F167" s="74">
        <v>21.083500000000001</v>
      </c>
      <c r="G167" s="74">
        <v>21</v>
      </c>
      <c r="H167" s="74">
        <v>20.903099999999998</v>
      </c>
      <c r="I167" s="74">
        <v>20.482399999999998</v>
      </c>
      <c r="J167" s="74">
        <v>20.952500000000001</v>
      </c>
      <c r="K167" s="74">
        <v>20.3963</v>
      </c>
      <c r="L167" s="74">
        <v>21.1388</v>
      </c>
      <c r="M167" s="74">
        <v>21</v>
      </c>
      <c r="N167" s="74">
        <v>7.3049999999999997</v>
      </c>
      <c r="O167" s="74">
        <v>0</v>
      </c>
      <c r="P167" s="74">
        <v>7.3049999999999997</v>
      </c>
      <c r="Q167" s="74">
        <v>7.2469000000000001</v>
      </c>
      <c r="R167" s="74">
        <v>7.3742999999999999</v>
      </c>
      <c r="S167" s="74" t="s">
        <v>127</v>
      </c>
      <c r="T167" s="74">
        <v>7.3049999999999997</v>
      </c>
      <c r="U167" s="74">
        <v>0</v>
      </c>
      <c r="V167" s="74">
        <v>7.3049999999999997</v>
      </c>
      <c r="W167" s="74">
        <v>7.2469000000000001</v>
      </c>
      <c r="X167" s="74">
        <v>7.3742999999999999</v>
      </c>
      <c r="Y167" s="74">
        <v>0</v>
      </c>
      <c r="Z167" s="74">
        <v>0</v>
      </c>
      <c r="AA167" s="74">
        <v>0</v>
      </c>
      <c r="AB167" s="74">
        <v>0</v>
      </c>
      <c r="AC167" s="74">
        <v>0</v>
      </c>
      <c r="AD167" s="74">
        <v>0</v>
      </c>
      <c r="AE167" s="74">
        <v>0</v>
      </c>
    </row>
    <row r="168" spans="1:31" hidden="1" outlineLevel="1" collapsed="1">
      <c r="A168" s="62">
        <v>45323</v>
      </c>
      <c r="B168" s="74">
        <v>18.751899999999999</v>
      </c>
      <c r="C168" s="74">
        <v>19.255099999999999</v>
      </c>
      <c r="D168" s="74">
        <v>18.644300000000001</v>
      </c>
      <c r="E168" s="74">
        <v>17.5076</v>
      </c>
      <c r="F168" s="74">
        <v>21.876300000000001</v>
      </c>
      <c r="G168" s="74">
        <v>15.4678</v>
      </c>
      <c r="H168" s="74">
        <v>19.284800000000001</v>
      </c>
      <c r="I168" s="74">
        <v>19.255099999999999</v>
      </c>
      <c r="J168" s="74">
        <v>19.291499999999999</v>
      </c>
      <c r="K168" s="74">
        <v>17.683299999999999</v>
      </c>
      <c r="L168" s="74">
        <v>21.876300000000001</v>
      </c>
      <c r="M168" s="74">
        <v>17.54</v>
      </c>
      <c r="N168" s="74">
        <v>5.8215000000000003</v>
      </c>
      <c r="O168" s="74">
        <v>0</v>
      </c>
      <c r="P168" s="74">
        <v>5.8215000000000003</v>
      </c>
      <c r="Q168" s="74">
        <v>6.1864999999999997</v>
      </c>
      <c r="R168" s="74">
        <v>0</v>
      </c>
      <c r="S168" s="74">
        <v>5.77</v>
      </c>
      <c r="T168" s="74">
        <v>5.8215000000000003</v>
      </c>
      <c r="U168" s="74">
        <v>0</v>
      </c>
      <c r="V168" s="74">
        <v>5.8215000000000003</v>
      </c>
      <c r="W168" s="74">
        <v>6.1864999999999997</v>
      </c>
      <c r="X168" s="74">
        <v>0</v>
      </c>
      <c r="Y168" s="74">
        <v>5.77</v>
      </c>
      <c r="Z168" s="74">
        <v>0</v>
      </c>
      <c r="AA168" s="74">
        <v>0</v>
      </c>
      <c r="AB168" s="74">
        <v>0</v>
      </c>
      <c r="AC168" s="74">
        <v>0</v>
      </c>
      <c r="AD168" s="74">
        <v>0</v>
      </c>
      <c r="AE168" s="74">
        <v>0</v>
      </c>
    </row>
    <row r="169" spans="1:31" hidden="1" outlineLevel="1" collapsed="1">
      <c r="A169" s="62">
        <v>45352</v>
      </c>
      <c r="B169" s="74">
        <v>19.224799999999998</v>
      </c>
      <c r="C169" s="74">
        <v>19.6434</v>
      </c>
      <c r="D169" s="74">
        <v>19.1311</v>
      </c>
      <c r="E169" s="74">
        <v>17.5075</v>
      </c>
      <c r="F169" s="74">
        <v>20.966100000000001</v>
      </c>
      <c r="G169" s="74">
        <v>23.03</v>
      </c>
      <c r="H169" s="74">
        <v>19.7242</v>
      </c>
      <c r="I169" s="74">
        <v>19.6434</v>
      </c>
      <c r="J169" s="74">
        <v>19.743200000000002</v>
      </c>
      <c r="K169" s="74">
        <v>17.855</v>
      </c>
      <c r="L169" s="74">
        <v>21.991599999999998</v>
      </c>
      <c r="M169" s="74">
        <v>23.03</v>
      </c>
      <c r="N169" s="74">
        <v>6.2096</v>
      </c>
      <c r="O169" s="74">
        <v>0</v>
      </c>
      <c r="P169" s="74">
        <v>6.2096</v>
      </c>
      <c r="Q169" s="74">
        <v>5.6395999999999997</v>
      </c>
      <c r="R169" s="74">
        <v>6.5002000000000004</v>
      </c>
      <c r="S169" s="74" t="s">
        <v>127</v>
      </c>
      <c r="T169" s="74">
        <v>6.75</v>
      </c>
      <c r="U169" s="74">
        <v>0</v>
      </c>
      <c r="V169" s="74">
        <v>6.75</v>
      </c>
      <c r="W169" s="74">
        <v>0</v>
      </c>
      <c r="X169" s="74">
        <v>6.75</v>
      </c>
      <c r="Y169" s="74">
        <v>0</v>
      </c>
      <c r="Z169" s="74">
        <v>5.782</v>
      </c>
      <c r="AA169" s="74">
        <v>0</v>
      </c>
      <c r="AB169" s="74">
        <v>5.782</v>
      </c>
      <c r="AC169" s="74">
        <v>5.6395999999999997</v>
      </c>
      <c r="AD169" s="74">
        <v>6</v>
      </c>
      <c r="AE169" s="74">
        <v>0</v>
      </c>
    </row>
    <row r="170" spans="1:31" collapsed="1">
      <c r="A170" s="62">
        <v>45383</v>
      </c>
      <c r="B170" s="74">
        <v>20.305499999999999</v>
      </c>
      <c r="C170" s="74">
        <v>19.020800000000001</v>
      </c>
      <c r="D170" s="74">
        <v>20.418600000000001</v>
      </c>
      <c r="E170" s="74">
        <v>19.226400000000002</v>
      </c>
      <c r="F170" s="74">
        <v>21.094899999999999</v>
      </c>
      <c r="G170" s="74">
        <v>6.8479999999999999</v>
      </c>
      <c r="H170" s="74">
        <v>20.811</v>
      </c>
      <c r="I170" s="74">
        <v>19.020800000000001</v>
      </c>
      <c r="J170" s="74">
        <v>20.974900000000002</v>
      </c>
      <c r="K170" s="74">
        <v>19.393799999999999</v>
      </c>
      <c r="L170" s="74">
        <v>21.534099999999999</v>
      </c>
      <c r="M170" s="74">
        <v>25.08</v>
      </c>
      <c r="N170" s="74">
        <v>6.3989000000000003</v>
      </c>
      <c r="O170" s="74">
        <v>0</v>
      </c>
      <c r="P170" s="74">
        <v>6.3989000000000003</v>
      </c>
      <c r="Q170" s="74">
        <v>8.2619000000000007</v>
      </c>
      <c r="R170" s="74">
        <v>6.5227000000000004</v>
      </c>
      <c r="S170" s="74">
        <v>5.64</v>
      </c>
      <c r="T170" s="74">
        <v>7.1261999999999999</v>
      </c>
      <c r="U170" s="74">
        <v>0</v>
      </c>
      <c r="V170" s="74">
        <v>7.1261999999999999</v>
      </c>
      <c r="W170" s="74">
        <v>8.7234999999999996</v>
      </c>
      <c r="X170" s="74">
        <v>6.75</v>
      </c>
      <c r="Y170" s="74">
        <v>0</v>
      </c>
      <c r="Z170" s="74">
        <v>5.7229999999999999</v>
      </c>
      <c r="AA170" s="74">
        <v>0</v>
      </c>
      <c r="AB170" s="74">
        <v>5.7229999999999999</v>
      </c>
      <c r="AC170" s="74">
        <v>3.7</v>
      </c>
      <c r="AD170" s="74">
        <v>6</v>
      </c>
      <c r="AE170" s="74">
        <v>5.64</v>
      </c>
    </row>
    <row r="171" spans="1:31">
      <c r="A171" s="62">
        <v>45413</v>
      </c>
      <c r="B171" s="74">
        <v>19.499500000000001</v>
      </c>
      <c r="C171" s="74">
        <v>19.707000000000001</v>
      </c>
      <c r="D171" s="74">
        <v>19.4329</v>
      </c>
      <c r="E171" s="74">
        <v>19.005700000000001</v>
      </c>
      <c r="F171" s="74">
        <v>20.310099999999998</v>
      </c>
      <c r="G171" s="74">
        <v>20.86</v>
      </c>
      <c r="H171" s="74">
        <v>19.7361</v>
      </c>
      <c r="I171" s="74">
        <v>19.707000000000001</v>
      </c>
      <c r="J171" s="74">
        <v>19.745699999999999</v>
      </c>
      <c r="K171" s="74">
        <v>19.2545</v>
      </c>
      <c r="L171" s="74">
        <v>20.782599999999999</v>
      </c>
      <c r="M171" s="74">
        <v>20.86</v>
      </c>
      <c r="N171" s="74">
        <v>6.8404999999999996</v>
      </c>
      <c r="O171" s="74">
        <v>0</v>
      </c>
      <c r="P171" s="74">
        <v>6.8404999999999996</v>
      </c>
      <c r="Q171" s="74">
        <v>7.1562999999999999</v>
      </c>
      <c r="R171" s="74">
        <v>6.4150999999999998</v>
      </c>
      <c r="S171" s="74" t="s">
        <v>127</v>
      </c>
      <c r="T171" s="74">
        <v>7.0380000000000003</v>
      </c>
      <c r="U171" s="74">
        <v>0</v>
      </c>
      <c r="V171" s="74">
        <v>7.0380000000000003</v>
      </c>
      <c r="W171" s="74">
        <v>7.1562999999999999</v>
      </c>
      <c r="X171" s="74">
        <v>6.75</v>
      </c>
      <c r="Y171" s="74">
        <v>0</v>
      </c>
      <c r="Z171" s="74">
        <v>6</v>
      </c>
      <c r="AA171" s="74">
        <v>0</v>
      </c>
      <c r="AB171" s="74">
        <v>6</v>
      </c>
      <c r="AC171" s="74">
        <v>0</v>
      </c>
      <c r="AD171" s="74">
        <v>6</v>
      </c>
      <c r="AE171" s="74">
        <v>0</v>
      </c>
    </row>
    <row r="172" spans="1:31">
      <c r="A172" s="62">
        <v>45444</v>
      </c>
      <c r="B172" s="74">
        <v>19.141100000000002</v>
      </c>
      <c r="C172" s="74">
        <v>18.931999999999999</v>
      </c>
      <c r="D172" s="74">
        <v>19.201599999999999</v>
      </c>
      <c r="E172" s="74">
        <v>18.191700000000001</v>
      </c>
      <c r="F172" s="74">
        <v>19.878599999999999</v>
      </c>
      <c r="G172" s="74">
        <v>20.498699999999999</v>
      </c>
      <c r="H172" s="74">
        <v>19.2165</v>
      </c>
      <c r="I172" s="74">
        <v>18.931999999999999</v>
      </c>
      <c r="J172" s="74">
        <v>19.299299999999999</v>
      </c>
      <c r="K172" s="74">
        <v>18.2849</v>
      </c>
      <c r="L172" s="74">
        <v>19.980399999999999</v>
      </c>
      <c r="M172" s="74">
        <v>20.498699999999999</v>
      </c>
      <c r="N172" s="74">
        <v>6.6433999999999997</v>
      </c>
      <c r="O172" s="74">
        <v>0</v>
      </c>
      <c r="P172" s="74">
        <v>6.6433999999999997</v>
      </c>
      <c r="Q172" s="74">
        <v>7.4257999999999997</v>
      </c>
      <c r="R172" s="74">
        <v>6</v>
      </c>
      <c r="S172" s="74" t="s">
        <v>127</v>
      </c>
      <c r="T172" s="74">
        <v>7.4257999999999997</v>
      </c>
      <c r="U172" s="74">
        <v>0</v>
      </c>
      <c r="V172" s="74">
        <v>7.4257999999999997</v>
      </c>
      <c r="W172" s="74">
        <v>7.4257999999999997</v>
      </c>
      <c r="X172" s="74">
        <v>0</v>
      </c>
      <c r="Y172" s="74">
        <v>0</v>
      </c>
      <c r="Z172" s="74">
        <v>6</v>
      </c>
      <c r="AA172" s="74">
        <v>0</v>
      </c>
      <c r="AB172" s="74">
        <v>6</v>
      </c>
      <c r="AC172" s="74">
        <v>0</v>
      </c>
      <c r="AD172" s="74">
        <v>6</v>
      </c>
      <c r="AE172" s="74">
        <v>0</v>
      </c>
    </row>
    <row r="173" spans="1:31">
      <c r="A173" s="62">
        <v>45474</v>
      </c>
      <c r="B173" s="74">
        <v>19.038900000000002</v>
      </c>
      <c r="C173" s="74">
        <v>18.755800000000001</v>
      </c>
      <c r="D173" s="74">
        <v>19.067900000000002</v>
      </c>
      <c r="E173" s="74">
        <v>16.1221</v>
      </c>
      <c r="F173" s="74">
        <v>20.0364</v>
      </c>
      <c r="G173" s="74">
        <v>23.08</v>
      </c>
      <c r="H173" s="74">
        <v>19.735299999999999</v>
      </c>
      <c r="I173" s="74">
        <v>18.755800000000001</v>
      </c>
      <c r="J173" s="74">
        <v>19.841899999999999</v>
      </c>
      <c r="K173" s="74">
        <v>16.395199999999999</v>
      </c>
      <c r="L173" s="74">
        <v>21.032299999999999</v>
      </c>
      <c r="M173" s="74">
        <v>23.08</v>
      </c>
      <c r="N173" s="74">
        <v>6.8407</v>
      </c>
      <c r="O173" s="74">
        <v>0</v>
      </c>
      <c r="P173" s="74">
        <v>6.8407</v>
      </c>
      <c r="Q173" s="74">
        <v>6.8205</v>
      </c>
      <c r="R173" s="74">
        <v>6.8434999999999997</v>
      </c>
      <c r="S173" s="74" t="s">
        <v>127</v>
      </c>
      <c r="T173" s="74">
        <v>6.8456999999999999</v>
      </c>
      <c r="U173" s="74">
        <v>0</v>
      </c>
      <c r="V173" s="74">
        <v>6.8456999999999999</v>
      </c>
      <c r="W173" s="74">
        <v>6.8205</v>
      </c>
      <c r="X173" s="74">
        <v>6.8491999999999997</v>
      </c>
      <c r="Y173" s="74">
        <v>0</v>
      </c>
      <c r="Z173" s="74">
        <v>6.4207999999999998</v>
      </c>
      <c r="AA173" s="74">
        <v>0</v>
      </c>
      <c r="AB173" s="74">
        <v>6.4207999999999998</v>
      </c>
      <c r="AC173" s="74">
        <v>0</v>
      </c>
      <c r="AD173" s="74">
        <v>6.4207999999999998</v>
      </c>
      <c r="AE173" s="74">
        <v>0</v>
      </c>
    </row>
    <row r="174" spans="1:31">
      <c r="A174" s="62">
        <v>45505</v>
      </c>
      <c r="B174" s="74">
        <v>17.394400000000001</v>
      </c>
      <c r="C174" s="74">
        <v>18.975899999999999</v>
      </c>
      <c r="D174" s="74">
        <v>16.981400000000001</v>
      </c>
      <c r="E174" s="74">
        <v>16.193100000000001</v>
      </c>
      <c r="F174" s="74">
        <v>18.775500000000001</v>
      </c>
      <c r="G174" s="74">
        <v>6.577</v>
      </c>
      <c r="H174" s="74">
        <v>18.197199999999999</v>
      </c>
      <c r="I174" s="74">
        <v>18.975899999999999</v>
      </c>
      <c r="J174" s="74">
        <v>17.975300000000001</v>
      </c>
      <c r="K174" s="74">
        <v>16.706600000000002</v>
      </c>
      <c r="L174" s="74">
        <v>18.8583</v>
      </c>
      <c r="M174" s="74">
        <v>19.914999999999999</v>
      </c>
      <c r="N174" s="74">
        <v>6.1314000000000002</v>
      </c>
      <c r="O174" s="74">
        <v>0</v>
      </c>
      <c r="P174" s="74">
        <v>6.1314000000000002</v>
      </c>
      <c r="Q174" s="74">
        <v>6.9086999999999996</v>
      </c>
      <c r="R174" s="74">
        <v>6.1096000000000004</v>
      </c>
      <c r="S174" s="74">
        <v>5.86</v>
      </c>
      <c r="T174" s="74">
        <v>6.8943000000000003</v>
      </c>
      <c r="U174" s="74">
        <v>0</v>
      </c>
      <c r="V174" s="74">
        <v>6.8943000000000003</v>
      </c>
      <c r="W174" s="74">
        <v>6.9086999999999996</v>
      </c>
      <c r="X174" s="74">
        <v>6.5</v>
      </c>
      <c r="Y174" s="74">
        <v>0</v>
      </c>
      <c r="Z174" s="74">
        <v>5.8661000000000003</v>
      </c>
      <c r="AA174" s="74">
        <v>0</v>
      </c>
      <c r="AB174" s="74">
        <v>5.8661000000000003</v>
      </c>
      <c r="AC174" s="74">
        <v>0</v>
      </c>
      <c r="AD174" s="74">
        <v>6</v>
      </c>
      <c r="AE174" s="74">
        <v>5.86</v>
      </c>
    </row>
    <row r="175" spans="1:31">
      <c r="A175" s="62">
        <v>45536</v>
      </c>
      <c r="B175" s="74">
        <v>17.532900000000001</v>
      </c>
      <c r="C175" s="74">
        <v>18.4863</v>
      </c>
      <c r="D175" s="74">
        <v>17.3626</v>
      </c>
      <c r="E175" s="74">
        <v>16.1845</v>
      </c>
      <c r="F175" s="74">
        <v>17.833300000000001</v>
      </c>
      <c r="G175" s="74">
        <v>23.872900000000001</v>
      </c>
      <c r="H175" s="74">
        <v>17.9527</v>
      </c>
      <c r="I175" s="74">
        <v>18.4863</v>
      </c>
      <c r="J175" s="74">
        <v>17.853000000000002</v>
      </c>
      <c r="K175" s="74">
        <v>16.810600000000001</v>
      </c>
      <c r="L175" s="74">
        <v>18.206</v>
      </c>
      <c r="M175" s="74">
        <v>23.872900000000001</v>
      </c>
      <c r="N175" s="74">
        <v>6.5629</v>
      </c>
      <c r="O175" s="74">
        <v>0</v>
      </c>
      <c r="P175" s="74">
        <v>6.5629</v>
      </c>
      <c r="Q175" s="74">
        <v>6.8452999999999999</v>
      </c>
      <c r="R175" s="74">
        <v>6.0842999999999998</v>
      </c>
      <c r="S175" s="74" t="s">
        <v>127</v>
      </c>
      <c r="T175" s="74">
        <v>6.7685000000000004</v>
      </c>
      <c r="U175" s="74">
        <v>0</v>
      </c>
      <c r="V175" s="74">
        <v>6.7685000000000004</v>
      </c>
      <c r="W175" s="74">
        <v>6.7685000000000004</v>
      </c>
      <c r="X175" s="74">
        <v>0</v>
      </c>
      <c r="Y175" s="74">
        <v>0</v>
      </c>
      <c r="Z175" s="74">
        <v>6.4138999999999999</v>
      </c>
      <c r="AA175" s="74">
        <v>0</v>
      </c>
      <c r="AB175" s="74">
        <v>6.4138999999999999</v>
      </c>
      <c r="AC175" s="74">
        <v>7</v>
      </c>
      <c r="AD175" s="74">
        <v>6.0842999999999998</v>
      </c>
      <c r="AE175" s="74">
        <v>0</v>
      </c>
    </row>
    <row r="176" spans="1:31">
      <c r="A176" s="62">
        <v>45566</v>
      </c>
      <c r="B176" s="74">
        <v>18.252600000000001</v>
      </c>
      <c r="C176" s="74">
        <v>17.966100000000001</v>
      </c>
      <c r="D176" s="74">
        <v>18.286999999999999</v>
      </c>
      <c r="E176" s="74">
        <v>16.6843</v>
      </c>
      <c r="F176" s="74">
        <v>18.928000000000001</v>
      </c>
      <c r="G176" s="74">
        <v>21.167100000000001</v>
      </c>
      <c r="H176" s="74">
        <v>19.0886</v>
      </c>
      <c r="I176" s="74">
        <v>17.966100000000001</v>
      </c>
      <c r="J176" s="74">
        <v>19.234200000000001</v>
      </c>
      <c r="K176" s="74">
        <v>17.0854</v>
      </c>
      <c r="L176" s="74">
        <v>20.144400000000001</v>
      </c>
      <c r="M176" s="74">
        <v>21.167100000000001</v>
      </c>
      <c r="N176" s="74">
        <v>6.6661999999999999</v>
      </c>
      <c r="O176" s="74">
        <v>0</v>
      </c>
      <c r="P176" s="74">
        <v>6.6661999999999999</v>
      </c>
      <c r="Q176" s="74">
        <v>7.6395</v>
      </c>
      <c r="R176" s="74">
        <v>6.4775999999999998</v>
      </c>
      <c r="S176" s="74" t="s">
        <v>127</v>
      </c>
      <c r="T176" s="74">
        <v>6.7027999999999999</v>
      </c>
      <c r="U176" s="74">
        <v>0</v>
      </c>
      <c r="V176" s="74">
        <v>6.7027999999999999</v>
      </c>
      <c r="W176" s="74">
        <v>7.8380999999999998</v>
      </c>
      <c r="X176" s="74">
        <v>6.52</v>
      </c>
      <c r="Y176" s="74">
        <v>0</v>
      </c>
      <c r="Z176" s="74">
        <v>6.3604000000000003</v>
      </c>
      <c r="AA176" s="74">
        <v>0</v>
      </c>
      <c r="AB176" s="74">
        <v>6.3604000000000003</v>
      </c>
      <c r="AC176" s="74">
        <v>7</v>
      </c>
      <c r="AD176" s="74">
        <v>6</v>
      </c>
      <c r="AE176" s="74">
        <v>0</v>
      </c>
    </row>
    <row r="177" spans="1:31">
      <c r="A177" s="62">
        <v>45597</v>
      </c>
      <c r="B177" s="74">
        <v>16.8553</v>
      </c>
      <c r="C177" s="74">
        <v>18.163699999999999</v>
      </c>
      <c r="D177" s="74">
        <v>16.551100000000002</v>
      </c>
      <c r="E177" s="74">
        <v>15.031700000000001</v>
      </c>
      <c r="F177" s="74">
        <v>18.293800000000001</v>
      </c>
      <c r="G177" s="74">
        <v>21.634899999999998</v>
      </c>
      <c r="H177" s="74">
        <v>17.327400000000001</v>
      </c>
      <c r="I177" s="74">
        <v>18.163699999999999</v>
      </c>
      <c r="J177" s="74">
        <v>17.121500000000001</v>
      </c>
      <c r="K177" s="74">
        <v>15.7189</v>
      </c>
      <c r="L177" s="74">
        <v>18.637699999999999</v>
      </c>
      <c r="M177" s="74">
        <v>21.634899999999998</v>
      </c>
      <c r="N177" s="74">
        <v>6.9093</v>
      </c>
      <c r="O177" s="74">
        <v>0</v>
      </c>
      <c r="P177" s="74">
        <v>6.9093</v>
      </c>
      <c r="Q177" s="74">
        <v>7.1406999999999998</v>
      </c>
      <c r="R177" s="74">
        <v>6.0747999999999998</v>
      </c>
      <c r="S177" s="74" t="s">
        <v>127</v>
      </c>
      <c r="T177" s="74">
        <v>7.4564000000000004</v>
      </c>
      <c r="U177" s="74">
        <v>0</v>
      </c>
      <c r="V177" s="74">
        <v>7.4564000000000004</v>
      </c>
      <c r="W177" s="74">
        <v>7.4564000000000004</v>
      </c>
      <c r="X177" s="74">
        <v>0</v>
      </c>
      <c r="Y177" s="74">
        <v>0</v>
      </c>
      <c r="Z177" s="74">
        <v>6.7351999999999999</v>
      </c>
      <c r="AA177" s="74">
        <v>0</v>
      </c>
      <c r="AB177" s="74">
        <v>6.7351999999999999</v>
      </c>
      <c r="AC177" s="74">
        <v>7</v>
      </c>
      <c r="AD177" s="74">
        <v>6.0747999999999998</v>
      </c>
      <c r="AE177" s="74">
        <v>0</v>
      </c>
    </row>
    <row r="178" spans="1:31">
      <c r="A178" s="62">
        <v>45627</v>
      </c>
      <c r="B178" s="74">
        <v>16.7437</v>
      </c>
      <c r="C178" s="74">
        <v>18.039400000000001</v>
      </c>
      <c r="D178" s="74">
        <v>16.532599999999999</v>
      </c>
      <c r="E178" s="74">
        <v>15.596399999999999</v>
      </c>
      <c r="F178" s="74">
        <v>16.938099999999999</v>
      </c>
      <c r="G178" s="74">
        <v>19.943999999999999</v>
      </c>
      <c r="H178" s="74">
        <v>16.961500000000001</v>
      </c>
      <c r="I178" s="74">
        <v>18.039400000000001</v>
      </c>
      <c r="J178" s="74">
        <v>16.781500000000001</v>
      </c>
      <c r="K178" s="74">
        <v>15.949199999999999</v>
      </c>
      <c r="L178" s="74">
        <v>17.133299999999998</v>
      </c>
      <c r="M178" s="74">
        <v>19.943999999999999</v>
      </c>
      <c r="N178" s="74">
        <v>6.6806999999999999</v>
      </c>
      <c r="O178" s="74">
        <v>0</v>
      </c>
      <c r="P178" s="74">
        <v>6.6806999999999999</v>
      </c>
      <c r="Q178" s="74">
        <v>7.3502000000000001</v>
      </c>
      <c r="R178" s="74">
        <v>6</v>
      </c>
      <c r="S178" s="74" t="s">
        <v>127</v>
      </c>
      <c r="T178" s="74">
        <v>7.4794999999999998</v>
      </c>
      <c r="U178" s="74">
        <v>0</v>
      </c>
      <c r="V178" s="74">
        <v>7.4794999999999998</v>
      </c>
      <c r="W178" s="74">
        <v>7.4794999999999998</v>
      </c>
      <c r="X178" s="74">
        <v>0</v>
      </c>
      <c r="Y178" s="74">
        <v>0</v>
      </c>
      <c r="Z178" s="74">
        <v>6.2153</v>
      </c>
      <c r="AA178" s="74">
        <v>0</v>
      </c>
      <c r="AB178" s="74">
        <v>6.2153</v>
      </c>
      <c r="AC178" s="74">
        <v>7</v>
      </c>
      <c r="AD178" s="74">
        <v>6</v>
      </c>
      <c r="AE178" s="74">
        <v>0</v>
      </c>
    </row>
    <row r="179" spans="1:31">
      <c r="A179" s="62">
        <v>45658</v>
      </c>
      <c r="B179" s="74">
        <v>19.175699999999999</v>
      </c>
      <c r="C179" s="74">
        <v>17.954499999999999</v>
      </c>
      <c r="D179" s="74">
        <v>19.275099999999998</v>
      </c>
      <c r="E179" s="74">
        <v>16.537400000000002</v>
      </c>
      <c r="F179" s="74">
        <v>19.844200000000001</v>
      </c>
      <c r="G179" s="74">
        <v>18.416799999999999</v>
      </c>
      <c r="H179" s="74">
        <v>19.216000000000001</v>
      </c>
      <c r="I179" s="74">
        <v>17.954499999999999</v>
      </c>
      <c r="J179" s="74">
        <v>19.319099999999999</v>
      </c>
      <c r="K179" s="74">
        <v>16.6724</v>
      </c>
      <c r="L179" s="74">
        <v>19.865200000000002</v>
      </c>
      <c r="M179" s="74">
        <v>18.416799999999999</v>
      </c>
      <c r="N179" s="74">
        <v>6.5307000000000004</v>
      </c>
      <c r="O179" s="74">
        <v>0</v>
      </c>
      <c r="P179" s="74">
        <v>6.5307000000000004</v>
      </c>
      <c r="Q179" s="74">
        <v>6.8262</v>
      </c>
      <c r="R179" s="74">
        <v>6</v>
      </c>
      <c r="S179" s="74" t="s">
        <v>127</v>
      </c>
      <c r="T179" s="74">
        <v>7.2436999999999996</v>
      </c>
      <c r="U179" s="74">
        <v>0</v>
      </c>
      <c r="V179" s="74">
        <v>7.2436999999999996</v>
      </c>
      <c r="W179" s="74">
        <v>7.2436999999999996</v>
      </c>
      <c r="X179" s="74">
        <v>0</v>
      </c>
      <c r="Y179" s="74">
        <v>0</v>
      </c>
      <c r="Z179" s="74">
        <v>5.5983000000000001</v>
      </c>
      <c r="AA179" s="74">
        <v>0</v>
      </c>
      <c r="AB179" s="74">
        <v>5.5983000000000001</v>
      </c>
      <c r="AC179" s="74">
        <v>3.7</v>
      </c>
      <c r="AD179" s="74">
        <v>6</v>
      </c>
      <c r="AE179" s="74">
        <v>0</v>
      </c>
    </row>
    <row r="180" spans="1:31">
      <c r="A180" s="62">
        <v>45689</v>
      </c>
      <c r="B180" s="74">
        <v>17.695499999999999</v>
      </c>
      <c r="C180" s="74">
        <v>18.221399999999999</v>
      </c>
      <c r="D180" s="74">
        <v>17.556899999999999</v>
      </c>
      <c r="E180" s="74">
        <v>16.5349</v>
      </c>
      <c r="F180" s="74">
        <v>18.463000000000001</v>
      </c>
      <c r="G180" s="74">
        <v>16.759799999999998</v>
      </c>
      <c r="H180" s="74">
        <v>17.735800000000001</v>
      </c>
      <c r="I180" s="74">
        <v>18.221399999999999</v>
      </c>
      <c r="J180" s="74">
        <v>17.607299999999999</v>
      </c>
      <c r="K180" s="74">
        <v>16.5519</v>
      </c>
      <c r="L180" s="74">
        <v>18.555599999999998</v>
      </c>
      <c r="M180" s="74">
        <v>16.759799999999998</v>
      </c>
      <c r="N180" s="74">
        <v>6.1889000000000003</v>
      </c>
      <c r="O180" s="74">
        <v>0</v>
      </c>
      <c r="P180" s="74">
        <v>6.1889000000000003</v>
      </c>
      <c r="Q180" s="74">
        <v>7.3243</v>
      </c>
      <c r="R180" s="74">
        <v>6</v>
      </c>
      <c r="S180" s="74" t="s">
        <v>127</v>
      </c>
      <c r="T180" s="74">
        <v>7.3243</v>
      </c>
      <c r="U180" s="74">
        <v>0</v>
      </c>
      <c r="V180" s="74">
        <v>7.3243</v>
      </c>
      <c r="W180" s="74">
        <v>7.3243</v>
      </c>
      <c r="X180" s="74">
        <v>0</v>
      </c>
      <c r="Y180" s="74">
        <v>0</v>
      </c>
      <c r="Z180" s="74">
        <v>6</v>
      </c>
      <c r="AA180" s="74">
        <v>0</v>
      </c>
      <c r="AB180" s="74">
        <v>6</v>
      </c>
      <c r="AC180" s="74">
        <v>0</v>
      </c>
      <c r="AD180" s="74">
        <v>6</v>
      </c>
      <c r="AE180" s="74">
        <v>0</v>
      </c>
    </row>
    <row r="181" spans="1:31">
      <c r="A181" s="62">
        <v>45717</v>
      </c>
      <c r="B181" s="74">
        <v>17.266400000000001</v>
      </c>
      <c r="C181" s="74">
        <v>17.882100000000001</v>
      </c>
      <c r="D181" s="74">
        <v>17.1648</v>
      </c>
      <c r="E181" s="74">
        <v>15.7454</v>
      </c>
      <c r="F181" s="74">
        <v>17.764399999999998</v>
      </c>
      <c r="G181" s="74">
        <v>18.748000000000001</v>
      </c>
      <c r="H181" s="74">
        <v>17.328099999999999</v>
      </c>
      <c r="I181" s="74">
        <v>17.882100000000001</v>
      </c>
      <c r="J181" s="74">
        <v>17.2361</v>
      </c>
      <c r="K181" s="74">
        <v>15.809699999999999</v>
      </c>
      <c r="L181" s="74">
        <v>17.840800000000002</v>
      </c>
      <c r="M181" s="74">
        <v>18.748000000000001</v>
      </c>
      <c r="N181" s="74">
        <v>6.4711999999999996</v>
      </c>
      <c r="O181" s="74">
        <v>0</v>
      </c>
      <c r="P181" s="74">
        <v>6.4711999999999996</v>
      </c>
      <c r="Q181" s="74">
        <v>7.3253000000000004</v>
      </c>
      <c r="R181" s="74">
        <v>6</v>
      </c>
      <c r="S181" s="74" t="s">
        <v>127</v>
      </c>
      <c r="T181" s="74">
        <v>7.3253000000000004</v>
      </c>
      <c r="U181" s="74">
        <v>0</v>
      </c>
      <c r="V181" s="74">
        <v>7.3253000000000004</v>
      </c>
      <c r="W181" s="74">
        <v>7.3253000000000004</v>
      </c>
      <c r="X181" s="74">
        <v>0</v>
      </c>
      <c r="Y181" s="74">
        <v>0</v>
      </c>
      <c r="Z181" s="74">
        <v>6</v>
      </c>
      <c r="AA181" s="74">
        <v>0</v>
      </c>
      <c r="AB181" s="74">
        <v>6</v>
      </c>
      <c r="AC181" s="74">
        <v>0</v>
      </c>
      <c r="AD181" s="74">
        <v>6</v>
      </c>
      <c r="AE181" s="74">
        <v>0</v>
      </c>
    </row>
    <row r="182" spans="1:31">
      <c r="A182" s="62">
        <v>45748</v>
      </c>
      <c r="B182" s="74">
        <v>18.675699999999999</v>
      </c>
      <c r="C182" s="74">
        <v>17.950500000000002</v>
      </c>
      <c r="D182" s="74">
        <v>18.724599999999999</v>
      </c>
      <c r="E182" s="74">
        <v>15.9946</v>
      </c>
      <c r="F182" s="74">
        <v>19.487300000000001</v>
      </c>
      <c r="G182" s="74">
        <v>17.5471</v>
      </c>
      <c r="H182" s="74">
        <v>18.814699999999998</v>
      </c>
      <c r="I182" s="74">
        <v>17.950500000000002</v>
      </c>
      <c r="J182" s="74">
        <v>18.873699999999999</v>
      </c>
      <c r="K182" s="74">
        <v>16.3184</v>
      </c>
      <c r="L182" s="74">
        <v>19.501899999999999</v>
      </c>
      <c r="M182" s="74">
        <v>19.686699999999998</v>
      </c>
      <c r="N182" s="74">
        <v>6.5387000000000004</v>
      </c>
      <c r="O182" s="74">
        <v>0</v>
      </c>
      <c r="P182" s="74">
        <v>6.5387000000000004</v>
      </c>
      <c r="Q182" s="74">
        <v>7.2617000000000003</v>
      </c>
      <c r="R182" s="74">
        <v>6</v>
      </c>
      <c r="S182" s="74">
        <v>5.33</v>
      </c>
      <c r="T182" s="74">
        <v>7.2617000000000003</v>
      </c>
      <c r="U182" s="74">
        <v>0</v>
      </c>
      <c r="V182" s="74">
        <v>7.2617000000000003</v>
      </c>
      <c r="W182" s="74">
        <v>7.2617000000000003</v>
      </c>
      <c r="X182" s="74">
        <v>0</v>
      </c>
      <c r="Y182" s="74">
        <v>0</v>
      </c>
      <c r="Z182" s="74">
        <v>5.4459</v>
      </c>
      <c r="AA182" s="74">
        <v>0</v>
      </c>
      <c r="AB182" s="74">
        <v>5.4459</v>
      </c>
      <c r="AC182" s="74">
        <v>0</v>
      </c>
      <c r="AD182" s="74">
        <v>6</v>
      </c>
      <c r="AE182" s="74">
        <v>5.33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16384" width="9.109375" style="66"/>
  </cols>
  <sheetData>
    <row r="1" spans="1:19">
      <c r="A1" s="108" t="s">
        <v>173</v>
      </c>
    </row>
    <row r="2" spans="1:19" ht="5.25" customHeight="1"/>
    <row r="3" spans="1:19" ht="28.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2.75" customHeight="1">
      <c r="A4" s="67" t="s">
        <v>62</v>
      </c>
    </row>
    <row r="5" spans="1:19" ht="12.75" customHeight="1">
      <c r="A5" s="57" t="s">
        <v>52</v>
      </c>
    </row>
    <row r="6" spans="1:19" s="68" customFormat="1" ht="12.75" customHeight="1">
      <c r="A6" s="202" t="s">
        <v>0</v>
      </c>
      <c r="B6" s="254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68" customFormat="1" ht="12.75" customHeight="1">
      <c r="A7" s="203"/>
      <c r="B7" s="255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</row>
    <row r="8" spans="1:19" s="68" customFormat="1" ht="88.5" customHeight="1">
      <c r="A8" s="204"/>
      <c r="B8" s="256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</row>
    <row r="9" spans="1:19" s="68" customFormat="1" hidden="1">
      <c r="A9" s="133"/>
      <c r="B9" s="141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19" ht="15" hidden="1" customHeight="1" outlineLevel="1">
      <c r="A11" s="62">
        <v>40544</v>
      </c>
      <c r="B11" s="74">
        <v>28.431999999999999</v>
      </c>
      <c r="C11" s="74">
        <v>33.536000000000001</v>
      </c>
      <c r="D11" s="74">
        <v>20.577100000000002</v>
      </c>
      <c r="E11" s="74">
        <v>20.748799999999999</v>
      </c>
      <c r="F11" s="74">
        <v>20.157900000000001</v>
      </c>
      <c r="G11" s="74">
        <v>22.603999999999999</v>
      </c>
      <c r="H11" s="74">
        <v>28.7178</v>
      </c>
      <c r="I11" s="74">
        <v>33.595999999999997</v>
      </c>
      <c r="J11" s="74">
        <v>20.900700000000001</v>
      </c>
      <c r="K11" s="74">
        <v>20.748799999999999</v>
      </c>
      <c r="L11" s="74">
        <v>20.8429</v>
      </c>
      <c r="M11" s="74">
        <v>23.324400000000001</v>
      </c>
      <c r="N11" s="74">
        <v>14.648</v>
      </c>
      <c r="O11" s="74">
        <v>21.055800000000001</v>
      </c>
      <c r="P11" s="74">
        <v>13.5816</v>
      </c>
      <c r="Q11" s="74">
        <v>0</v>
      </c>
      <c r="R11" s="74">
        <v>13.619</v>
      </c>
      <c r="S11" s="74">
        <v>13.100300000000001</v>
      </c>
    </row>
    <row r="12" spans="1:19" ht="15" hidden="1" customHeight="1" outlineLevel="1">
      <c r="A12" s="62">
        <v>40575</v>
      </c>
      <c r="B12" s="74">
        <v>26.4053</v>
      </c>
      <c r="C12" s="74">
        <v>33.6402</v>
      </c>
      <c r="D12" s="74">
        <v>18.044899999999998</v>
      </c>
      <c r="E12" s="74">
        <v>19.131900000000002</v>
      </c>
      <c r="F12" s="74">
        <v>19.6586</v>
      </c>
      <c r="G12" s="74">
        <v>10.813800000000001</v>
      </c>
      <c r="H12" s="74">
        <v>27.548400000000001</v>
      </c>
      <c r="I12" s="74">
        <v>33.667900000000003</v>
      </c>
      <c r="J12" s="74">
        <v>19.660499999999999</v>
      </c>
      <c r="K12" s="74">
        <v>19.131900000000002</v>
      </c>
      <c r="L12" s="74">
        <v>19.7133</v>
      </c>
      <c r="M12" s="74">
        <v>22.320499999999999</v>
      </c>
      <c r="N12" s="74">
        <v>4.6486999999999998</v>
      </c>
      <c r="O12" s="74">
        <v>19.805700000000002</v>
      </c>
      <c r="P12" s="74">
        <v>4.3170000000000002</v>
      </c>
      <c r="Q12" s="74">
        <v>0</v>
      </c>
      <c r="R12" s="74">
        <v>11.322699999999999</v>
      </c>
      <c r="S12" s="74">
        <v>4.0980999999999996</v>
      </c>
    </row>
    <row r="13" spans="1:19" ht="15" hidden="1" customHeight="1" outlineLevel="1">
      <c r="A13" s="62">
        <v>40603</v>
      </c>
      <c r="B13" s="74">
        <v>29.120899999999999</v>
      </c>
      <c r="C13" s="74">
        <v>33.070399999999999</v>
      </c>
      <c r="D13" s="74">
        <v>22.894200000000001</v>
      </c>
      <c r="E13" s="74">
        <v>26.072399999999998</v>
      </c>
      <c r="F13" s="74">
        <v>22.168099999999999</v>
      </c>
      <c r="G13" s="74">
        <v>19.078499999999998</v>
      </c>
      <c r="H13" s="74">
        <v>29.551400000000001</v>
      </c>
      <c r="I13" s="74">
        <v>33.077800000000003</v>
      </c>
      <c r="J13" s="74">
        <v>23.587599999999998</v>
      </c>
      <c r="K13" s="74">
        <v>26.072399999999998</v>
      </c>
      <c r="L13" s="74">
        <v>22.515599999999999</v>
      </c>
      <c r="M13" s="74">
        <v>21.224900000000002</v>
      </c>
      <c r="N13" s="74">
        <v>13.5083</v>
      </c>
      <c r="O13" s="74">
        <v>19.465</v>
      </c>
      <c r="P13" s="74">
        <v>13.4337</v>
      </c>
      <c r="Q13" s="74">
        <v>0</v>
      </c>
      <c r="R13" s="74">
        <v>13.937200000000001</v>
      </c>
      <c r="S13" s="74">
        <v>13.226900000000001</v>
      </c>
    </row>
    <row r="14" spans="1:19" ht="15" hidden="1" customHeight="1" outlineLevel="1">
      <c r="A14" s="62">
        <v>40634</v>
      </c>
      <c r="B14" s="74">
        <v>31.0839</v>
      </c>
      <c r="C14" s="74">
        <v>34.1631</v>
      </c>
      <c r="D14" s="74">
        <v>22.111599999999999</v>
      </c>
      <c r="E14" s="74">
        <v>25.4786</v>
      </c>
      <c r="F14" s="74">
        <v>23.535499999999999</v>
      </c>
      <c r="G14" s="74">
        <v>13.8461</v>
      </c>
      <c r="H14" s="74">
        <v>31.3809</v>
      </c>
      <c r="I14" s="74">
        <v>34.208500000000001</v>
      </c>
      <c r="J14" s="74">
        <v>22.7331</v>
      </c>
      <c r="K14" s="74">
        <v>26.286799999999999</v>
      </c>
      <c r="L14" s="74">
        <v>23.724</v>
      </c>
      <c r="M14" s="74">
        <v>14.1866</v>
      </c>
      <c r="N14" s="74">
        <v>11.824199999999999</v>
      </c>
      <c r="O14" s="74">
        <v>19.805299999999999</v>
      </c>
      <c r="P14" s="74">
        <v>10.3652</v>
      </c>
      <c r="Q14" s="74">
        <v>9</v>
      </c>
      <c r="R14" s="74">
        <v>7.4894999999999996</v>
      </c>
      <c r="S14" s="74">
        <v>11.6356</v>
      </c>
    </row>
    <row r="15" spans="1:19" ht="15" hidden="1" customHeight="1" outlineLevel="1">
      <c r="A15" s="62">
        <v>40664</v>
      </c>
      <c r="B15" s="74">
        <v>31.7591</v>
      </c>
      <c r="C15" s="74">
        <v>34.166600000000003</v>
      </c>
      <c r="D15" s="74">
        <v>24.594000000000001</v>
      </c>
      <c r="E15" s="74">
        <v>30.286000000000001</v>
      </c>
      <c r="F15" s="74">
        <v>23.2804</v>
      </c>
      <c r="G15" s="74">
        <v>18.571300000000001</v>
      </c>
      <c r="H15" s="74">
        <v>31.846599999999999</v>
      </c>
      <c r="I15" s="74">
        <v>34.167900000000003</v>
      </c>
      <c r="J15" s="74">
        <v>24.807099999999998</v>
      </c>
      <c r="K15" s="74">
        <v>30.286000000000001</v>
      </c>
      <c r="L15" s="74">
        <v>23.308599999999998</v>
      </c>
      <c r="M15" s="74">
        <v>19.178999999999998</v>
      </c>
      <c r="N15" s="74">
        <v>13.599600000000001</v>
      </c>
      <c r="O15" s="74">
        <v>22.849900000000002</v>
      </c>
      <c r="P15" s="74">
        <v>13.4293</v>
      </c>
      <c r="Q15" s="74">
        <v>0</v>
      </c>
      <c r="R15" s="74">
        <v>11.693199999999999</v>
      </c>
      <c r="S15" s="74">
        <v>13.560600000000001</v>
      </c>
    </row>
    <row r="16" spans="1:19" ht="15" hidden="1" customHeight="1" outlineLevel="1">
      <c r="A16" s="62">
        <v>40695</v>
      </c>
      <c r="B16" s="74">
        <v>32.441099999999999</v>
      </c>
      <c r="C16" s="74">
        <v>34.401499999999999</v>
      </c>
      <c r="D16" s="74">
        <v>26.5837</v>
      </c>
      <c r="E16" s="74">
        <v>35.945500000000003</v>
      </c>
      <c r="F16" s="74">
        <v>23.041</v>
      </c>
      <c r="G16" s="74">
        <v>23.471699999999998</v>
      </c>
      <c r="H16" s="74">
        <v>32.530900000000003</v>
      </c>
      <c r="I16" s="74">
        <v>34.442599999999999</v>
      </c>
      <c r="J16" s="74">
        <v>26.779599999999999</v>
      </c>
      <c r="K16" s="74">
        <v>35.945500000000003</v>
      </c>
      <c r="L16" s="74">
        <v>23.08</v>
      </c>
      <c r="M16" s="74">
        <v>24.2818</v>
      </c>
      <c r="N16" s="74">
        <v>12.888</v>
      </c>
      <c r="O16" s="74">
        <v>20.080100000000002</v>
      </c>
      <c r="P16" s="74">
        <v>6.5423999999999998</v>
      </c>
      <c r="Q16" s="74">
        <v>0</v>
      </c>
      <c r="R16" s="74">
        <v>11.8795</v>
      </c>
      <c r="S16" s="74">
        <v>5.2306999999999997</v>
      </c>
    </row>
    <row r="17" spans="1:19" ht="15" hidden="1" customHeight="1" outlineLevel="1">
      <c r="A17" s="62">
        <v>40725</v>
      </c>
      <c r="B17" s="74">
        <v>27.232900000000001</v>
      </c>
      <c r="C17" s="74">
        <v>32.8279</v>
      </c>
      <c r="D17" s="74">
        <v>20.612100000000002</v>
      </c>
      <c r="E17" s="74">
        <v>23.121500000000001</v>
      </c>
      <c r="F17" s="74">
        <v>20.909500000000001</v>
      </c>
      <c r="G17" s="74">
        <v>17.626200000000001</v>
      </c>
      <c r="H17" s="74">
        <v>27.898199999999999</v>
      </c>
      <c r="I17" s="74">
        <v>32.839199999999998</v>
      </c>
      <c r="J17" s="74">
        <v>21.356999999999999</v>
      </c>
      <c r="K17" s="74">
        <v>23.121500000000001</v>
      </c>
      <c r="L17" s="74">
        <v>20.9483</v>
      </c>
      <c r="M17" s="74">
        <v>19.997900000000001</v>
      </c>
      <c r="N17" s="74">
        <v>14.432399999999999</v>
      </c>
      <c r="O17" s="74">
        <v>19.403700000000001</v>
      </c>
      <c r="P17" s="74">
        <v>14.386200000000001</v>
      </c>
      <c r="Q17" s="74">
        <v>0</v>
      </c>
      <c r="R17" s="74">
        <v>13.9741</v>
      </c>
      <c r="S17" s="74">
        <v>14.3978</v>
      </c>
    </row>
    <row r="18" spans="1:19" ht="15" hidden="1" customHeight="1" outlineLevel="1">
      <c r="A18" s="62">
        <v>40756</v>
      </c>
      <c r="B18" s="74">
        <v>27.118200000000002</v>
      </c>
      <c r="C18" s="74">
        <v>31.322800000000001</v>
      </c>
      <c r="D18" s="74">
        <v>22.647099999999998</v>
      </c>
      <c r="E18" s="74">
        <v>23.566299999999998</v>
      </c>
      <c r="F18" s="74">
        <v>22.563800000000001</v>
      </c>
      <c r="G18" s="74">
        <v>21.190899999999999</v>
      </c>
      <c r="H18" s="74">
        <v>27.151700000000002</v>
      </c>
      <c r="I18" s="74">
        <v>31.3232</v>
      </c>
      <c r="J18" s="74">
        <v>22.697299999999998</v>
      </c>
      <c r="K18" s="74">
        <v>23.566299999999998</v>
      </c>
      <c r="L18" s="74">
        <v>22.590900000000001</v>
      </c>
      <c r="M18" s="74">
        <v>21.374300000000002</v>
      </c>
      <c r="N18" s="74">
        <v>11.603</v>
      </c>
      <c r="O18" s="74">
        <v>28.706499999999998</v>
      </c>
      <c r="P18" s="74">
        <v>10.999499999999999</v>
      </c>
      <c r="Q18" s="74">
        <v>0</v>
      </c>
      <c r="R18" s="74">
        <v>12.9392</v>
      </c>
      <c r="S18" s="74">
        <v>10.0754</v>
      </c>
    </row>
    <row r="19" spans="1:19" ht="15" hidden="1" customHeight="1" outlineLevel="1">
      <c r="A19" s="62">
        <v>40787</v>
      </c>
      <c r="B19" s="74">
        <v>24.7973</v>
      </c>
      <c r="C19" s="74">
        <v>29.755500000000001</v>
      </c>
      <c r="D19" s="74">
        <v>21.136199999999999</v>
      </c>
      <c r="E19" s="74">
        <v>20.325800000000001</v>
      </c>
      <c r="F19" s="74">
        <v>22.127300000000002</v>
      </c>
      <c r="G19" s="74">
        <v>19.462800000000001</v>
      </c>
      <c r="H19" s="74">
        <v>25.671299999999999</v>
      </c>
      <c r="I19" s="74">
        <v>29.756900000000002</v>
      </c>
      <c r="J19" s="74">
        <v>22.299600000000002</v>
      </c>
      <c r="K19" s="74">
        <v>20.325800000000001</v>
      </c>
      <c r="L19" s="74">
        <v>23.151</v>
      </c>
      <c r="M19" s="74">
        <v>22.602900000000002</v>
      </c>
      <c r="N19" s="74">
        <v>11.277799999999999</v>
      </c>
      <c r="O19" s="74">
        <v>21.896000000000001</v>
      </c>
      <c r="P19" s="74">
        <v>11.2643</v>
      </c>
      <c r="Q19" s="74">
        <v>0</v>
      </c>
      <c r="R19" s="74">
        <v>12.2104</v>
      </c>
      <c r="S19" s="74">
        <v>10.360200000000001</v>
      </c>
    </row>
    <row r="20" spans="1:19" ht="15" hidden="1" customHeight="1" outlineLevel="1">
      <c r="A20" s="62">
        <v>40817</v>
      </c>
      <c r="B20" s="74">
        <v>25.0091</v>
      </c>
      <c r="C20" s="74">
        <v>30.019400000000001</v>
      </c>
      <c r="D20" s="74">
        <v>21.365200000000002</v>
      </c>
      <c r="E20" s="74">
        <v>21.011600000000001</v>
      </c>
      <c r="F20" s="74">
        <v>22.9068</v>
      </c>
      <c r="G20" s="74">
        <v>19.167100000000001</v>
      </c>
      <c r="H20" s="74">
        <v>25.3612</v>
      </c>
      <c r="I20" s="74">
        <v>30.020299999999999</v>
      </c>
      <c r="J20" s="74">
        <v>21.821400000000001</v>
      </c>
      <c r="K20" s="74">
        <v>21.011600000000001</v>
      </c>
      <c r="L20" s="74">
        <v>22.9297</v>
      </c>
      <c r="M20" s="74">
        <v>20.595099999999999</v>
      </c>
      <c r="N20" s="74">
        <v>11.2189</v>
      </c>
      <c r="O20" s="74">
        <v>23.7226</v>
      </c>
      <c r="P20" s="74">
        <v>11.186299999999999</v>
      </c>
      <c r="Q20" s="74">
        <v>0</v>
      </c>
      <c r="R20" s="74">
        <v>12.889099999999999</v>
      </c>
      <c r="S20" s="74">
        <v>11.1439</v>
      </c>
    </row>
    <row r="21" spans="1:19" ht="15" hidden="1" customHeight="1" outlineLevel="1">
      <c r="A21" s="62">
        <v>40848</v>
      </c>
      <c r="B21" s="74">
        <v>25.082899999999999</v>
      </c>
      <c r="C21" s="74">
        <v>29.423999999999999</v>
      </c>
      <c r="D21" s="74">
        <v>21.389500000000002</v>
      </c>
      <c r="E21" s="74">
        <v>23.037199999999999</v>
      </c>
      <c r="F21" s="74">
        <v>22.229500000000002</v>
      </c>
      <c r="G21" s="74">
        <v>17.3095</v>
      </c>
      <c r="H21" s="74">
        <v>25.151599999999998</v>
      </c>
      <c r="I21" s="74">
        <v>29.424600000000002</v>
      </c>
      <c r="J21" s="74">
        <v>21.485099999999999</v>
      </c>
      <c r="K21" s="74">
        <v>23.037199999999999</v>
      </c>
      <c r="L21" s="74">
        <v>22.240400000000001</v>
      </c>
      <c r="M21" s="74">
        <v>17.584900000000001</v>
      </c>
      <c r="N21" s="74">
        <v>11.178100000000001</v>
      </c>
      <c r="O21" s="74">
        <v>27.5</v>
      </c>
      <c r="P21" s="74">
        <v>10.6327</v>
      </c>
      <c r="Q21" s="74">
        <v>0</v>
      </c>
      <c r="R21" s="74">
        <v>12.170500000000001</v>
      </c>
      <c r="S21" s="74">
        <v>10.5219</v>
      </c>
    </row>
    <row r="22" spans="1:19" ht="15" hidden="1" customHeight="1" outlineLevel="1">
      <c r="A22" s="62">
        <v>40878</v>
      </c>
      <c r="B22" s="74">
        <v>25.701599999999999</v>
      </c>
      <c r="C22" s="74">
        <v>31.084</v>
      </c>
      <c r="D22" s="74">
        <v>21.2638</v>
      </c>
      <c r="E22" s="74">
        <v>22.230799999999999</v>
      </c>
      <c r="F22" s="74">
        <v>22.284500000000001</v>
      </c>
      <c r="G22" s="74">
        <v>16.293099999999999</v>
      </c>
      <c r="H22" s="74">
        <v>25.730899999999998</v>
      </c>
      <c r="I22" s="74">
        <v>31.084700000000002</v>
      </c>
      <c r="J22" s="74">
        <v>21.298400000000001</v>
      </c>
      <c r="K22" s="74">
        <v>22.230799999999999</v>
      </c>
      <c r="L22" s="74">
        <v>22.332999999999998</v>
      </c>
      <c r="M22" s="74">
        <v>16.324400000000001</v>
      </c>
      <c r="N22" s="74">
        <v>13.414300000000001</v>
      </c>
      <c r="O22" s="74">
        <v>26.126300000000001</v>
      </c>
      <c r="P22" s="74">
        <v>13.090999999999999</v>
      </c>
      <c r="Q22" s="74">
        <v>0</v>
      </c>
      <c r="R22" s="74">
        <v>13.0677</v>
      </c>
      <c r="S22" s="74">
        <v>13.127599999999999</v>
      </c>
    </row>
    <row r="23" spans="1:19" ht="15" hidden="1" customHeight="1" outlineLevel="1">
      <c r="A23" s="62">
        <v>40909</v>
      </c>
      <c r="B23" s="74">
        <v>27.970199999999998</v>
      </c>
      <c r="C23" s="74">
        <v>31.385999999999999</v>
      </c>
      <c r="D23" s="74">
        <v>23.780100000000001</v>
      </c>
      <c r="E23" s="74">
        <v>25.762</v>
      </c>
      <c r="F23" s="74">
        <v>23.582100000000001</v>
      </c>
      <c r="G23" s="74">
        <v>18.6172</v>
      </c>
      <c r="H23" s="74">
        <v>28.1342</v>
      </c>
      <c r="I23" s="74">
        <v>31.3873</v>
      </c>
      <c r="J23" s="74">
        <v>24.0871</v>
      </c>
      <c r="K23" s="74">
        <v>25.762</v>
      </c>
      <c r="L23" s="74">
        <v>23.6663</v>
      </c>
      <c r="M23" s="74">
        <v>20.4801</v>
      </c>
      <c r="N23" s="74">
        <v>2.7561</v>
      </c>
      <c r="O23" s="74">
        <v>24.947399999999998</v>
      </c>
      <c r="P23" s="74">
        <v>2.3748999999999998</v>
      </c>
      <c r="Q23" s="74">
        <v>0</v>
      </c>
      <c r="R23" s="74">
        <v>3.8395999999999999</v>
      </c>
      <c r="S23" s="74">
        <v>2.1015999999999999</v>
      </c>
    </row>
    <row r="24" spans="1:19" ht="15" hidden="1" customHeight="1" outlineLevel="1">
      <c r="A24" s="62">
        <v>40940</v>
      </c>
      <c r="B24" s="74">
        <v>28.296199999999999</v>
      </c>
      <c r="C24" s="74">
        <v>27.5335</v>
      </c>
      <c r="D24" s="74">
        <v>28.885999999999999</v>
      </c>
      <c r="E24" s="74">
        <v>32.256399999999999</v>
      </c>
      <c r="F24" s="74">
        <v>28.179400000000001</v>
      </c>
      <c r="G24" s="74">
        <v>24.7089</v>
      </c>
      <c r="H24" s="74">
        <v>28.421299999999999</v>
      </c>
      <c r="I24" s="74">
        <v>27.5365</v>
      </c>
      <c r="J24" s="74">
        <v>29.114999999999998</v>
      </c>
      <c r="K24" s="74">
        <v>32.256399999999999</v>
      </c>
      <c r="L24" s="74">
        <v>28.233499999999999</v>
      </c>
      <c r="M24" s="74">
        <v>25.648800000000001</v>
      </c>
      <c r="N24" s="74">
        <v>13.4475</v>
      </c>
      <c r="O24" s="74">
        <v>22.348800000000001</v>
      </c>
      <c r="P24" s="74">
        <v>13.166700000000001</v>
      </c>
      <c r="Q24" s="74">
        <v>0</v>
      </c>
      <c r="R24" s="74">
        <v>16.569400000000002</v>
      </c>
      <c r="S24" s="74">
        <v>12.4854</v>
      </c>
    </row>
    <row r="25" spans="1:19" ht="15" hidden="1" customHeight="1" outlineLevel="1">
      <c r="A25" s="62">
        <v>40969</v>
      </c>
      <c r="B25" s="74">
        <v>26.6677</v>
      </c>
      <c r="C25" s="74">
        <v>29.471900000000002</v>
      </c>
      <c r="D25" s="74">
        <v>24.5853</v>
      </c>
      <c r="E25" s="74">
        <v>24.1279</v>
      </c>
      <c r="F25" s="74">
        <v>25.6358</v>
      </c>
      <c r="G25" s="74">
        <v>21.8</v>
      </c>
      <c r="H25" s="74">
        <v>26.958600000000001</v>
      </c>
      <c r="I25" s="74">
        <v>29.475999999999999</v>
      </c>
      <c r="J25" s="74">
        <v>25.036999999999999</v>
      </c>
      <c r="K25" s="74">
        <v>24.1279</v>
      </c>
      <c r="L25" s="74">
        <v>25.7224</v>
      </c>
      <c r="M25" s="74">
        <v>24.438800000000001</v>
      </c>
      <c r="N25" s="74">
        <v>8.7064000000000004</v>
      </c>
      <c r="O25" s="74">
        <v>18.184200000000001</v>
      </c>
      <c r="P25" s="74">
        <v>8.6122999999999994</v>
      </c>
      <c r="Q25" s="74">
        <v>0</v>
      </c>
      <c r="R25" s="74">
        <v>15.799799999999999</v>
      </c>
      <c r="S25" s="74">
        <v>7.1455000000000002</v>
      </c>
    </row>
    <row r="26" spans="1:19" ht="15" hidden="1" customHeight="1" outlineLevel="1">
      <c r="A26" s="62">
        <v>41000</v>
      </c>
      <c r="B26" s="74">
        <v>26.6447</v>
      </c>
      <c r="C26" s="74">
        <v>30.183499999999999</v>
      </c>
      <c r="D26" s="74">
        <v>23.614699999999999</v>
      </c>
      <c r="E26" s="74">
        <v>22.217199999999998</v>
      </c>
      <c r="F26" s="74">
        <v>25.7287</v>
      </c>
      <c r="G26" s="74">
        <v>19.3782</v>
      </c>
      <c r="H26" s="74">
        <v>26.675699999999999</v>
      </c>
      <c r="I26" s="74">
        <v>30.197900000000001</v>
      </c>
      <c r="J26" s="74">
        <v>23.652999999999999</v>
      </c>
      <c r="K26" s="74">
        <v>22.217199999999998</v>
      </c>
      <c r="L26" s="74">
        <v>25.740100000000002</v>
      </c>
      <c r="M26" s="74">
        <v>19.487300000000001</v>
      </c>
      <c r="N26" s="74">
        <v>14.5893</v>
      </c>
      <c r="O26" s="74">
        <v>19.518699999999999</v>
      </c>
      <c r="P26" s="74">
        <v>13.015599999999999</v>
      </c>
      <c r="Q26" s="74">
        <v>0</v>
      </c>
      <c r="R26" s="74">
        <v>14.304500000000001</v>
      </c>
      <c r="S26" s="74">
        <v>12.784599999999999</v>
      </c>
    </row>
    <row r="27" spans="1:19" ht="15" hidden="1" customHeight="1" outlineLevel="1">
      <c r="A27" s="62">
        <v>41030</v>
      </c>
      <c r="B27" s="74">
        <v>26.383099999999999</v>
      </c>
      <c r="C27" s="74">
        <v>30.161100000000001</v>
      </c>
      <c r="D27" s="74">
        <v>23.229299999999999</v>
      </c>
      <c r="E27" s="74">
        <v>21.398599999999998</v>
      </c>
      <c r="F27" s="74">
        <v>24.638000000000002</v>
      </c>
      <c r="G27" s="74">
        <v>22.3721</v>
      </c>
      <c r="H27" s="74">
        <v>26.5566</v>
      </c>
      <c r="I27" s="74">
        <v>30.167000000000002</v>
      </c>
      <c r="J27" s="74">
        <v>23.475899999999999</v>
      </c>
      <c r="K27" s="74">
        <v>21.398599999999998</v>
      </c>
      <c r="L27" s="74">
        <v>24.6417</v>
      </c>
      <c r="M27" s="74">
        <v>23.618099999999998</v>
      </c>
      <c r="N27" s="74">
        <v>12.2111</v>
      </c>
      <c r="O27" s="74">
        <v>10.0695</v>
      </c>
      <c r="P27" s="74">
        <v>12.235099999999999</v>
      </c>
      <c r="Q27" s="74">
        <v>0</v>
      </c>
      <c r="R27" s="74">
        <v>15.162800000000001</v>
      </c>
      <c r="S27" s="74">
        <v>12.209199999999999</v>
      </c>
    </row>
    <row r="28" spans="1:19" ht="15" hidden="1" customHeight="1" outlineLevel="1">
      <c r="A28" s="62">
        <v>41061</v>
      </c>
      <c r="B28" s="74">
        <v>25.371700000000001</v>
      </c>
      <c r="C28" s="74">
        <v>27.850300000000001</v>
      </c>
      <c r="D28" s="74">
        <v>23.6996</v>
      </c>
      <c r="E28" s="74">
        <v>22.412299999999998</v>
      </c>
      <c r="F28" s="74">
        <v>24.802399999999999</v>
      </c>
      <c r="G28" s="74">
        <v>22.72</v>
      </c>
      <c r="H28" s="74">
        <v>25.538399999999999</v>
      </c>
      <c r="I28" s="74">
        <v>27.850100000000001</v>
      </c>
      <c r="J28" s="74">
        <v>23.9452</v>
      </c>
      <c r="K28" s="74">
        <v>22.412299999999998</v>
      </c>
      <c r="L28" s="74">
        <v>25.004899999999999</v>
      </c>
      <c r="M28" s="74">
        <v>23.3461</v>
      </c>
      <c r="N28" s="74">
        <v>12.447699999999999</v>
      </c>
      <c r="O28" s="74">
        <v>28.897099999999998</v>
      </c>
      <c r="P28" s="74">
        <v>12.388299999999999</v>
      </c>
      <c r="Q28" s="74">
        <v>0</v>
      </c>
      <c r="R28" s="74">
        <v>0.74970000000000003</v>
      </c>
      <c r="S28" s="74">
        <v>15.308400000000001</v>
      </c>
    </row>
    <row r="29" spans="1:19" ht="15" hidden="1" customHeight="1" outlineLevel="1">
      <c r="A29" s="62">
        <v>41091</v>
      </c>
      <c r="B29" s="74">
        <v>25.796500000000002</v>
      </c>
      <c r="C29" s="74">
        <v>28.113800000000001</v>
      </c>
      <c r="D29" s="74">
        <v>24.044</v>
      </c>
      <c r="E29" s="74">
        <v>22.108000000000001</v>
      </c>
      <c r="F29" s="74">
        <v>25.696899999999999</v>
      </c>
      <c r="G29" s="74">
        <v>22.6479</v>
      </c>
      <c r="H29" s="74">
        <v>25.827300000000001</v>
      </c>
      <c r="I29" s="74">
        <v>28.1144</v>
      </c>
      <c r="J29" s="74">
        <v>24.090499999999999</v>
      </c>
      <c r="K29" s="74">
        <v>22.108000000000001</v>
      </c>
      <c r="L29" s="74">
        <v>25.6997</v>
      </c>
      <c r="M29" s="74">
        <v>22.8506</v>
      </c>
      <c r="N29" s="74">
        <v>13.9724</v>
      </c>
      <c r="O29" s="74">
        <v>25.2973</v>
      </c>
      <c r="P29" s="74">
        <v>13.5419</v>
      </c>
      <c r="Q29" s="74">
        <v>0</v>
      </c>
      <c r="R29" s="74">
        <v>16.8813</v>
      </c>
      <c r="S29" s="74">
        <v>13.4132</v>
      </c>
    </row>
    <row r="30" spans="1:19" ht="15" hidden="1" customHeight="1" outlineLevel="1">
      <c r="A30" s="62">
        <v>41122</v>
      </c>
      <c r="B30" s="74">
        <v>26.1172</v>
      </c>
      <c r="C30" s="74">
        <v>29.9114</v>
      </c>
      <c r="D30" s="74">
        <v>22.8902</v>
      </c>
      <c r="E30" s="74">
        <v>21.7256</v>
      </c>
      <c r="F30" s="74">
        <v>25.0382</v>
      </c>
      <c r="G30" s="74">
        <v>18.7013</v>
      </c>
      <c r="H30" s="74">
        <v>26.162800000000001</v>
      </c>
      <c r="I30" s="74">
        <v>29.915500000000002</v>
      </c>
      <c r="J30" s="74">
        <v>22.958100000000002</v>
      </c>
      <c r="K30" s="74">
        <v>21.7256</v>
      </c>
      <c r="L30" s="74">
        <v>25.0444</v>
      </c>
      <c r="M30" s="74">
        <v>18.958100000000002</v>
      </c>
      <c r="N30" s="74">
        <v>7.2438000000000002</v>
      </c>
      <c r="O30" s="74">
        <v>12.457599999999999</v>
      </c>
      <c r="P30" s="74">
        <v>6.9957000000000003</v>
      </c>
      <c r="Q30" s="74">
        <v>0</v>
      </c>
      <c r="R30" s="74">
        <v>15.732900000000001</v>
      </c>
      <c r="S30" s="74">
        <v>6.2103000000000002</v>
      </c>
    </row>
    <row r="31" spans="1:19" ht="15" hidden="1" customHeight="1" outlineLevel="1">
      <c r="A31" s="62">
        <v>41153</v>
      </c>
      <c r="B31" s="74">
        <v>24.353899999999999</v>
      </c>
      <c r="C31" s="74">
        <v>29.190100000000001</v>
      </c>
      <c r="D31" s="74">
        <v>21.154199999999999</v>
      </c>
      <c r="E31" s="74">
        <v>26.480399999999999</v>
      </c>
      <c r="F31" s="74">
        <v>20.392700000000001</v>
      </c>
      <c r="G31" s="74">
        <v>16.2864</v>
      </c>
      <c r="H31" s="74">
        <v>24.540299999999998</v>
      </c>
      <c r="I31" s="74">
        <v>29.193200000000001</v>
      </c>
      <c r="J31" s="74">
        <v>21.376999999999999</v>
      </c>
      <c r="K31" s="74">
        <v>26.480399999999999</v>
      </c>
      <c r="L31" s="74">
        <v>20.437999999999999</v>
      </c>
      <c r="M31" s="74">
        <v>16.790099999999999</v>
      </c>
      <c r="N31" s="74">
        <v>13.274900000000001</v>
      </c>
      <c r="O31" s="74">
        <v>21.62</v>
      </c>
      <c r="P31" s="74">
        <v>13.1922</v>
      </c>
      <c r="Q31" s="74">
        <v>0</v>
      </c>
      <c r="R31" s="74">
        <v>12.944800000000001</v>
      </c>
      <c r="S31" s="74">
        <v>13.229900000000001</v>
      </c>
    </row>
    <row r="32" spans="1:19" ht="15" hidden="1" customHeight="1" outlineLevel="1">
      <c r="A32" s="62">
        <v>41183</v>
      </c>
      <c r="B32" s="74">
        <v>25.524799999999999</v>
      </c>
      <c r="C32" s="74">
        <v>29.600200000000001</v>
      </c>
      <c r="D32" s="74">
        <v>23.092600000000001</v>
      </c>
      <c r="E32" s="74">
        <v>25.22</v>
      </c>
      <c r="F32" s="74">
        <v>24.200399999999998</v>
      </c>
      <c r="G32" s="74">
        <v>17.143899999999999</v>
      </c>
      <c r="H32" s="74">
        <v>25.947399999999998</v>
      </c>
      <c r="I32" s="74">
        <v>29.6</v>
      </c>
      <c r="J32" s="74">
        <v>23.639399999999998</v>
      </c>
      <c r="K32" s="74">
        <v>25.22</v>
      </c>
      <c r="L32" s="74">
        <v>24.261900000000001</v>
      </c>
      <c r="M32" s="74">
        <v>18.3825</v>
      </c>
      <c r="N32" s="74">
        <v>13.819100000000001</v>
      </c>
      <c r="O32" s="74">
        <v>33.954999999999998</v>
      </c>
      <c r="P32" s="74">
        <v>13.805199999999999</v>
      </c>
      <c r="Q32" s="74">
        <v>0</v>
      </c>
      <c r="R32" s="74">
        <v>14.157299999999999</v>
      </c>
      <c r="S32" s="74">
        <v>13.7827</v>
      </c>
    </row>
    <row r="33" spans="1:19" ht="15" hidden="1" customHeight="1" outlineLevel="1">
      <c r="A33" s="62">
        <v>41214</v>
      </c>
      <c r="B33" s="74">
        <v>27.3629</v>
      </c>
      <c r="C33" s="74">
        <v>30.015599999999999</v>
      </c>
      <c r="D33" s="74">
        <v>24.843</v>
      </c>
      <c r="E33" s="74">
        <v>21.720700000000001</v>
      </c>
      <c r="F33" s="74">
        <v>27.263500000000001</v>
      </c>
      <c r="G33" s="74">
        <v>21.5943</v>
      </c>
      <c r="H33" s="74">
        <v>27.3642</v>
      </c>
      <c r="I33" s="74">
        <v>30.018699999999999</v>
      </c>
      <c r="J33" s="74">
        <v>24.843</v>
      </c>
      <c r="K33" s="74">
        <v>21.720700000000001</v>
      </c>
      <c r="L33" s="74">
        <v>27.263500000000001</v>
      </c>
      <c r="M33" s="74">
        <v>21.5943</v>
      </c>
      <c r="N33" s="74">
        <v>2.3298000000000001</v>
      </c>
      <c r="O33" s="74">
        <v>2.3298000000000001</v>
      </c>
      <c r="P33" s="74">
        <v>0</v>
      </c>
      <c r="Q33" s="74">
        <v>0</v>
      </c>
      <c r="R33" s="74">
        <v>0</v>
      </c>
      <c r="S33" s="74" t="s">
        <v>127</v>
      </c>
    </row>
    <row r="34" spans="1:19" ht="15" hidden="1" customHeight="1" outlineLevel="1">
      <c r="A34" s="62">
        <v>41244</v>
      </c>
      <c r="B34" s="74">
        <v>26.366</v>
      </c>
      <c r="C34" s="74">
        <v>29.5944</v>
      </c>
      <c r="D34" s="74">
        <v>23.576599999999999</v>
      </c>
      <c r="E34" s="74">
        <v>22.776599999999998</v>
      </c>
      <c r="F34" s="74">
        <v>24.086300000000001</v>
      </c>
      <c r="G34" s="74">
        <v>22.580500000000001</v>
      </c>
      <c r="H34" s="74">
        <v>26.5092</v>
      </c>
      <c r="I34" s="74">
        <v>29.592199999999998</v>
      </c>
      <c r="J34" s="74">
        <v>23.793900000000001</v>
      </c>
      <c r="K34" s="74">
        <v>22.776599999999998</v>
      </c>
      <c r="L34" s="74">
        <v>24.325900000000001</v>
      </c>
      <c r="M34" s="74">
        <v>23.3705</v>
      </c>
      <c r="N34" s="74">
        <v>12.6434</v>
      </c>
      <c r="O34" s="74">
        <v>44.466200000000001</v>
      </c>
      <c r="P34" s="74">
        <v>12.429399999999999</v>
      </c>
      <c r="Q34" s="74">
        <v>0</v>
      </c>
      <c r="R34" s="74">
        <v>14</v>
      </c>
      <c r="S34" s="74">
        <v>7.5016999999999996</v>
      </c>
    </row>
    <row r="35" spans="1:19" ht="15" hidden="1" customHeight="1" outlineLevel="1">
      <c r="A35" s="62">
        <v>41275</v>
      </c>
      <c r="B35" s="74">
        <v>27.246400000000001</v>
      </c>
      <c r="C35" s="74">
        <v>30.209099999999999</v>
      </c>
      <c r="D35" s="74">
        <v>24.3643</v>
      </c>
      <c r="E35" s="74">
        <v>23.29</v>
      </c>
      <c r="F35" s="74">
        <v>24.473400000000002</v>
      </c>
      <c r="G35" s="74">
        <v>28.657399999999999</v>
      </c>
      <c r="H35" s="74">
        <v>27.3154</v>
      </c>
      <c r="I35" s="74">
        <v>30.236999999999998</v>
      </c>
      <c r="J35" s="74">
        <v>24.46</v>
      </c>
      <c r="K35" s="74">
        <v>23.29</v>
      </c>
      <c r="L35" s="74">
        <v>24.473400000000002</v>
      </c>
      <c r="M35" s="74">
        <v>31.005199999999999</v>
      </c>
      <c r="N35" s="74">
        <v>6.7718999999999996</v>
      </c>
      <c r="O35" s="74">
        <v>2.5853999999999999</v>
      </c>
      <c r="P35" s="74">
        <v>7.5018000000000002</v>
      </c>
      <c r="Q35" s="74">
        <v>0</v>
      </c>
      <c r="R35" s="74">
        <v>0</v>
      </c>
      <c r="S35" s="74">
        <v>7.5018000000000002</v>
      </c>
    </row>
    <row r="36" spans="1:19" ht="15" hidden="1" customHeight="1" outlineLevel="1">
      <c r="A36" s="62">
        <v>41306</v>
      </c>
      <c r="B36" s="74">
        <v>26.665700000000001</v>
      </c>
      <c r="C36" s="74">
        <v>28.8765</v>
      </c>
      <c r="D36" s="74">
        <v>24.889700000000001</v>
      </c>
      <c r="E36" s="74">
        <v>23.3127</v>
      </c>
      <c r="F36" s="74">
        <v>25.989899999999999</v>
      </c>
      <c r="G36" s="74">
        <v>22.855399999999999</v>
      </c>
      <c r="H36" s="74">
        <v>26.970700000000001</v>
      </c>
      <c r="I36" s="74">
        <v>28.8827</v>
      </c>
      <c r="J36" s="74">
        <v>25.381900000000002</v>
      </c>
      <c r="K36" s="74">
        <v>23.3127</v>
      </c>
      <c r="L36" s="74">
        <v>25.989899999999999</v>
      </c>
      <c r="M36" s="74">
        <v>26.556799999999999</v>
      </c>
      <c r="N36" s="74">
        <v>10.5967</v>
      </c>
      <c r="O36" s="74">
        <v>1.1458999999999999</v>
      </c>
      <c r="P36" s="74">
        <v>10.6479</v>
      </c>
      <c r="Q36" s="74">
        <v>0</v>
      </c>
      <c r="R36" s="74">
        <v>0</v>
      </c>
      <c r="S36" s="74">
        <v>10.6479</v>
      </c>
    </row>
    <row r="37" spans="1:19" ht="15" hidden="1" customHeight="1" outlineLevel="1">
      <c r="A37" s="62">
        <v>41334</v>
      </c>
      <c r="B37" s="74">
        <v>27.741199999999999</v>
      </c>
      <c r="C37" s="74">
        <v>29.356200000000001</v>
      </c>
      <c r="D37" s="74">
        <v>26.0854</v>
      </c>
      <c r="E37" s="74">
        <v>22.488199999999999</v>
      </c>
      <c r="F37" s="74">
        <v>28.054200000000002</v>
      </c>
      <c r="G37" s="74">
        <v>23.712499999999999</v>
      </c>
      <c r="H37" s="74">
        <v>27.901900000000001</v>
      </c>
      <c r="I37" s="74">
        <v>29.3581</v>
      </c>
      <c r="J37" s="74">
        <v>26.378799999999998</v>
      </c>
      <c r="K37" s="74">
        <v>22.488199999999999</v>
      </c>
      <c r="L37" s="74">
        <v>28.173100000000002</v>
      </c>
      <c r="M37" s="74">
        <v>25.504300000000001</v>
      </c>
      <c r="N37" s="74">
        <v>11.5587</v>
      </c>
      <c r="O37" s="74">
        <v>2.3754</v>
      </c>
      <c r="P37" s="74">
        <v>11.5923</v>
      </c>
      <c r="Q37" s="74">
        <v>0</v>
      </c>
      <c r="R37" s="74">
        <v>12</v>
      </c>
      <c r="S37" s="74">
        <v>11.470599999999999</v>
      </c>
    </row>
    <row r="38" spans="1:19" ht="15" hidden="1" customHeight="1" outlineLevel="1">
      <c r="A38" s="62">
        <v>41365</v>
      </c>
      <c r="B38" s="74">
        <v>27.580500000000001</v>
      </c>
      <c r="C38" s="74">
        <v>29.029800000000002</v>
      </c>
      <c r="D38" s="74">
        <v>26.1996</v>
      </c>
      <c r="E38" s="74">
        <v>24.704599999999999</v>
      </c>
      <c r="F38" s="74">
        <v>27.854700000000001</v>
      </c>
      <c r="G38" s="74">
        <v>21.305299999999999</v>
      </c>
      <c r="H38" s="74">
        <v>27.728200000000001</v>
      </c>
      <c r="I38" s="74">
        <v>29.030899999999999</v>
      </c>
      <c r="J38" s="74">
        <v>26.4682</v>
      </c>
      <c r="K38" s="74">
        <v>24.704599999999999</v>
      </c>
      <c r="L38" s="74">
        <v>28.316199999999998</v>
      </c>
      <c r="M38" s="74">
        <v>21.305299999999999</v>
      </c>
      <c r="N38" s="74">
        <v>8.4831000000000003</v>
      </c>
      <c r="O38" s="74">
        <v>2.0438999999999998</v>
      </c>
      <c r="P38" s="74">
        <v>8.5</v>
      </c>
      <c r="Q38" s="74">
        <v>0</v>
      </c>
      <c r="R38" s="74">
        <v>8.5</v>
      </c>
      <c r="S38" s="74" t="s">
        <v>127</v>
      </c>
    </row>
    <row r="39" spans="1:19" ht="15" hidden="1" customHeight="1" outlineLevel="1">
      <c r="A39" s="62">
        <v>41395</v>
      </c>
      <c r="B39" s="74">
        <v>27.624099999999999</v>
      </c>
      <c r="C39" s="74">
        <v>28.669899999999998</v>
      </c>
      <c r="D39" s="74">
        <v>26.5549</v>
      </c>
      <c r="E39" s="74">
        <v>22.740400000000001</v>
      </c>
      <c r="F39" s="74">
        <v>29.414400000000001</v>
      </c>
      <c r="G39" s="74">
        <v>20.92</v>
      </c>
      <c r="H39" s="74">
        <v>27.642600000000002</v>
      </c>
      <c r="I39" s="74">
        <v>28.6706</v>
      </c>
      <c r="J39" s="74">
        <v>26.589099999999998</v>
      </c>
      <c r="K39" s="74">
        <v>22.740400000000001</v>
      </c>
      <c r="L39" s="74">
        <v>29.414400000000001</v>
      </c>
      <c r="M39" s="74">
        <v>21.037800000000001</v>
      </c>
      <c r="N39" s="74">
        <v>13.2</v>
      </c>
      <c r="O39" s="74">
        <v>6.2944000000000004</v>
      </c>
      <c r="P39" s="74">
        <v>13.28</v>
      </c>
      <c r="Q39" s="74">
        <v>0</v>
      </c>
      <c r="R39" s="74">
        <v>0</v>
      </c>
      <c r="S39" s="74">
        <v>13.28</v>
      </c>
    </row>
    <row r="40" spans="1:19" ht="15" hidden="1" customHeight="1" outlineLevel="1">
      <c r="A40" s="62">
        <v>41426</v>
      </c>
      <c r="B40" s="74">
        <v>25.815200000000001</v>
      </c>
      <c r="C40" s="74">
        <v>25.5136</v>
      </c>
      <c r="D40" s="74">
        <v>26.0152</v>
      </c>
      <c r="E40" s="74">
        <v>22.378900000000002</v>
      </c>
      <c r="F40" s="74">
        <v>27.625399999999999</v>
      </c>
      <c r="G40" s="74">
        <v>23.613600000000002</v>
      </c>
      <c r="H40" s="74">
        <v>25.915900000000001</v>
      </c>
      <c r="I40" s="74">
        <v>25.5137</v>
      </c>
      <c r="J40" s="74">
        <v>26.186399999999999</v>
      </c>
      <c r="K40" s="74">
        <v>22.378900000000002</v>
      </c>
      <c r="L40" s="74">
        <v>27.8781</v>
      </c>
      <c r="M40" s="74">
        <v>23.74</v>
      </c>
      <c r="N40" s="74">
        <v>13.7723</v>
      </c>
      <c r="O40" s="74">
        <v>8.4468999999999994</v>
      </c>
      <c r="P40" s="74">
        <v>13.7737</v>
      </c>
      <c r="Q40" s="74">
        <v>0</v>
      </c>
      <c r="R40" s="74">
        <v>14</v>
      </c>
      <c r="S40" s="74">
        <v>12.3576</v>
      </c>
    </row>
    <row r="41" spans="1:19" ht="15" hidden="1" customHeight="1" outlineLevel="1">
      <c r="A41" s="62">
        <v>41456</v>
      </c>
      <c r="B41" s="74">
        <v>25.750900000000001</v>
      </c>
      <c r="C41" s="74">
        <v>25.715599999999998</v>
      </c>
      <c r="D41" s="74">
        <v>25.774000000000001</v>
      </c>
      <c r="E41" s="74">
        <v>22.7882</v>
      </c>
      <c r="F41" s="74">
        <v>26.771100000000001</v>
      </c>
      <c r="G41" s="74">
        <v>24.863</v>
      </c>
      <c r="H41" s="74">
        <v>25.822900000000001</v>
      </c>
      <c r="I41" s="74">
        <v>25.715599999999998</v>
      </c>
      <c r="J41" s="74">
        <v>25.893999999999998</v>
      </c>
      <c r="K41" s="74">
        <v>22.7882</v>
      </c>
      <c r="L41" s="74">
        <v>26.9636</v>
      </c>
      <c r="M41" s="74">
        <v>24.863</v>
      </c>
      <c r="N41" s="74">
        <v>14.005100000000001</v>
      </c>
      <c r="O41" s="74">
        <v>31.381</v>
      </c>
      <c r="P41" s="74">
        <v>14</v>
      </c>
      <c r="Q41" s="74">
        <v>0</v>
      </c>
      <c r="R41" s="74">
        <v>14</v>
      </c>
      <c r="S41" s="74" t="s">
        <v>127</v>
      </c>
    </row>
    <row r="42" spans="1:19" ht="15" hidden="1" customHeight="1" outlineLevel="1">
      <c r="A42" s="62">
        <v>41487</v>
      </c>
      <c r="B42" s="74">
        <v>25.1005</v>
      </c>
      <c r="C42" s="74">
        <v>25.533300000000001</v>
      </c>
      <c r="D42" s="74">
        <v>24.845500000000001</v>
      </c>
      <c r="E42" s="74">
        <v>22.596800000000002</v>
      </c>
      <c r="F42" s="74">
        <v>25.998000000000001</v>
      </c>
      <c r="G42" s="74">
        <v>22.6281</v>
      </c>
      <c r="H42" s="74">
        <v>25.1005</v>
      </c>
      <c r="I42" s="74">
        <v>25.533200000000001</v>
      </c>
      <c r="J42" s="74">
        <v>24.845500000000001</v>
      </c>
      <c r="K42" s="74">
        <v>22.596800000000002</v>
      </c>
      <c r="L42" s="74">
        <v>25.998000000000001</v>
      </c>
      <c r="M42" s="74">
        <v>22.6281</v>
      </c>
      <c r="N42" s="74">
        <v>34.369199999999999</v>
      </c>
      <c r="O42" s="74">
        <v>34.369199999999999</v>
      </c>
      <c r="P42" s="74">
        <v>0</v>
      </c>
      <c r="Q42" s="74">
        <v>0</v>
      </c>
      <c r="R42" s="74">
        <v>0</v>
      </c>
      <c r="S42" s="74" t="s">
        <v>127</v>
      </c>
    </row>
    <row r="43" spans="1:19" ht="15" hidden="1" customHeight="1" outlineLevel="1">
      <c r="A43" s="62">
        <v>41518</v>
      </c>
      <c r="B43" s="74">
        <v>24.456900000000001</v>
      </c>
      <c r="C43" s="74">
        <v>25.202000000000002</v>
      </c>
      <c r="D43" s="74">
        <v>24.055299999999999</v>
      </c>
      <c r="E43" s="74">
        <v>19.570399999999999</v>
      </c>
      <c r="F43" s="74">
        <v>27.5579</v>
      </c>
      <c r="G43" s="74">
        <v>20.605599999999999</v>
      </c>
      <c r="H43" s="74">
        <v>24.4605</v>
      </c>
      <c r="I43" s="74">
        <v>25.2013</v>
      </c>
      <c r="J43" s="74">
        <v>24.061</v>
      </c>
      <c r="K43" s="74">
        <v>19.570399999999999</v>
      </c>
      <c r="L43" s="74">
        <v>27.5579</v>
      </c>
      <c r="M43" s="74">
        <v>20.643000000000001</v>
      </c>
      <c r="N43" s="74">
        <v>14.6943</v>
      </c>
      <c r="O43" s="74">
        <v>46.174399999999999</v>
      </c>
      <c r="P43" s="74">
        <v>13.698700000000001</v>
      </c>
      <c r="Q43" s="74">
        <v>0</v>
      </c>
      <c r="R43" s="74">
        <v>0</v>
      </c>
      <c r="S43" s="74">
        <v>13.698700000000001</v>
      </c>
    </row>
    <row r="44" spans="1:19" ht="15" hidden="1" customHeight="1" outlineLevel="1">
      <c r="A44" s="62">
        <v>41548</v>
      </c>
      <c r="B44" s="74">
        <v>24.8079</v>
      </c>
      <c r="C44" s="74">
        <v>25.634699999999999</v>
      </c>
      <c r="D44" s="74">
        <v>24.139500000000002</v>
      </c>
      <c r="E44" s="74">
        <v>21.2758</v>
      </c>
      <c r="F44" s="74">
        <v>26.496400000000001</v>
      </c>
      <c r="G44" s="74">
        <v>20.6629</v>
      </c>
      <c r="H44" s="74">
        <v>24.808</v>
      </c>
      <c r="I44" s="74">
        <v>25.634799999999998</v>
      </c>
      <c r="J44" s="74">
        <v>24.139500000000002</v>
      </c>
      <c r="K44" s="74">
        <v>21.2758</v>
      </c>
      <c r="L44" s="74">
        <v>26.496400000000001</v>
      </c>
      <c r="M44" s="74">
        <v>20.6629</v>
      </c>
      <c r="N44" s="74">
        <v>13.818300000000001</v>
      </c>
      <c r="O44" s="74">
        <v>13.818300000000001</v>
      </c>
      <c r="P44" s="74">
        <v>0</v>
      </c>
      <c r="Q44" s="74">
        <v>0</v>
      </c>
      <c r="R44" s="74">
        <v>0</v>
      </c>
      <c r="S44" s="74" t="s">
        <v>127</v>
      </c>
    </row>
    <row r="45" spans="1:19" ht="15" hidden="1" customHeight="1" outlineLevel="1">
      <c r="A45" s="62">
        <v>41579</v>
      </c>
      <c r="B45" s="74">
        <v>24.3185</v>
      </c>
      <c r="C45" s="74">
        <v>25.475000000000001</v>
      </c>
      <c r="D45" s="74">
        <v>23.531400000000001</v>
      </c>
      <c r="E45" s="74">
        <v>22.2666</v>
      </c>
      <c r="F45" s="74">
        <v>25.24</v>
      </c>
      <c r="G45" s="74">
        <v>19.877099999999999</v>
      </c>
      <c r="H45" s="74">
        <v>24.3184</v>
      </c>
      <c r="I45" s="74">
        <v>25.474900000000002</v>
      </c>
      <c r="J45" s="74">
        <v>23.531400000000001</v>
      </c>
      <c r="K45" s="74">
        <v>22.2666</v>
      </c>
      <c r="L45" s="74">
        <v>25.24</v>
      </c>
      <c r="M45" s="74">
        <v>19.877099999999999</v>
      </c>
      <c r="N45" s="74">
        <v>35.444099999999999</v>
      </c>
      <c r="O45" s="74">
        <v>35.444099999999999</v>
      </c>
      <c r="P45" s="74">
        <v>0</v>
      </c>
      <c r="Q45" s="74">
        <v>0</v>
      </c>
      <c r="R45" s="74">
        <v>0</v>
      </c>
      <c r="S45" s="74" t="s">
        <v>127</v>
      </c>
    </row>
    <row r="46" spans="1:19" ht="15" hidden="1" customHeight="1" outlineLevel="1">
      <c r="A46" s="62">
        <v>41609</v>
      </c>
      <c r="B46" s="74">
        <v>22.9724</v>
      </c>
      <c r="C46" s="74">
        <v>25.497699999999998</v>
      </c>
      <c r="D46" s="74">
        <v>21.479600000000001</v>
      </c>
      <c r="E46" s="74">
        <v>21.412800000000001</v>
      </c>
      <c r="F46" s="74">
        <v>21.734000000000002</v>
      </c>
      <c r="G46" s="74">
        <v>20.423999999999999</v>
      </c>
      <c r="H46" s="74">
        <v>22.976600000000001</v>
      </c>
      <c r="I46" s="74">
        <v>25.497699999999998</v>
      </c>
      <c r="J46" s="74">
        <v>21.485199999999999</v>
      </c>
      <c r="K46" s="74">
        <v>21.412800000000001</v>
      </c>
      <c r="L46" s="74">
        <v>21.734000000000002</v>
      </c>
      <c r="M46" s="74">
        <v>20.4635</v>
      </c>
      <c r="N46" s="74">
        <v>14.034800000000001</v>
      </c>
      <c r="O46" s="74">
        <v>32.433799999999998</v>
      </c>
      <c r="P46" s="74">
        <v>14.0245</v>
      </c>
      <c r="Q46" s="74">
        <v>0</v>
      </c>
      <c r="R46" s="74">
        <v>0</v>
      </c>
      <c r="S46" s="74">
        <v>14.0245</v>
      </c>
    </row>
    <row r="47" spans="1:19" ht="15" hidden="1" customHeight="1" outlineLevel="1">
      <c r="A47" s="62">
        <v>41640</v>
      </c>
      <c r="B47" s="74">
        <v>23.991099999999999</v>
      </c>
      <c r="C47" s="74">
        <v>25.7761</v>
      </c>
      <c r="D47" s="74">
        <v>22.4969</v>
      </c>
      <c r="E47" s="74">
        <v>22.164200000000001</v>
      </c>
      <c r="F47" s="74">
        <v>22.798999999999999</v>
      </c>
      <c r="G47" s="74">
        <v>21.199100000000001</v>
      </c>
      <c r="H47" s="74">
        <v>24.1614</v>
      </c>
      <c r="I47" s="74">
        <v>25.7761</v>
      </c>
      <c r="J47" s="74">
        <v>22.784400000000002</v>
      </c>
      <c r="K47" s="74">
        <v>22.164200000000001</v>
      </c>
      <c r="L47" s="74">
        <v>23.208400000000001</v>
      </c>
      <c r="M47" s="74">
        <v>21.3948</v>
      </c>
      <c r="N47" s="74">
        <v>7.1436000000000002</v>
      </c>
      <c r="O47" s="74">
        <v>34.758899999999997</v>
      </c>
      <c r="P47" s="74">
        <v>7.1417000000000002</v>
      </c>
      <c r="Q47" s="74">
        <v>0</v>
      </c>
      <c r="R47" s="74">
        <v>7.5</v>
      </c>
      <c r="S47" s="74">
        <v>0.1</v>
      </c>
    </row>
    <row r="48" spans="1:19" ht="15" hidden="1" customHeight="1" outlineLevel="1">
      <c r="A48" s="62">
        <v>41671</v>
      </c>
      <c r="B48" s="74">
        <v>24.2559</v>
      </c>
      <c r="C48" s="74">
        <v>27.176200000000001</v>
      </c>
      <c r="D48" s="74">
        <v>23.325399999999998</v>
      </c>
      <c r="E48" s="74">
        <v>24.3474</v>
      </c>
      <c r="F48" s="74">
        <v>23.612300000000001</v>
      </c>
      <c r="G48" s="74">
        <v>17.795300000000001</v>
      </c>
      <c r="H48" s="74">
        <v>24.615600000000001</v>
      </c>
      <c r="I48" s="74">
        <v>27.176400000000001</v>
      </c>
      <c r="J48" s="74">
        <v>23.7836</v>
      </c>
      <c r="K48" s="74">
        <v>24.3474</v>
      </c>
      <c r="L48" s="74">
        <v>23.612300000000001</v>
      </c>
      <c r="M48" s="74">
        <v>21.5977</v>
      </c>
      <c r="N48" s="74">
        <v>0.1336</v>
      </c>
      <c r="O48" s="74">
        <v>24.5501</v>
      </c>
      <c r="P48" s="74">
        <v>0.1</v>
      </c>
      <c r="Q48" s="74">
        <v>0</v>
      </c>
      <c r="R48" s="74">
        <v>0</v>
      </c>
      <c r="S48" s="74">
        <v>0.1</v>
      </c>
    </row>
    <row r="49" spans="1:19" ht="15" hidden="1" customHeight="1" outlineLevel="1">
      <c r="A49" s="62">
        <v>41699</v>
      </c>
      <c r="B49" s="74">
        <v>25.3947</v>
      </c>
      <c r="C49" s="74">
        <v>26.013200000000001</v>
      </c>
      <c r="D49" s="74">
        <v>24.539100000000001</v>
      </c>
      <c r="E49" s="74">
        <v>23.472100000000001</v>
      </c>
      <c r="F49" s="74">
        <v>24.4435</v>
      </c>
      <c r="G49" s="74">
        <v>28.7804</v>
      </c>
      <c r="H49" s="74">
        <v>25.3964</v>
      </c>
      <c r="I49" s="74">
        <v>26.013400000000001</v>
      </c>
      <c r="J49" s="74">
        <v>24.5426</v>
      </c>
      <c r="K49" s="74">
        <v>23.472100000000001</v>
      </c>
      <c r="L49" s="74">
        <v>24.4435</v>
      </c>
      <c r="M49" s="74">
        <v>28.8475</v>
      </c>
      <c r="N49" s="74">
        <v>13.2502</v>
      </c>
      <c r="O49" s="74">
        <v>7.3635000000000002</v>
      </c>
      <c r="P49" s="74">
        <v>13.5001</v>
      </c>
      <c r="Q49" s="74">
        <v>0</v>
      </c>
      <c r="R49" s="74" t="s">
        <v>127</v>
      </c>
      <c r="S49" s="74">
        <v>13.5001</v>
      </c>
    </row>
    <row r="50" spans="1:19" ht="15" hidden="1" customHeight="1" outlineLevel="1">
      <c r="A50" s="62">
        <v>41730</v>
      </c>
      <c r="B50" s="74">
        <v>24.489000000000001</v>
      </c>
      <c r="C50" s="74">
        <v>25.6676</v>
      </c>
      <c r="D50" s="74">
        <v>23.563700000000001</v>
      </c>
      <c r="E50" s="74">
        <v>21.0426</v>
      </c>
      <c r="F50" s="74">
        <v>25.463000000000001</v>
      </c>
      <c r="G50" s="74">
        <v>21.406400000000001</v>
      </c>
      <c r="H50" s="74">
        <v>24.5732</v>
      </c>
      <c r="I50" s="74">
        <v>25.6661</v>
      </c>
      <c r="J50" s="74">
        <v>23.709800000000001</v>
      </c>
      <c r="K50" s="74">
        <v>21.0426</v>
      </c>
      <c r="L50" s="74">
        <v>25.463000000000001</v>
      </c>
      <c r="M50" s="74">
        <v>22.377600000000001</v>
      </c>
      <c r="N50" s="74">
        <v>1.8706</v>
      </c>
      <c r="O50" s="74">
        <v>30.677399999999999</v>
      </c>
      <c r="P50" s="74">
        <v>0.83109999999999995</v>
      </c>
      <c r="Q50" s="74">
        <v>0</v>
      </c>
      <c r="R50" s="74">
        <v>0</v>
      </c>
      <c r="S50" s="74">
        <v>0.83109999999999995</v>
      </c>
    </row>
    <row r="51" spans="1:19" ht="15" hidden="1" customHeight="1" outlineLevel="1">
      <c r="A51" s="62">
        <v>41760</v>
      </c>
      <c r="B51" s="74">
        <v>25.663799999999998</v>
      </c>
      <c r="C51" s="74">
        <v>25.808399999999999</v>
      </c>
      <c r="D51" s="74">
        <v>25.547699999999999</v>
      </c>
      <c r="E51" s="74">
        <v>24.328099999999999</v>
      </c>
      <c r="F51" s="74">
        <v>25.766999999999999</v>
      </c>
      <c r="G51" s="74">
        <v>28.678799999999999</v>
      </c>
      <c r="H51" s="74">
        <v>25.749099999999999</v>
      </c>
      <c r="I51" s="74">
        <v>25.808900000000001</v>
      </c>
      <c r="J51" s="74">
        <v>25.700700000000001</v>
      </c>
      <c r="K51" s="74">
        <v>24.328099999999999</v>
      </c>
      <c r="L51" s="74">
        <v>25.9907</v>
      </c>
      <c r="M51" s="74">
        <v>28.678799999999999</v>
      </c>
      <c r="N51" s="74">
        <v>8.4875000000000007</v>
      </c>
      <c r="O51" s="74">
        <v>0.40870000000000001</v>
      </c>
      <c r="P51" s="74">
        <v>8.5</v>
      </c>
      <c r="Q51" s="74">
        <v>0</v>
      </c>
      <c r="R51" s="74">
        <v>8.5</v>
      </c>
      <c r="S51" s="74" t="s">
        <v>127</v>
      </c>
    </row>
    <row r="52" spans="1:19" ht="15" hidden="1" customHeight="1" outlineLevel="1">
      <c r="A52" s="62">
        <v>41791</v>
      </c>
      <c r="B52" s="74">
        <v>26.664400000000001</v>
      </c>
      <c r="C52" s="74">
        <v>26.220600000000001</v>
      </c>
      <c r="D52" s="74">
        <v>27.084199999999999</v>
      </c>
      <c r="E52" s="74">
        <v>25.158799999999999</v>
      </c>
      <c r="F52" s="74">
        <v>27.133600000000001</v>
      </c>
      <c r="G52" s="74">
        <v>31.235800000000001</v>
      </c>
      <c r="H52" s="74">
        <v>26.669599999999999</v>
      </c>
      <c r="I52" s="74">
        <v>26.220600000000001</v>
      </c>
      <c r="J52" s="74">
        <v>27.0946</v>
      </c>
      <c r="K52" s="74">
        <v>25.158799999999999</v>
      </c>
      <c r="L52" s="74">
        <v>27.133600000000001</v>
      </c>
      <c r="M52" s="74">
        <v>31.3827</v>
      </c>
      <c r="N52" s="74">
        <v>13.52</v>
      </c>
      <c r="O52" s="74">
        <v>26.650200000000002</v>
      </c>
      <c r="P52" s="74">
        <v>13.49</v>
      </c>
      <c r="Q52" s="74">
        <v>0</v>
      </c>
      <c r="R52" s="74">
        <v>0</v>
      </c>
      <c r="S52" s="74">
        <v>13.49</v>
      </c>
    </row>
    <row r="53" spans="1:19" ht="15" hidden="1" customHeight="1" outlineLevel="1">
      <c r="A53" s="62">
        <v>41821</v>
      </c>
      <c r="B53" s="74">
        <v>26.3156</v>
      </c>
      <c r="C53" s="74">
        <v>26.098700000000001</v>
      </c>
      <c r="D53" s="74">
        <v>26.530999999999999</v>
      </c>
      <c r="E53" s="74">
        <v>23.218</v>
      </c>
      <c r="F53" s="74">
        <v>27.902200000000001</v>
      </c>
      <c r="G53" s="74">
        <v>27.196999999999999</v>
      </c>
      <c r="H53" s="74">
        <v>26.387499999999999</v>
      </c>
      <c r="I53" s="74">
        <v>26.098500000000001</v>
      </c>
      <c r="J53" s="74">
        <v>26.676300000000001</v>
      </c>
      <c r="K53" s="74">
        <v>23.218</v>
      </c>
      <c r="L53" s="74">
        <v>27.902200000000001</v>
      </c>
      <c r="M53" s="74">
        <v>29.361000000000001</v>
      </c>
      <c r="N53" s="74">
        <v>0.2102</v>
      </c>
      <c r="O53" s="74">
        <v>44.149700000000003</v>
      </c>
      <c r="P53" s="74">
        <v>0.1</v>
      </c>
      <c r="Q53" s="74">
        <v>0</v>
      </c>
      <c r="R53" s="74" t="s">
        <v>127</v>
      </c>
      <c r="S53" s="74">
        <v>0.1</v>
      </c>
    </row>
    <row r="54" spans="1:19" hidden="1" outlineLevel="1" collapsed="1">
      <c r="A54" s="62">
        <v>41852</v>
      </c>
      <c r="B54" s="74">
        <v>26.1934</v>
      </c>
      <c r="C54" s="74">
        <v>25.182400000000001</v>
      </c>
      <c r="D54" s="74">
        <v>27.105699999999999</v>
      </c>
      <c r="E54" s="74">
        <v>26.171800000000001</v>
      </c>
      <c r="F54" s="74">
        <v>27.472899999999999</v>
      </c>
      <c r="G54" s="74">
        <v>25.874600000000001</v>
      </c>
      <c r="H54" s="74">
        <v>26.542000000000002</v>
      </c>
      <c r="I54" s="74">
        <v>25.182300000000001</v>
      </c>
      <c r="J54" s="74">
        <v>27.823599999999999</v>
      </c>
      <c r="K54" s="74">
        <v>27.2727</v>
      </c>
      <c r="L54" s="74">
        <v>28.1416</v>
      </c>
      <c r="M54" s="74">
        <v>25.965499999999999</v>
      </c>
      <c r="N54" s="74">
        <v>10.966799999999999</v>
      </c>
      <c r="O54" s="74">
        <v>39.507399999999997</v>
      </c>
      <c r="P54" s="74">
        <v>10.9651</v>
      </c>
      <c r="Q54" s="74">
        <v>15.1554</v>
      </c>
      <c r="R54" s="74">
        <v>7.75</v>
      </c>
      <c r="S54" s="74">
        <v>14.6408</v>
      </c>
    </row>
    <row r="55" spans="1:19" hidden="1" outlineLevel="1" collapsed="1">
      <c r="A55" s="62">
        <v>41883</v>
      </c>
      <c r="B55" s="74">
        <v>25.628</v>
      </c>
      <c r="C55" s="74">
        <v>23.869199999999999</v>
      </c>
      <c r="D55" s="74">
        <v>27.074000000000002</v>
      </c>
      <c r="E55" s="74">
        <v>25.6648</v>
      </c>
      <c r="F55" s="74">
        <v>27.513100000000001</v>
      </c>
      <c r="G55" s="74">
        <v>28.2026</v>
      </c>
      <c r="H55" s="74">
        <v>25.6952</v>
      </c>
      <c r="I55" s="74">
        <v>23.8689</v>
      </c>
      <c r="J55" s="74">
        <v>27.207699999999999</v>
      </c>
      <c r="K55" s="74">
        <v>25.6648</v>
      </c>
      <c r="L55" s="74">
        <v>27.718699999999998</v>
      </c>
      <c r="M55" s="74">
        <v>28.248000000000001</v>
      </c>
      <c r="N55" s="74">
        <v>8.9638000000000009</v>
      </c>
      <c r="O55" s="74">
        <v>33.218600000000002</v>
      </c>
      <c r="P55" s="74">
        <v>8.8806999999999992</v>
      </c>
      <c r="Q55" s="74">
        <v>0</v>
      </c>
      <c r="R55" s="74">
        <v>8.5</v>
      </c>
      <c r="S55" s="74">
        <v>17</v>
      </c>
    </row>
    <row r="56" spans="1:19" hidden="1" outlineLevel="1" collapsed="1">
      <c r="A56" s="62">
        <v>41913</v>
      </c>
      <c r="B56" s="74">
        <v>24.994199999999999</v>
      </c>
      <c r="C56" s="74">
        <v>23.074000000000002</v>
      </c>
      <c r="D56" s="74">
        <v>26.6434</v>
      </c>
      <c r="E56" s="74">
        <v>25.3752</v>
      </c>
      <c r="F56" s="74">
        <v>27.302700000000002</v>
      </c>
      <c r="G56" s="74">
        <v>25.153099999999998</v>
      </c>
      <c r="H56" s="74">
        <v>25.002099999999999</v>
      </c>
      <c r="I56" s="74">
        <v>23.071400000000001</v>
      </c>
      <c r="J56" s="74">
        <v>26.662199999999999</v>
      </c>
      <c r="K56" s="74">
        <v>25.3752</v>
      </c>
      <c r="L56" s="74">
        <v>27.302700000000002</v>
      </c>
      <c r="M56" s="74">
        <v>25.408100000000001</v>
      </c>
      <c r="N56" s="74">
        <v>15.308999999999999</v>
      </c>
      <c r="O56" s="74">
        <v>35.172699999999999</v>
      </c>
      <c r="P56" s="74">
        <v>12.507400000000001</v>
      </c>
      <c r="Q56" s="74">
        <v>0</v>
      </c>
      <c r="R56" s="74">
        <v>0</v>
      </c>
      <c r="S56" s="74">
        <v>12.507400000000001</v>
      </c>
    </row>
    <row r="57" spans="1:19" hidden="1" outlineLevel="1" collapsed="1">
      <c r="A57" s="62">
        <v>41944</v>
      </c>
      <c r="B57" s="74">
        <v>24.741399999999999</v>
      </c>
      <c r="C57" s="74">
        <v>23.138500000000001</v>
      </c>
      <c r="D57" s="74">
        <v>25.752400000000002</v>
      </c>
      <c r="E57" s="74">
        <v>23.5898</v>
      </c>
      <c r="F57" s="74">
        <v>27.1966</v>
      </c>
      <c r="G57" s="74">
        <v>22.1432</v>
      </c>
      <c r="H57" s="74">
        <v>24.741399999999999</v>
      </c>
      <c r="I57" s="74">
        <v>23.138300000000001</v>
      </c>
      <c r="J57" s="74">
        <v>25.752400000000002</v>
      </c>
      <c r="K57" s="74">
        <v>23.5898</v>
      </c>
      <c r="L57" s="74">
        <v>27.1966</v>
      </c>
      <c r="M57" s="74">
        <v>22.1432</v>
      </c>
      <c r="N57" s="74">
        <v>36.256100000000004</v>
      </c>
      <c r="O57" s="74">
        <v>36.256100000000004</v>
      </c>
      <c r="P57" s="74">
        <v>0</v>
      </c>
      <c r="Q57" s="74">
        <v>0</v>
      </c>
      <c r="R57" s="74">
        <v>0</v>
      </c>
      <c r="S57" s="74" t="s">
        <v>127</v>
      </c>
    </row>
    <row r="58" spans="1:19" hidden="1" outlineLevel="1" collapsed="1">
      <c r="A58" s="62">
        <v>41974</v>
      </c>
      <c r="B58" s="74">
        <v>24.1646</v>
      </c>
      <c r="C58" s="74">
        <v>23.466100000000001</v>
      </c>
      <c r="D58" s="74">
        <v>24.629100000000001</v>
      </c>
      <c r="E58" s="74">
        <v>23.355699999999999</v>
      </c>
      <c r="F58" s="74">
        <v>26.3309</v>
      </c>
      <c r="G58" s="74">
        <v>17.916799999999999</v>
      </c>
      <c r="H58" s="74">
        <v>24.198599999999999</v>
      </c>
      <c r="I58" s="74">
        <v>23.46</v>
      </c>
      <c r="J58" s="74">
        <v>24.691299999999998</v>
      </c>
      <c r="K58" s="74">
        <v>23.355699999999999</v>
      </c>
      <c r="L58" s="74">
        <v>26.3309</v>
      </c>
      <c r="M58" s="74">
        <v>18.209</v>
      </c>
      <c r="N58" s="74">
        <v>10.1625</v>
      </c>
      <c r="O58" s="74">
        <v>37.872900000000001</v>
      </c>
      <c r="P58" s="74">
        <v>8.1047999999999991</v>
      </c>
      <c r="Q58" s="74">
        <v>0</v>
      </c>
      <c r="R58" s="74" t="s">
        <v>127</v>
      </c>
      <c r="S58" s="74">
        <v>8.1047999999999991</v>
      </c>
    </row>
    <row r="59" spans="1:19" hidden="1" outlineLevel="1">
      <c r="A59" s="62">
        <v>42005</v>
      </c>
      <c r="B59" s="74">
        <v>25.949100000000001</v>
      </c>
      <c r="C59" s="74">
        <v>24.552199999999999</v>
      </c>
      <c r="D59" s="74">
        <v>26.924700000000001</v>
      </c>
      <c r="E59" s="74">
        <v>31.409099999999999</v>
      </c>
      <c r="F59" s="74">
        <v>27.350200000000001</v>
      </c>
      <c r="G59" s="74">
        <v>19.7714</v>
      </c>
      <c r="H59" s="74">
        <v>25.9693</v>
      </c>
      <c r="I59" s="74">
        <v>24.536000000000001</v>
      </c>
      <c r="J59" s="74">
        <v>26.971800000000002</v>
      </c>
      <c r="K59" s="74">
        <v>31.409099999999999</v>
      </c>
      <c r="L59" s="74">
        <v>27.350200000000001</v>
      </c>
      <c r="M59" s="74">
        <v>19.946200000000001</v>
      </c>
      <c r="N59" s="74">
        <v>17.184999999999999</v>
      </c>
      <c r="O59" s="74">
        <v>35.385199999999998</v>
      </c>
      <c r="P59" s="74">
        <v>10.5893</v>
      </c>
      <c r="Q59" s="74">
        <v>0</v>
      </c>
      <c r="R59" s="74">
        <v>0</v>
      </c>
      <c r="S59" s="74">
        <v>10.5893</v>
      </c>
    </row>
    <row r="60" spans="1:19" hidden="1" outlineLevel="1" collapsed="1">
      <c r="A60" s="62">
        <v>42036</v>
      </c>
      <c r="B60" s="74">
        <v>23.449200000000001</v>
      </c>
      <c r="C60" s="74">
        <v>25.564399999999999</v>
      </c>
      <c r="D60" s="74">
        <v>22.515499999999999</v>
      </c>
      <c r="E60" s="74">
        <v>31.2104</v>
      </c>
      <c r="F60" s="74">
        <v>26.4255</v>
      </c>
      <c r="G60" s="74">
        <v>14.080399999999999</v>
      </c>
      <c r="H60" s="74">
        <v>23.4392</v>
      </c>
      <c r="I60" s="74">
        <v>25.537500000000001</v>
      </c>
      <c r="J60" s="74">
        <v>22.515499999999999</v>
      </c>
      <c r="K60" s="74">
        <v>31.2104</v>
      </c>
      <c r="L60" s="74">
        <v>26.4255</v>
      </c>
      <c r="M60" s="74">
        <v>14.080399999999999</v>
      </c>
      <c r="N60" s="74">
        <v>35.033799999999999</v>
      </c>
      <c r="O60" s="74">
        <v>35.033799999999999</v>
      </c>
      <c r="P60" s="74">
        <v>0</v>
      </c>
      <c r="Q60" s="74">
        <v>0</v>
      </c>
      <c r="R60" s="74" t="s">
        <v>127</v>
      </c>
      <c r="S60" s="74" t="s">
        <v>127</v>
      </c>
    </row>
    <row r="61" spans="1:19" hidden="1" outlineLevel="1" collapsed="1">
      <c r="A61" s="62">
        <v>42064</v>
      </c>
      <c r="B61" s="74">
        <v>27.184100000000001</v>
      </c>
      <c r="C61" s="74">
        <v>29.214700000000001</v>
      </c>
      <c r="D61" s="74">
        <v>26.148499999999999</v>
      </c>
      <c r="E61" s="74">
        <v>33.341099999999997</v>
      </c>
      <c r="F61" s="74">
        <v>27.591100000000001</v>
      </c>
      <c r="G61" s="74">
        <v>17.529900000000001</v>
      </c>
      <c r="H61" s="74">
        <v>27.177600000000002</v>
      </c>
      <c r="I61" s="74">
        <v>29.199200000000001</v>
      </c>
      <c r="J61" s="74">
        <v>26.148499999999999</v>
      </c>
      <c r="K61" s="74">
        <v>33.341099999999997</v>
      </c>
      <c r="L61" s="74">
        <v>27.591100000000001</v>
      </c>
      <c r="M61" s="74">
        <v>17.529900000000001</v>
      </c>
      <c r="N61" s="74">
        <v>37.678699999999999</v>
      </c>
      <c r="O61" s="74">
        <v>37.678699999999999</v>
      </c>
      <c r="P61" s="74">
        <v>0</v>
      </c>
      <c r="Q61" s="74">
        <v>0</v>
      </c>
      <c r="R61" s="74" t="s">
        <v>127</v>
      </c>
      <c r="S61" s="74">
        <v>0</v>
      </c>
    </row>
    <row r="62" spans="1:19" hidden="1" outlineLevel="1" collapsed="1">
      <c r="A62" s="62">
        <v>42095</v>
      </c>
      <c r="B62" s="74">
        <v>27.889299999999999</v>
      </c>
      <c r="C62" s="74">
        <v>29.161999999999999</v>
      </c>
      <c r="D62" s="74">
        <v>27.399699999999999</v>
      </c>
      <c r="E62" s="74">
        <v>34.628</v>
      </c>
      <c r="F62" s="74">
        <v>27.886099999999999</v>
      </c>
      <c r="G62" s="74">
        <v>18.688300000000002</v>
      </c>
      <c r="H62" s="74">
        <v>27.889099999999999</v>
      </c>
      <c r="I62" s="74">
        <v>29.1615</v>
      </c>
      <c r="J62" s="74">
        <v>27.399699999999999</v>
      </c>
      <c r="K62" s="74">
        <v>34.628</v>
      </c>
      <c r="L62" s="74">
        <v>27.886099999999999</v>
      </c>
      <c r="M62" s="74">
        <v>18.688300000000002</v>
      </c>
      <c r="N62" s="74">
        <v>37.4514</v>
      </c>
      <c r="O62" s="74">
        <v>37.4514</v>
      </c>
      <c r="P62" s="74">
        <v>0</v>
      </c>
      <c r="Q62" s="74">
        <v>0</v>
      </c>
      <c r="R62" s="74">
        <v>0</v>
      </c>
      <c r="S62" s="74" t="s">
        <v>127</v>
      </c>
    </row>
    <row r="63" spans="1:19" hidden="1" outlineLevel="1" collapsed="1">
      <c r="A63" s="62">
        <v>42125</v>
      </c>
      <c r="B63" s="74">
        <v>27.783999999999999</v>
      </c>
      <c r="C63" s="74">
        <v>29.001200000000001</v>
      </c>
      <c r="D63" s="74">
        <v>27.288399999999999</v>
      </c>
      <c r="E63" s="74">
        <v>29.445799999999998</v>
      </c>
      <c r="F63" s="74">
        <v>27.3124</v>
      </c>
      <c r="G63" s="74">
        <v>19.531500000000001</v>
      </c>
      <c r="H63" s="74">
        <v>28.136099999999999</v>
      </c>
      <c r="I63" s="74">
        <v>28.992000000000001</v>
      </c>
      <c r="J63" s="74">
        <v>27.775300000000001</v>
      </c>
      <c r="K63" s="74">
        <v>29.445799999999998</v>
      </c>
      <c r="L63" s="74">
        <v>28.003599999999999</v>
      </c>
      <c r="M63" s="74">
        <v>19.531500000000001</v>
      </c>
      <c r="N63" s="74">
        <v>14.3645</v>
      </c>
      <c r="O63" s="74">
        <v>35.057400000000001</v>
      </c>
      <c r="P63" s="74">
        <v>14</v>
      </c>
      <c r="Q63" s="74">
        <v>0</v>
      </c>
      <c r="R63" s="74">
        <v>14</v>
      </c>
      <c r="S63" s="74" t="s">
        <v>127</v>
      </c>
    </row>
    <row r="64" spans="1:19" hidden="1" outlineLevel="1" collapsed="1">
      <c r="A64" s="62">
        <v>42156</v>
      </c>
      <c r="B64" s="74">
        <v>27.595800000000001</v>
      </c>
      <c r="C64" s="74">
        <v>29.283799999999999</v>
      </c>
      <c r="D64" s="74">
        <v>26.8337</v>
      </c>
      <c r="E64" s="74">
        <v>32.5685</v>
      </c>
      <c r="F64" s="74">
        <v>27.8278</v>
      </c>
      <c r="G64" s="74">
        <v>14.626799999999999</v>
      </c>
      <c r="H64" s="74">
        <v>27.594200000000001</v>
      </c>
      <c r="I64" s="74">
        <v>29.279399999999999</v>
      </c>
      <c r="J64" s="74">
        <v>26.8337</v>
      </c>
      <c r="K64" s="74">
        <v>32.5685</v>
      </c>
      <c r="L64" s="74">
        <v>27.8278</v>
      </c>
      <c r="M64" s="74">
        <v>14.626799999999999</v>
      </c>
      <c r="N64" s="74">
        <v>39.710999999999999</v>
      </c>
      <c r="O64" s="74">
        <v>39.710999999999999</v>
      </c>
      <c r="P64" s="74">
        <v>0</v>
      </c>
      <c r="Q64" s="74">
        <v>0</v>
      </c>
      <c r="R64" s="74">
        <v>0</v>
      </c>
      <c r="S64" s="74" t="s">
        <v>127</v>
      </c>
    </row>
    <row r="65" spans="1:19" hidden="1" outlineLevel="1" collapsed="1">
      <c r="A65" s="62">
        <v>42186</v>
      </c>
      <c r="B65" s="74">
        <v>27.4345</v>
      </c>
      <c r="C65" s="74">
        <v>30.253699999999998</v>
      </c>
      <c r="D65" s="74">
        <v>26.538</v>
      </c>
      <c r="E65" s="74">
        <v>31.0915</v>
      </c>
      <c r="F65" s="74">
        <v>28.3447</v>
      </c>
      <c r="G65" s="74">
        <v>15.7956</v>
      </c>
      <c r="H65" s="74">
        <v>27.4344</v>
      </c>
      <c r="I65" s="74">
        <v>30.253499999999999</v>
      </c>
      <c r="J65" s="74">
        <v>26.538</v>
      </c>
      <c r="K65" s="74">
        <v>31.0915</v>
      </c>
      <c r="L65" s="74">
        <v>28.3447</v>
      </c>
      <c r="M65" s="74">
        <v>15.7956</v>
      </c>
      <c r="N65" s="74">
        <v>37.577800000000003</v>
      </c>
      <c r="O65" s="74">
        <v>37.577800000000003</v>
      </c>
      <c r="P65" s="74">
        <v>0</v>
      </c>
      <c r="Q65" s="74">
        <v>0</v>
      </c>
      <c r="R65" s="74">
        <v>0</v>
      </c>
      <c r="S65" s="74" t="s">
        <v>127</v>
      </c>
    </row>
    <row r="66" spans="1:19" hidden="1" outlineLevel="1" collapsed="1">
      <c r="A66" s="62">
        <v>42217</v>
      </c>
      <c r="B66" s="74">
        <v>27.783899999999999</v>
      </c>
      <c r="C66" s="74">
        <v>29.926300000000001</v>
      </c>
      <c r="D66" s="74">
        <v>27.015799999999999</v>
      </c>
      <c r="E66" s="74">
        <v>30.111999999999998</v>
      </c>
      <c r="F66" s="74">
        <v>28.7302</v>
      </c>
      <c r="G66" s="74">
        <v>10.944599999999999</v>
      </c>
      <c r="H66" s="74">
        <v>27.783799999999999</v>
      </c>
      <c r="I66" s="74">
        <v>29.925899999999999</v>
      </c>
      <c r="J66" s="74">
        <v>27.015799999999999</v>
      </c>
      <c r="K66" s="74">
        <v>30.111999999999998</v>
      </c>
      <c r="L66" s="74">
        <v>28.7302</v>
      </c>
      <c r="M66" s="74">
        <v>10.944599999999999</v>
      </c>
      <c r="N66" s="74">
        <v>38.033700000000003</v>
      </c>
      <c r="O66" s="74">
        <v>38.033700000000003</v>
      </c>
      <c r="P66" s="74">
        <v>0</v>
      </c>
      <c r="Q66" s="74">
        <v>0</v>
      </c>
      <c r="R66" s="74" t="s">
        <v>127</v>
      </c>
      <c r="S66" s="74" t="s">
        <v>127</v>
      </c>
    </row>
    <row r="67" spans="1:19" hidden="1" outlineLevel="1" collapsed="1">
      <c r="A67" s="62">
        <v>42248</v>
      </c>
      <c r="B67" s="74">
        <v>28.316199999999998</v>
      </c>
      <c r="C67" s="74">
        <v>30.602499999999999</v>
      </c>
      <c r="D67" s="74">
        <v>27.655000000000001</v>
      </c>
      <c r="E67" s="74">
        <v>30.523</v>
      </c>
      <c r="F67" s="74">
        <v>29.014600000000002</v>
      </c>
      <c r="G67" s="74">
        <v>12.242100000000001</v>
      </c>
      <c r="H67" s="74">
        <v>28.308700000000002</v>
      </c>
      <c r="I67" s="74">
        <v>30.576000000000001</v>
      </c>
      <c r="J67" s="74">
        <v>27.655000000000001</v>
      </c>
      <c r="K67" s="74">
        <v>30.523</v>
      </c>
      <c r="L67" s="74">
        <v>29.014600000000002</v>
      </c>
      <c r="M67" s="74">
        <v>12.242100000000001</v>
      </c>
      <c r="N67" s="74">
        <v>39.219499999999996</v>
      </c>
      <c r="O67" s="74">
        <v>39.219499999999996</v>
      </c>
      <c r="P67" s="74">
        <v>0</v>
      </c>
      <c r="Q67" s="74">
        <v>0</v>
      </c>
      <c r="R67" s="74">
        <v>0</v>
      </c>
      <c r="S67" s="74" t="s">
        <v>127</v>
      </c>
    </row>
    <row r="68" spans="1:19" hidden="1" outlineLevel="1" collapsed="1">
      <c r="A68" s="62">
        <v>42278</v>
      </c>
      <c r="B68" s="74">
        <v>26.886500000000002</v>
      </c>
      <c r="C68" s="74">
        <v>33.008099999999999</v>
      </c>
      <c r="D68" s="74">
        <v>25.1496</v>
      </c>
      <c r="E68" s="74">
        <v>31.6281</v>
      </c>
      <c r="F68" s="74">
        <v>27.5352</v>
      </c>
      <c r="G68" s="74">
        <v>10.2126</v>
      </c>
      <c r="H68" s="74">
        <v>26.886199999999999</v>
      </c>
      <c r="I68" s="74">
        <v>33.0077</v>
      </c>
      <c r="J68" s="74">
        <v>25.1496</v>
      </c>
      <c r="K68" s="74">
        <v>31.6281</v>
      </c>
      <c r="L68" s="74">
        <v>27.5352</v>
      </c>
      <c r="M68" s="74">
        <v>10.2126</v>
      </c>
      <c r="N68" s="74">
        <v>36.74</v>
      </c>
      <c r="O68" s="74">
        <v>36.74</v>
      </c>
      <c r="P68" s="74">
        <v>0</v>
      </c>
      <c r="Q68" s="74">
        <v>0</v>
      </c>
      <c r="R68" s="74">
        <v>0</v>
      </c>
      <c r="S68" s="74" t="s">
        <v>127</v>
      </c>
    </row>
    <row r="69" spans="1:19" hidden="1" outlineLevel="1" collapsed="1">
      <c r="A69" s="62">
        <v>42309</v>
      </c>
      <c r="B69" s="74">
        <v>26.654699999999998</v>
      </c>
      <c r="C69" s="74">
        <v>29.091100000000001</v>
      </c>
      <c r="D69" s="74">
        <v>26.032</v>
      </c>
      <c r="E69" s="74">
        <v>30.335899999999999</v>
      </c>
      <c r="F69" s="74">
        <v>26.630700000000001</v>
      </c>
      <c r="G69" s="74">
        <v>16.101500000000001</v>
      </c>
      <c r="H69" s="74">
        <v>26.651700000000002</v>
      </c>
      <c r="I69" s="74">
        <v>29.0794</v>
      </c>
      <c r="J69" s="74">
        <v>26.032</v>
      </c>
      <c r="K69" s="74">
        <v>30.335899999999999</v>
      </c>
      <c r="L69" s="74">
        <v>26.630700000000001</v>
      </c>
      <c r="M69" s="74">
        <v>16.101500000000001</v>
      </c>
      <c r="N69" s="74">
        <v>38.847499999999997</v>
      </c>
      <c r="O69" s="74">
        <v>38.847499999999997</v>
      </c>
      <c r="P69" s="74">
        <v>0</v>
      </c>
      <c r="Q69" s="74">
        <v>0</v>
      </c>
      <c r="R69" s="74" t="s">
        <v>127</v>
      </c>
      <c r="S69" s="74" t="s">
        <v>127</v>
      </c>
    </row>
    <row r="70" spans="1:19" hidden="1" outlineLevel="1" collapsed="1">
      <c r="A70" s="62">
        <v>42339</v>
      </c>
      <c r="B70" s="74">
        <v>26.166</v>
      </c>
      <c r="C70" s="74">
        <v>28.7654</v>
      </c>
      <c r="D70" s="74">
        <v>25.472000000000001</v>
      </c>
      <c r="E70" s="74">
        <v>29.246099999999998</v>
      </c>
      <c r="F70" s="74">
        <v>25.747</v>
      </c>
      <c r="G70" s="74">
        <v>15.5929</v>
      </c>
      <c r="H70" s="74">
        <v>26.2011</v>
      </c>
      <c r="I70" s="74">
        <v>28.763500000000001</v>
      </c>
      <c r="J70" s="74">
        <v>25.5154</v>
      </c>
      <c r="K70" s="74">
        <v>29.246099999999998</v>
      </c>
      <c r="L70" s="74">
        <v>25.747</v>
      </c>
      <c r="M70" s="74">
        <v>15.7912</v>
      </c>
      <c r="N70" s="74">
        <v>8.9969000000000001</v>
      </c>
      <c r="O70" s="74">
        <v>39.776299999999999</v>
      </c>
      <c r="P70" s="74">
        <v>8.4475999999999996</v>
      </c>
      <c r="Q70" s="74">
        <v>0</v>
      </c>
      <c r="R70" s="74" t="s">
        <v>127</v>
      </c>
      <c r="S70" s="74">
        <v>8.4475999999999996</v>
      </c>
    </row>
    <row r="71" spans="1:19" hidden="1" outlineLevel="1" collapsed="1">
      <c r="A71" s="62">
        <v>42370</v>
      </c>
      <c r="B71" s="74">
        <v>27.4892</v>
      </c>
      <c r="C71" s="74">
        <v>29.814599999999999</v>
      </c>
      <c r="D71" s="74">
        <v>26.682600000000001</v>
      </c>
      <c r="E71" s="74">
        <v>33.511200000000002</v>
      </c>
      <c r="F71" s="74">
        <v>26.2928</v>
      </c>
      <c r="G71" s="74">
        <v>16.120899999999999</v>
      </c>
      <c r="H71" s="74">
        <v>27.532900000000001</v>
      </c>
      <c r="I71" s="74">
        <v>29.806999999999999</v>
      </c>
      <c r="J71" s="74">
        <v>26.741399999999999</v>
      </c>
      <c r="K71" s="74">
        <v>33.511200000000002</v>
      </c>
      <c r="L71" s="74">
        <v>26.2928</v>
      </c>
      <c r="M71" s="74">
        <v>16.279800000000002</v>
      </c>
      <c r="N71" s="74">
        <v>13.022500000000001</v>
      </c>
      <c r="O71" s="74">
        <v>47.303100000000001</v>
      </c>
      <c r="P71" s="74">
        <v>11.7</v>
      </c>
      <c r="Q71" s="74">
        <v>0</v>
      </c>
      <c r="R71" s="74">
        <v>0</v>
      </c>
      <c r="S71" s="74">
        <v>11.7</v>
      </c>
    </row>
    <row r="72" spans="1:19" hidden="1" outlineLevel="1" collapsed="1">
      <c r="A72" s="62">
        <v>42401</v>
      </c>
      <c r="B72" s="74">
        <v>26.521000000000001</v>
      </c>
      <c r="C72" s="74">
        <v>29.394300000000001</v>
      </c>
      <c r="D72" s="74">
        <v>25.424700000000001</v>
      </c>
      <c r="E72" s="74">
        <v>33.413200000000003</v>
      </c>
      <c r="F72" s="74">
        <v>26.099599999999999</v>
      </c>
      <c r="G72" s="74">
        <v>11.690799999999999</v>
      </c>
      <c r="H72" s="74">
        <v>26.5199</v>
      </c>
      <c r="I72" s="74">
        <v>29.391400000000001</v>
      </c>
      <c r="J72" s="74">
        <v>25.424700000000001</v>
      </c>
      <c r="K72" s="74">
        <v>33.413200000000003</v>
      </c>
      <c r="L72" s="74">
        <v>26.099599999999999</v>
      </c>
      <c r="M72" s="74">
        <v>11.690799999999999</v>
      </c>
      <c r="N72" s="74">
        <v>36.632599999999996</v>
      </c>
      <c r="O72" s="74">
        <v>36.632599999999996</v>
      </c>
      <c r="P72" s="74">
        <v>0</v>
      </c>
      <c r="Q72" s="74">
        <v>0</v>
      </c>
      <c r="R72" s="74">
        <v>0</v>
      </c>
      <c r="S72" s="74" t="s">
        <v>127</v>
      </c>
    </row>
    <row r="73" spans="1:19" hidden="1" outlineLevel="1" collapsed="1">
      <c r="A73" s="62">
        <v>42430</v>
      </c>
      <c r="B73" s="74">
        <v>28.369499999999999</v>
      </c>
      <c r="C73" s="74">
        <v>28.463100000000001</v>
      </c>
      <c r="D73" s="74">
        <v>28.3249</v>
      </c>
      <c r="E73" s="74">
        <v>36.977699999999999</v>
      </c>
      <c r="F73" s="74">
        <v>27.027000000000001</v>
      </c>
      <c r="G73" s="74">
        <v>20.245999999999999</v>
      </c>
      <c r="H73" s="74">
        <v>28.3367</v>
      </c>
      <c r="I73" s="74">
        <v>28.3599</v>
      </c>
      <c r="J73" s="74">
        <v>28.325700000000001</v>
      </c>
      <c r="K73" s="74">
        <v>36.977699999999999</v>
      </c>
      <c r="L73" s="74">
        <v>27.027000000000001</v>
      </c>
      <c r="M73" s="74">
        <v>20.250699999999998</v>
      </c>
      <c r="N73" s="74">
        <v>42.43</v>
      </c>
      <c r="O73" s="74">
        <v>42.917499999999997</v>
      </c>
      <c r="P73" s="74">
        <v>15</v>
      </c>
      <c r="Q73" s="74">
        <v>0</v>
      </c>
      <c r="R73" s="74">
        <v>0</v>
      </c>
      <c r="S73" s="74">
        <v>15</v>
      </c>
    </row>
    <row r="74" spans="1:19" hidden="1" outlineLevel="1" collapsed="1">
      <c r="A74" s="62">
        <v>42461</v>
      </c>
      <c r="B74" s="74">
        <v>28.089200000000002</v>
      </c>
      <c r="C74" s="74">
        <v>28.050799999999999</v>
      </c>
      <c r="D74" s="74">
        <v>28.102399999999999</v>
      </c>
      <c r="E74" s="74">
        <v>33.8551</v>
      </c>
      <c r="F74" s="74">
        <v>26.983000000000001</v>
      </c>
      <c r="G74" s="74">
        <v>23.263100000000001</v>
      </c>
      <c r="H74" s="74">
        <v>28.111599999999999</v>
      </c>
      <c r="I74" s="74">
        <v>28.003799999999998</v>
      </c>
      <c r="J74" s="74">
        <v>28.148599999999998</v>
      </c>
      <c r="K74" s="74">
        <v>33.8551</v>
      </c>
      <c r="L74" s="74">
        <v>26.983000000000001</v>
      </c>
      <c r="M74" s="74">
        <v>23.877099999999999</v>
      </c>
      <c r="N74" s="74">
        <v>19.933599999999998</v>
      </c>
      <c r="O74" s="74">
        <v>41.311500000000002</v>
      </c>
      <c r="P74" s="74">
        <v>9.4120000000000008</v>
      </c>
      <c r="Q74" s="74">
        <v>0</v>
      </c>
      <c r="R74" s="74">
        <v>0</v>
      </c>
      <c r="S74" s="74">
        <v>9.4120000000000008</v>
      </c>
    </row>
    <row r="75" spans="1:19" hidden="1" outlineLevel="1" collapsed="1">
      <c r="A75" s="62">
        <v>42491</v>
      </c>
      <c r="B75" s="74">
        <v>30.6858</v>
      </c>
      <c r="C75" s="74">
        <v>28.275300000000001</v>
      </c>
      <c r="D75" s="74">
        <v>31.741900000000001</v>
      </c>
      <c r="E75" s="74">
        <v>44.237499999999997</v>
      </c>
      <c r="F75" s="74">
        <v>30.003699999999998</v>
      </c>
      <c r="G75" s="74">
        <v>24.407699999999998</v>
      </c>
      <c r="H75" s="74">
        <v>30.685600000000001</v>
      </c>
      <c r="I75" s="74">
        <v>28.2744</v>
      </c>
      <c r="J75" s="74">
        <v>31.741900000000001</v>
      </c>
      <c r="K75" s="74">
        <v>44.237499999999997</v>
      </c>
      <c r="L75" s="74">
        <v>30.003699999999998</v>
      </c>
      <c r="M75" s="74">
        <v>24.407699999999998</v>
      </c>
      <c r="N75" s="74">
        <v>37.534500000000001</v>
      </c>
      <c r="O75" s="74">
        <v>37.534500000000001</v>
      </c>
      <c r="P75" s="74">
        <v>0</v>
      </c>
      <c r="Q75" s="74" t="s">
        <v>127</v>
      </c>
      <c r="R75" s="74">
        <v>0</v>
      </c>
      <c r="S75" s="74" t="s">
        <v>127</v>
      </c>
    </row>
    <row r="76" spans="1:19" hidden="1" outlineLevel="1" collapsed="1">
      <c r="A76" s="62">
        <v>42522</v>
      </c>
      <c r="B76" s="74">
        <v>30.990200000000002</v>
      </c>
      <c r="C76" s="74">
        <v>28.359000000000002</v>
      </c>
      <c r="D76" s="74">
        <v>31.858000000000001</v>
      </c>
      <c r="E76" s="74">
        <v>43.148699999999998</v>
      </c>
      <c r="F76" s="74">
        <v>31.197900000000001</v>
      </c>
      <c r="G76" s="74">
        <v>17.689599999999999</v>
      </c>
      <c r="H76" s="74">
        <v>31.188500000000001</v>
      </c>
      <c r="I76" s="74">
        <v>28.3581</v>
      </c>
      <c r="J76" s="74">
        <v>32.136499999999998</v>
      </c>
      <c r="K76" s="74">
        <v>43.148699999999998</v>
      </c>
      <c r="L76" s="74">
        <v>31.543399999999998</v>
      </c>
      <c r="M76" s="74">
        <v>17.689599999999999</v>
      </c>
      <c r="N76" s="74">
        <v>14.0541</v>
      </c>
      <c r="O76" s="74">
        <v>36.805500000000002</v>
      </c>
      <c r="P76" s="74">
        <v>14</v>
      </c>
      <c r="Q76" s="74">
        <v>0</v>
      </c>
      <c r="R76" s="74">
        <v>14</v>
      </c>
      <c r="S76" s="74" t="s">
        <v>127</v>
      </c>
    </row>
    <row r="77" spans="1:19" hidden="1" outlineLevel="1" collapsed="1">
      <c r="A77" s="62">
        <v>42552</v>
      </c>
      <c r="B77" s="74">
        <v>31.141999999999999</v>
      </c>
      <c r="C77" s="74">
        <v>27.745200000000001</v>
      </c>
      <c r="D77" s="74">
        <v>32.393300000000004</v>
      </c>
      <c r="E77" s="74">
        <v>42.73</v>
      </c>
      <c r="F77" s="74">
        <v>31.748899999999999</v>
      </c>
      <c r="G77" s="74">
        <v>17.951599999999999</v>
      </c>
      <c r="H77" s="74">
        <v>31.195799999999998</v>
      </c>
      <c r="I77" s="74">
        <v>27.743500000000001</v>
      </c>
      <c r="J77" s="74">
        <v>32.472799999999999</v>
      </c>
      <c r="K77" s="74">
        <v>42.73</v>
      </c>
      <c r="L77" s="74">
        <v>31.8474</v>
      </c>
      <c r="M77" s="74">
        <v>17.951599999999999</v>
      </c>
      <c r="N77" s="74">
        <v>14.3514</v>
      </c>
      <c r="O77" s="74">
        <v>37.729999999999997</v>
      </c>
      <c r="P77" s="74">
        <v>14</v>
      </c>
      <c r="Q77" s="74">
        <v>0</v>
      </c>
      <c r="R77" s="74">
        <v>14</v>
      </c>
      <c r="S77" s="74" t="s">
        <v>127</v>
      </c>
    </row>
    <row r="78" spans="1:19" hidden="1" outlineLevel="1" collapsed="1">
      <c r="A78" s="62">
        <v>42583</v>
      </c>
      <c r="B78" s="74">
        <v>31.8079</v>
      </c>
      <c r="C78" s="74">
        <v>29.149699999999999</v>
      </c>
      <c r="D78" s="74">
        <v>33.520200000000003</v>
      </c>
      <c r="E78" s="74">
        <v>43.372100000000003</v>
      </c>
      <c r="F78" s="74">
        <v>33.872599999999998</v>
      </c>
      <c r="G78" s="74">
        <v>17.051600000000001</v>
      </c>
      <c r="H78" s="74">
        <v>31.966000000000001</v>
      </c>
      <c r="I78" s="74">
        <v>29.146100000000001</v>
      </c>
      <c r="J78" s="74">
        <v>33.808599999999998</v>
      </c>
      <c r="K78" s="74">
        <v>43.372100000000003</v>
      </c>
      <c r="L78" s="74">
        <v>34.246600000000001</v>
      </c>
      <c r="M78" s="74">
        <v>17.051600000000001</v>
      </c>
      <c r="N78" s="74">
        <v>14.3775</v>
      </c>
      <c r="O78" s="74">
        <v>39.702300000000001</v>
      </c>
      <c r="P78" s="74">
        <v>14</v>
      </c>
      <c r="Q78" s="74">
        <v>0</v>
      </c>
      <c r="R78" s="74">
        <v>14</v>
      </c>
      <c r="S78" s="74">
        <v>0</v>
      </c>
    </row>
    <row r="79" spans="1:19" hidden="1" outlineLevel="1" collapsed="1">
      <c r="A79" s="62">
        <v>42614</v>
      </c>
      <c r="B79" s="74">
        <v>30.790099999999999</v>
      </c>
      <c r="C79" s="74">
        <v>28.232099999999999</v>
      </c>
      <c r="D79" s="74">
        <v>31.6829</v>
      </c>
      <c r="E79" s="74">
        <v>42.1492</v>
      </c>
      <c r="F79" s="74">
        <v>30.960599999999999</v>
      </c>
      <c r="G79" s="74">
        <v>21.5168</v>
      </c>
      <c r="H79" s="74">
        <v>30.8504</v>
      </c>
      <c r="I79" s="74">
        <v>28.223099999999999</v>
      </c>
      <c r="J79" s="74">
        <v>31.771599999999999</v>
      </c>
      <c r="K79" s="74">
        <v>42.1492</v>
      </c>
      <c r="L79" s="74">
        <v>31.069700000000001</v>
      </c>
      <c r="M79" s="74">
        <v>21.5168</v>
      </c>
      <c r="N79" s="74">
        <v>15.037699999999999</v>
      </c>
      <c r="O79" s="74">
        <v>48.484900000000003</v>
      </c>
      <c r="P79" s="74">
        <v>14</v>
      </c>
      <c r="Q79" s="74">
        <v>0</v>
      </c>
      <c r="R79" s="74">
        <v>14</v>
      </c>
      <c r="S79" s="74" t="s">
        <v>127</v>
      </c>
    </row>
    <row r="80" spans="1:19" hidden="1" outlineLevel="1" collapsed="1">
      <c r="A80" s="62">
        <v>42644</v>
      </c>
      <c r="B80" s="74">
        <v>31.735199999999999</v>
      </c>
      <c r="C80" s="74">
        <v>28.489000000000001</v>
      </c>
      <c r="D80" s="74">
        <v>32.915599999999998</v>
      </c>
      <c r="E80" s="74">
        <v>44.354900000000001</v>
      </c>
      <c r="F80" s="74">
        <v>31.711400000000001</v>
      </c>
      <c r="G80" s="74">
        <v>26.722799999999999</v>
      </c>
      <c r="H80" s="74">
        <v>31.716200000000001</v>
      </c>
      <c r="I80" s="74">
        <v>28.396100000000001</v>
      </c>
      <c r="J80" s="74">
        <v>32.915999999999997</v>
      </c>
      <c r="K80" s="74">
        <v>44.364400000000003</v>
      </c>
      <c r="L80" s="74">
        <v>31.711400000000001</v>
      </c>
      <c r="M80" s="74">
        <v>26.722799999999999</v>
      </c>
      <c r="N80" s="74">
        <v>42.723999999999997</v>
      </c>
      <c r="O80" s="74">
        <v>43.1813</v>
      </c>
      <c r="P80" s="74">
        <v>27</v>
      </c>
      <c r="Q80" s="74">
        <v>27</v>
      </c>
      <c r="R80" s="74">
        <v>0</v>
      </c>
      <c r="S80" s="74" t="s">
        <v>127</v>
      </c>
    </row>
    <row r="81" spans="1:19" hidden="1" outlineLevel="1" collapsed="1">
      <c r="A81" s="62">
        <v>42675</v>
      </c>
      <c r="B81" s="74">
        <v>31.178699999999999</v>
      </c>
      <c r="C81" s="74">
        <v>28.774100000000001</v>
      </c>
      <c r="D81" s="74">
        <v>32.438699999999997</v>
      </c>
      <c r="E81" s="74">
        <v>37.144300000000001</v>
      </c>
      <c r="F81" s="74">
        <v>31.764900000000001</v>
      </c>
      <c r="G81" s="74">
        <v>26.3903</v>
      </c>
      <c r="H81" s="74">
        <v>31.1251</v>
      </c>
      <c r="I81" s="74">
        <v>28.574000000000002</v>
      </c>
      <c r="J81" s="74">
        <v>32.438699999999997</v>
      </c>
      <c r="K81" s="74">
        <v>37.144300000000001</v>
      </c>
      <c r="L81" s="74">
        <v>31.764900000000001</v>
      </c>
      <c r="M81" s="74">
        <v>26.3903</v>
      </c>
      <c r="N81" s="74">
        <v>40.090299999999999</v>
      </c>
      <c r="O81" s="74">
        <v>40.090299999999999</v>
      </c>
      <c r="P81" s="74">
        <v>0</v>
      </c>
      <c r="Q81" s="74">
        <v>0</v>
      </c>
      <c r="R81" s="74">
        <v>0</v>
      </c>
      <c r="S81" s="74" t="s">
        <v>127</v>
      </c>
    </row>
    <row r="82" spans="1:19" hidden="1" outlineLevel="1" collapsed="1">
      <c r="A82" s="62">
        <v>42705</v>
      </c>
      <c r="B82" s="74">
        <v>30.168199999999999</v>
      </c>
      <c r="C82" s="74">
        <v>28.627300000000002</v>
      </c>
      <c r="D82" s="74">
        <v>30.7651</v>
      </c>
      <c r="E82" s="74">
        <v>34.116100000000003</v>
      </c>
      <c r="F82" s="74">
        <v>32.436300000000003</v>
      </c>
      <c r="G82" s="74">
        <v>17.383099999999999</v>
      </c>
      <c r="H82" s="74">
        <v>30.157</v>
      </c>
      <c r="I82" s="74">
        <v>28.574400000000001</v>
      </c>
      <c r="J82" s="74">
        <v>30.768699999999999</v>
      </c>
      <c r="K82" s="74">
        <v>34.145000000000003</v>
      </c>
      <c r="L82" s="74">
        <v>32.436300000000003</v>
      </c>
      <c r="M82" s="74">
        <v>17.383099999999999</v>
      </c>
      <c r="N82" s="74">
        <v>40.997999999999998</v>
      </c>
      <c r="O82" s="74">
        <v>47.935600000000001</v>
      </c>
      <c r="P82" s="74">
        <v>21.290500000000002</v>
      </c>
      <c r="Q82" s="74">
        <v>21.290500000000002</v>
      </c>
      <c r="R82" s="74">
        <v>0</v>
      </c>
      <c r="S82" s="74" t="s">
        <v>127</v>
      </c>
    </row>
    <row r="83" spans="1:19" hidden="1" outlineLevel="1" collapsed="1">
      <c r="A83" s="62">
        <v>42736</v>
      </c>
      <c r="B83" s="74">
        <v>29.561499999999999</v>
      </c>
      <c r="C83" s="74">
        <v>29.0639</v>
      </c>
      <c r="D83" s="74">
        <v>29.776199999999999</v>
      </c>
      <c r="E83" s="74">
        <v>40.555300000000003</v>
      </c>
      <c r="F83" s="74">
        <v>29.4282</v>
      </c>
      <c r="G83" s="74">
        <v>17.075199999999999</v>
      </c>
      <c r="H83" s="74">
        <v>29.5609</v>
      </c>
      <c r="I83" s="74">
        <v>29.062100000000001</v>
      </c>
      <c r="J83" s="74">
        <v>29.776199999999999</v>
      </c>
      <c r="K83" s="74">
        <v>40.555300000000003</v>
      </c>
      <c r="L83" s="74">
        <v>29.4282</v>
      </c>
      <c r="M83" s="74">
        <v>17.075199999999999</v>
      </c>
      <c r="N83" s="74">
        <v>41.136699999999998</v>
      </c>
      <c r="O83" s="74">
        <v>41.136699999999998</v>
      </c>
      <c r="P83" s="74">
        <v>0</v>
      </c>
      <c r="Q83" s="74">
        <v>0</v>
      </c>
      <c r="R83" s="74" t="s">
        <v>127</v>
      </c>
      <c r="S83" s="74" t="s">
        <v>127</v>
      </c>
    </row>
    <row r="84" spans="1:19" hidden="1" outlineLevel="1" collapsed="1">
      <c r="A84" s="62">
        <v>42767</v>
      </c>
      <c r="B84" s="74">
        <v>29.847799999999999</v>
      </c>
      <c r="C84" s="74">
        <v>29.147300000000001</v>
      </c>
      <c r="D84" s="74">
        <v>30.742899999999999</v>
      </c>
      <c r="E84" s="74">
        <v>38.135300000000001</v>
      </c>
      <c r="F84" s="74">
        <v>31.9421</v>
      </c>
      <c r="G84" s="74">
        <v>15.4801</v>
      </c>
      <c r="H84" s="74">
        <v>29.8477</v>
      </c>
      <c r="I84" s="74">
        <v>29.147099999999998</v>
      </c>
      <c r="J84" s="74">
        <v>30.742899999999999</v>
      </c>
      <c r="K84" s="74">
        <v>38.135300000000001</v>
      </c>
      <c r="L84" s="74">
        <v>31.9421</v>
      </c>
      <c r="M84" s="74">
        <v>15.4801</v>
      </c>
      <c r="N84" s="74">
        <v>37.257599999999996</v>
      </c>
      <c r="O84" s="74">
        <v>37.257599999999996</v>
      </c>
      <c r="P84" s="74">
        <v>0</v>
      </c>
      <c r="Q84" s="74">
        <v>0</v>
      </c>
      <c r="R84" s="74">
        <v>0</v>
      </c>
      <c r="S84" s="74" t="s">
        <v>127</v>
      </c>
    </row>
    <row r="85" spans="1:19" hidden="1" outlineLevel="1" collapsed="1">
      <c r="A85" s="62">
        <v>42795</v>
      </c>
      <c r="B85" s="74">
        <v>29.529499999999999</v>
      </c>
      <c r="C85" s="74">
        <v>30.365600000000001</v>
      </c>
      <c r="D85" s="74">
        <v>28.9907</v>
      </c>
      <c r="E85" s="74">
        <v>35.042000000000002</v>
      </c>
      <c r="F85" s="74">
        <v>28.052900000000001</v>
      </c>
      <c r="G85" s="74">
        <v>23.5395</v>
      </c>
      <c r="H85" s="74">
        <v>29.512599999999999</v>
      </c>
      <c r="I85" s="74">
        <v>30.325900000000001</v>
      </c>
      <c r="J85" s="74">
        <v>28.9907</v>
      </c>
      <c r="K85" s="74">
        <v>35.042000000000002</v>
      </c>
      <c r="L85" s="74">
        <v>28.052900000000001</v>
      </c>
      <c r="M85" s="74">
        <v>23.5395</v>
      </c>
      <c r="N85" s="74">
        <v>39.9893</v>
      </c>
      <c r="O85" s="74">
        <v>39.9893</v>
      </c>
      <c r="P85" s="74">
        <v>0</v>
      </c>
      <c r="Q85" s="74">
        <v>0</v>
      </c>
      <c r="R85" s="74">
        <v>0</v>
      </c>
      <c r="S85" s="74" t="s">
        <v>127</v>
      </c>
    </row>
    <row r="86" spans="1:19" hidden="1" outlineLevel="1" collapsed="1">
      <c r="A86" s="62">
        <v>42826</v>
      </c>
      <c r="B86" s="74">
        <v>28.849799999999998</v>
      </c>
      <c r="C86" s="74">
        <v>27.091799999999999</v>
      </c>
      <c r="D86" s="74">
        <v>29.431799999999999</v>
      </c>
      <c r="E86" s="74">
        <v>36.294600000000003</v>
      </c>
      <c r="F86" s="74">
        <v>29.582000000000001</v>
      </c>
      <c r="G86" s="74">
        <v>17.8095</v>
      </c>
      <c r="H86" s="74">
        <v>28.846900000000002</v>
      </c>
      <c r="I86" s="74">
        <v>27.0779</v>
      </c>
      <c r="J86" s="74">
        <v>29.431799999999999</v>
      </c>
      <c r="K86" s="74">
        <v>36.294600000000003</v>
      </c>
      <c r="L86" s="74">
        <v>29.582000000000001</v>
      </c>
      <c r="M86" s="74">
        <v>17.8095</v>
      </c>
      <c r="N86" s="74">
        <v>39.912100000000002</v>
      </c>
      <c r="O86" s="74">
        <v>39.912100000000002</v>
      </c>
      <c r="P86" s="74">
        <v>0</v>
      </c>
      <c r="Q86" s="74">
        <v>0</v>
      </c>
      <c r="R86" s="74">
        <v>0</v>
      </c>
      <c r="S86" s="74" t="s">
        <v>127</v>
      </c>
    </row>
    <row r="87" spans="1:19" hidden="1" outlineLevel="1" collapsed="1">
      <c r="A87" s="62">
        <v>42856</v>
      </c>
      <c r="B87" s="74">
        <v>29.4541</v>
      </c>
      <c r="C87" s="74">
        <v>28.045300000000001</v>
      </c>
      <c r="D87" s="74">
        <v>30.113900000000001</v>
      </c>
      <c r="E87" s="74">
        <v>32.768799999999999</v>
      </c>
      <c r="F87" s="74">
        <v>29.8491</v>
      </c>
      <c r="G87" s="74">
        <v>24.342099999999999</v>
      </c>
      <c r="H87" s="74">
        <v>29.452000000000002</v>
      </c>
      <c r="I87" s="74">
        <v>28.037500000000001</v>
      </c>
      <c r="J87" s="74">
        <v>30.113900000000001</v>
      </c>
      <c r="K87" s="74">
        <v>32.768799999999999</v>
      </c>
      <c r="L87" s="74">
        <v>29.8491</v>
      </c>
      <c r="M87" s="74">
        <v>24.342099999999999</v>
      </c>
      <c r="N87" s="74">
        <v>39.899000000000001</v>
      </c>
      <c r="O87" s="74">
        <v>39.899000000000001</v>
      </c>
      <c r="P87" s="74">
        <v>0</v>
      </c>
      <c r="Q87" s="74">
        <v>0</v>
      </c>
      <c r="R87" s="74">
        <v>0</v>
      </c>
      <c r="S87" s="74" t="s">
        <v>127</v>
      </c>
    </row>
    <row r="88" spans="1:19" hidden="1" outlineLevel="1" collapsed="1">
      <c r="A88" s="62">
        <v>42887</v>
      </c>
      <c r="B88" s="74">
        <v>29.816299999999998</v>
      </c>
      <c r="C88" s="74">
        <v>29.186800000000002</v>
      </c>
      <c r="D88" s="74">
        <v>30.1434</v>
      </c>
      <c r="E88" s="74">
        <v>33.644399999999997</v>
      </c>
      <c r="F88" s="74">
        <v>29.375</v>
      </c>
      <c r="G88" s="74">
        <v>30.605699999999999</v>
      </c>
      <c r="H88" s="74">
        <v>29.816199999999998</v>
      </c>
      <c r="I88" s="74">
        <v>29.186499999999999</v>
      </c>
      <c r="J88" s="74">
        <v>30.1434</v>
      </c>
      <c r="K88" s="74">
        <v>33.644399999999997</v>
      </c>
      <c r="L88" s="74">
        <v>29.375</v>
      </c>
      <c r="M88" s="74">
        <v>30.605699999999999</v>
      </c>
      <c r="N88" s="74">
        <v>37.965499999999999</v>
      </c>
      <c r="O88" s="74">
        <v>37.965499999999999</v>
      </c>
      <c r="P88" s="74">
        <v>0</v>
      </c>
      <c r="Q88" s="74">
        <v>0</v>
      </c>
      <c r="R88" s="74">
        <v>0</v>
      </c>
      <c r="S88" s="74" t="s">
        <v>127</v>
      </c>
    </row>
    <row r="89" spans="1:19" hidden="1" outlineLevel="1" collapsed="1">
      <c r="A89" s="62">
        <v>42917</v>
      </c>
      <c r="B89" s="74">
        <v>29.052900000000001</v>
      </c>
      <c r="C89" s="74">
        <v>28.157399999999999</v>
      </c>
      <c r="D89" s="74">
        <v>29.4087</v>
      </c>
      <c r="E89" s="74">
        <v>27.124199999999998</v>
      </c>
      <c r="F89" s="74">
        <v>30.257000000000001</v>
      </c>
      <c r="G89" s="74">
        <v>25.285499999999999</v>
      </c>
      <c r="H89" s="74">
        <v>29.023900000000001</v>
      </c>
      <c r="I89" s="74">
        <v>28.0488</v>
      </c>
      <c r="J89" s="74">
        <v>29.4087</v>
      </c>
      <c r="K89" s="74">
        <v>27.124199999999998</v>
      </c>
      <c r="L89" s="74">
        <v>30.257000000000001</v>
      </c>
      <c r="M89" s="74">
        <v>25.285499999999999</v>
      </c>
      <c r="N89" s="74">
        <v>44.183300000000003</v>
      </c>
      <c r="O89" s="74">
        <v>44.183300000000003</v>
      </c>
      <c r="P89" s="74">
        <v>0</v>
      </c>
      <c r="Q89" s="74">
        <v>0</v>
      </c>
      <c r="R89" s="74">
        <v>0</v>
      </c>
      <c r="S89" s="74" t="s">
        <v>127</v>
      </c>
    </row>
    <row r="90" spans="1:19" hidden="1" outlineLevel="1" collapsed="1">
      <c r="A90" s="62">
        <v>42948</v>
      </c>
      <c r="B90" s="74">
        <v>26.702300000000001</v>
      </c>
      <c r="C90" s="74">
        <v>27.3217</v>
      </c>
      <c r="D90" s="74">
        <v>26.4694</v>
      </c>
      <c r="E90" s="74">
        <v>22.384499999999999</v>
      </c>
      <c r="F90" s="74">
        <v>28.0151</v>
      </c>
      <c r="G90" s="74">
        <v>21.735900000000001</v>
      </c>
      <c r="H90" s="74">
        <v>26.695499999999999</v>
      </c>
      <c r="I90" s="74">
        <v>27.2971</v>
      </c>
      <c r="J90" s="74">
        <v>26.4694</v>
      </c>
      <c r="K90" s="74">
        <v>22.384499999999999</v>
      </c>
      <c r="L90" s="74">
        <v>28.0151</v>
      </c>
      <c r="M90" s="74">
        <v>21.735900000000001</v>
      </c>
      <c r="N90" s="74">
        <v>59.348100000000002</v>
      </c>
      <c r="O90" s="74">
        <v>59.348100000000002</v>
      </c>
      <c r="P90" s="74">
        <v>0</v>
      </c>
      <c r="Q90" s="74">
        <v>0</v>
      </c>
      <c r="R90" s="74">
        <v>0</v>
      </c>
      <c r="S90" s="74" t="s">
        <v>127</v>
      </c>
    </row>
    <row r="91" spans="1:19" hidden="1" outlineLevel="1" collapsed="1">
      <c r="A91" s="62">
        <v>42979</v>
      </c>
      <c r="B91" s="74">
        <v>27.687999999999999</v>
      </c>
      <c r="C91" s="74">
        <v>28.151399999999999</v>
      </c>
      <c r="D91" s="74">
        <v>27.549900000000001</v>
      </c>
      <c r="E91" s="74">
        <v>26.375599999999999</v>
      </c>
      <c r="F91" s="74">
        <v>28.421600000000002</v>
      </c>
      <c r="G91" s="74">
        <v>21.902699999999999</v>
      </c>
      <c r="H91" s="74">
        <v>27.687899999999999</v>
      </c>
      <c r="I91" s="74">
        <v>28.1511</v>
      </c>
      <c r="J91" s="74">
        <v>27.549900000000001</v>
      </c>
      <c r="K91" s="74">
        <v>26.375599999999999</v>
      </c>
      <c r="L91" s="74">
        <v>28.421600000000002</v>
      </c>
      <c r="M91" s="74">
        <v>21.902699999999999</v>
      </c>
      <c r="N91" s="74">
        <v>38.441499999999998</v>
      </c>
      <c r="O91" s="74">
        <v>38.441499999999998</v>
      </c>
      <c r="P91" s="74">
        <v>0</v>
      </c>
      <c r="Q91" s="74">
        <v>0</v>
      </c>
      <c r="R91" s="74">
        <v>0</v>
      </c>
      <c r="S91" s="74" t="s">
        <v>127</v>
      </c>
    </row>
    <row r="92" spans="1:19" hidden="1" outlineLevel="1" collapsed="1">
      <c r="A92" s="62">
        <v>43009</v>
      </c>
      <c r="B92" s="74">
        <v>28.720400000000001</v>
      </c>
      <c r="C92" s="74">
        <v>28.712700000000002</v>
      </c>
      <c r="D92" s="74">
        <v>28.722999999999999</v>
      </c>
      <c r="E92" s="74">
        <v>28.886299999999999</v>
      </c>
      <c r="F92" s="74">
        <v>29.373200000000001</v>
      </c>
      <c r="G92" s="74">
        <v>20.671399999999998</v>
      </c>
      <c r="H92" s="74">
        <v>28.720300000000002</v>
      </c>
      <c r="I92" s="74">
        <v>28.7121</v>
      </c>
      <c r="J92" s="74">
        <v>28.722999999999999</v>
      </c>
      <c r="K92" s="74">
        <v>28.886299999999999</v>
      </c>
      <c r="L92" s="74">
        <v>29.373200000000001</v>
      </c>
      <c r="M92" s="74">
        <v>20.671399999999998</v>
      </c>
      <c r="N92" s="74">
        <v>44.276800000000001</v>
      </c>
      <c r="O92" s="74">
        <v>44.276800000000001</v>
      </c>
      <c r="P92" s="74">
        <v>0</v>
      </c>
      <c r="Q92" s="74">
        <v>0</v>
      </c>
      <c r="R92" s="74">
        <v>0</v>
      </c>
      <c r="S92" s="74" t="s">
        <v>127</v>
      </c>
    </row>
    <row r="93" spans="1:19" hidden="1" outlineLevel="1" collapsed="1">
      <c r="A93" s="62">
        <v>43040</v>
      </c>
      <c r="B93" s="74">
        <v>27.9785</v>
      </c>
      <c r="C93" s="74">
        <v>28.5428</v>
      </c>
      <c r="D93" s="74">
        <v>27.779299999999999</v>
      </c>
      <c r="E93" s="74">
        <v>26.807099999999998</v>
      </c>
      <c r="F93" s="74">
        <v>28.837700000000002</v>
      </c>
      <c r="G93" s="74">
        <v>19.403500000000001</v>
      </c>
      <c r="H93" s="74">
        <v>27.978400000000001</v>
      </c>
      <c r="I93" s="74">
        <v>28.542400000000001</v>
      </c>
      <c r="J93" s="74">
        <v>27.779299999999999</v>
      </c>
      <c r="K93" s="74">
        <v>26.807099999999998</v>
      </c>
      <c r="L93" s="74">
        <v>28.837700000000002</v>
      </c>
      <c r="M93" s="74">
        <v>19.403500000000001</v>
      </c>
      <c r="N93" s="74">
        <v>41.258600000000001</v>
      </c>
      <c r="O93" s="74">
        <v>41.258600000000001</v>
      </c>
      <c r="P93" s="74">
        <v>0</v>
      </c>
      <c r="Q93" s="74">
        <v>0</v>
      </c>
      <c r="R93" s="74">
        <v>0</v>
      </c>
      <c r="S93" s="74" t="s">
        <v>127</v>
      </c>
    </row>
    <row r="94" spans="1:19" hidden="1" outlineLevel="1" collapsed="1">
      <c r="A94" s="62">
        <v>43070</v>
      </c>
      <c r="B94" s="74">
        <v>34.552199999999999</v>
      </c>
      <c r="C94" s="74">
        <v>28.028600000000001</v>
      </c>
      <c r="D94" s="74">
        <v>36.481400000000001</v>
      </c>
      <c r="E94" s="74">
        <v>53.7254</v>
      </c>
      <c r="F94" s="74">
        <v>32.807899999999997</v>
      </c>
      <c r="G94" s="74">
        <v>24.888999999999999</v>
      </c>
      <c r="H94" s="74">
        <v>34.686900000000001</v>
      </c>
      <c r="I94" s="74">
        <v>28.028600000000001</v>
      </c>
      <c r="J94" s="74">
        <v>36.671199999999999</v>
      </c>
      <c r="K94" s="74">
        <v>53.7254</v>
      </c>
      <c r="L94" s="74">
        <v>33.016100000000002</v>
      </c>
      <c r="M94" s="74">
        <v>24.888999999999999</v>
      </c>
      <c r="N94" s="74">
        <v>12.004300000000001</v>
      </c>
      <c r="O94" s="74">
        <v>37.522500000000001</v>
      </c>
      <c r="P94" s="74">
        <v>12</v>
      </c>
      <c r="Q94" s="74">
        <v>0</v>
      </c>
      <c r="R94" s="74">
        <v>12</v>
      </c>
      <c r="S94" s="74" t="s">
        <v>127</v>
      </c>
    </row>
    <row r="95" spans="1:19" hidden="1" outlineLevel="1" collapsed="1">
      <c r="A95" s="62">
        <v>43101</v>
      </c>
      <c r="B95" s="74">
        <v>32.695799999999998</v>
      </c>
      <c r="C95" s="74">
        <v>28.7989</v>
      </c>
      <c r="D95" s="74">
        <v>34.547800000000002</v>
      </c>
      <c r="E95" s="74">
        <v>38.727600000000002</v>
      </c>
      <c r="F95" s="74">
        <v>34.435400000000001</v>
      </c>
      <c r="G95" s="74">
        <v>21.100300000000001</v>
      </c>
      <c r="H95" s="74">
        <v>32.766300000000001</v>
      </c>
      <c r="I95" s="74">
        <v>28.792899999999999</v>
      </c>
      <c r="J95" s="74">
        <v>34.663600000000002</v>
      </c>
      <c r="K95" s="74">
        <v>38.727600000000002</v>
      </c>
      <c r="L95" s="74">
        <v>34.585999999999999</v>
      </c>
      <c r="M95" s="74">
        <v>21.100300000000001</v>
      </c>
      <c r="N95" s="74">
        <v>13.1387</v>
      </c>
      <c r="O95" s="74">
        <v>43.735900000000001</v>
      </c>
      <c r="P95" s="74">
        <v>12</v>
      </c>
      <c r="Q95" s="74">
        <v>0</v>
      </c>
      <c r="R95" s="74">
        <v>12</v>
      </c>
      <c r="S95" s="74" t="s">
        <v>127</v>
      </c>
    </row>
    <row r="96" spans="1:19" hidden="1" outlineLevel="1" collapsed="1">
      <c r="A96" s="62">
        <v>43132</v>
      </c>
      <c r="B96" s="74">
        <v>34.207099999999997</v>
      </c>
      <c r="C96" s="74">
        <v>28.482600000000001</v>
      </c>
      <c r="D96" s="74">
        <v>36.001100000000001</v>
      </c>
      <c r="E96" s="74">
        <v>34.291499999999999</v>
      </c>
      <c r="F96" s="74">
        <v>38.069099999999999</v>
      </c>
      <c r="G96" s="74">
        <v>19.783300000000001</v>
      </c>
      <c r="H96" s="74">
        <v>34.247599999999998</v>
      </c>
      <c r="I96" s="74">
        <v>28.482500000000002</v>
      </c>
      <c r="J96" s="74">
        <v>36.058599999999998</v>
      </c>
      <c r="K96" s="74">
        <v>34.291499999999999</v>
      </c>
      <c r="L96" s="74">
        <v>38.1571</v>
      </c>
      <c r="M96" s="74">
        <v>19.783300000000001</v>
      </c>
      <c r="N96" s="74">
        <v>12.0487</v>
      </c>
      <c r="O96" s="74">
        <v>38.486199999999997</v>
      </c>
      <c r="P96" s="74">
        <v>12</v>
      </c>
      <c r="Q96" s="74">
        <v>0</v>
      </c>
      <c r="R96" s="74">
        <v>12</v>
      </c>
      <c r="S96" s="74" t="s">
        <v>127</v>
      </c>
    </row>
    <row r="97" spans="1:19" hidden="1" outlineLevel="1" collapsed="1">
      <c r="A97" s="62">
        <v>43160</v>
      </c>
      <c r="B97" s="74">
        <v>32.6203</v>
      </c>
      <c r="C97" s="74">
        <v>28.5822</v>
      </c>
      <c r="D97" s="74">
        <v>34.161099999999998</v>
      </c>
      <c r="E97" s="74">
        <v>35.970199999999998</v>
      </c>
      <c r="F97" s="74">
        <v>34.694400000000002</v>
      </c>
      <c r="G97" s="74">
        <v>21.656400000000001</v>
      </c>
      <c r="H97" s="74">
        <v>32.620199999999997</v>
      </c>
      <c r="I97" s="74">
        <v>28.581499999999998</v>
      </c>
      <c r="J97" s="74">
        <v>34.161099999999998</v>
      </c>
      <c r="K97" s="74">
        <v>35.970199999999998</v>
      </c>
      <c r="L97" s="74">
        <v>34.694400000000002</v>
      </c>
      <c r="M97" s="74">
        <v>21.656400000000001</v>
      </c>
      <c r="N97" s="74">
        <v>39.083199999999998</v>
      </c>
      <c r="O97" s="74">
        <v>39.083199999999998</v>
      </c>
      <c r="P97" s="74">
        <v>0</v>
      </c>
      <c r="Q97" s="74">
        <v>0</v>
      </c>
      <c r="R97" s="74">
        <v>0</v>
      </c>
      <c r="S97" s="74" t="s">
        <v>127</v>
      </c>
    </row>
    <row r="98" spans="1:19" hidden="1" outlineLevel="1" collapsed="1">
      <c r="A98" s="62">
        <v>43191</v>
      </c>
      <c r="B98" s="74">
        <v>34.846899999999998</v>
      </c>
      <c r="C98" s="74">
        <v>28.052399999999999</v>
      </c>
      <c r="D98" s="74">
        <v>37.404600000000002</v>
      </c>
      <c r="E98" s="74">
        <v>37.575400000000002</v>
      </c>
      <c r="F98" s="74">
        <v>38.842500000000001</v>
      </c>
      <c r="G98" s="74">
        <v>21.658999999999999</v>
      </c>
      <c r="H98" s="74">
        <v>34.8461</v>
      </c>
      <c r="I98" s="74">
        <v>28.048300000000001</v>
      </c>
      <c r="J98" s="74">
        <v>37.404600000000002</v>
      </c>
      <c r="K98" s="74">
        <v>37.575400000000002</v>
      </c>
      <c r="L98" s="74">
        <v>38.842500000000001</v>
      </c>
      <c r="M98" s="74">
        <v>21.658999999999999</v>
      </c>
      <c r="N98" s="74">
        <v>55.314500000000002</v>
      </c>
      <c r="O98" s="74">
        <v>55.314500000000002</v>
      </c>
      <c r="P98" s="74">
        <v>0</v>
      </c>
      <c r="Q98" s="74">
        <v>0</v>
      </c>
      <c r="R98" s="74" t="s">
        <v>127</v>
      </c>
      <c r="S98" s="74">
        <v>0</v>
      </c>
    </row>
    <row r="99" spans="1:19" hidden="1" outlineLevel="1" collapsed="1">
      <c r="A99" s="62">
        <v>43221</v>
      </c>
      <c r="B99" s="74">
        <v>33.612400000000001</v>
      </c>
      <c r="C99" s="74">
        <v>28.2193</v>
      </c>
      <c r="D99" s="74">
        <v>36.034100000000002</v>
      </c>
      <c r="E99" s="74">
        <v>42.706000000000003</v>
      </c>
      <c r="F99" s="74">
        <v>35.308199999999999</v>
      </c>
      <c r="G99" s="74">
        <v>21.994199999999999</v>
      </c>
      <c r="H99" s="74">
        <v>33.6111</v>
      </c>
      <c r="I99" s="74">
        <v>28.213899999999999</v>
      </c>
      <c r="J99" s="74">
        <v>36.034100000000002</v>
      </c>
      <c r="K99" s="74">
        <v>42.706000000000003</v>
      </c>
      <c r="L99" s="74">
        <v>35.308199999999999</v>
      </c>
      <c r="M99" s="74">
        <v>21.994199999999999</v>
      </c>
      <c r="N99" s="74">
        <v>53.869900000000001</v>
      </c>
      <c r="O99" s="74">
        <v>53.869900000000001</v>
      </c>
      <c r="P99" s="74">
        <v>0</v>
      </c>
      <c r="Q99" s="74">
        <v>0</v>
      </c>
      <c r="R99" s="74">
        <v>0</v>
      </c>
      <c r="S99" s="74" t="s">
        <v>127</v>
      </c>
    </row>
    <row r="100" spans="1:19" hidden="1" outlineLevel="1" collapsed="1">
      <c r="A100" s="62">
        <v>43252</v>
      </c>
      <c r="B100" s="74">
        <v>35.483499999999999</v>
      </c>
      <c r="C100" s="74">
        <v>27.763100000000001</v>
      </c>
      <c r="D100" s="74">
        <v>38.282499999999999</v>
      </c>
      <c r="E100" s="74">
        <v>35.572699999999998</v>
      </c>
      <c r="F100" s="74">
        <v>40.028799999999997</v>
      </c>
      <c r="G100" s="74">
        <v>23.841100000000001</v>
      </c>
      <c r="H100" s="74">
        <v>35.483199999999997</v>
      </c>
      <c r="I100" s="74">
        <v>27.761399999999998</v>
      </c>
      <c r="J100" s="74">
        <v>38.282499999999999</v>
      </c>
      <c r="K100" s="74">
        <v>35.572699999999998</v>
      </c>
      <c r="L100" s="74">
        <v>40.028799999999997</v>
      </c>
      <c r="M100" s="74">
        <v>23.841100000000001</v>
      </c>
      <c r="N100" s="74">
        <v>54.198799999999999</v>
      </c>
      <c r="O100" s="74">
        <v>54.198799999999999</v>
      </c>
      <c r="P100" s="74">
        <v>0</v>
      </c>
      <c r="Q100" s="74">
        <v>0</v>
      </c>
      <c r="R100" s="74">
        <v>0</v>
      </c>
      <c r="S100" s="74" t="s">
        <v>127</v>
      </c>
    </row>
    <row r="101" spans="1:19" hidden="1" outlineLevel="1" collapsed="1">
      <c r="A101" s="62">
        <v>43282</v>
      </c>
      <c r="B101" s="74">
        <v>34.613500000000002</v>
      </c>
      <c r="C101" s="74">
        <v>28.846699999999998</v>
      </c>
      <c r="D101" s="74">
        <v>36.875599999999999</v>
      </c>
      <c r="E101" s="74">
        <v>38.604199999999999</v>
      </c>
      <c r="F101" s="74">
        <v>37.602699999999999</v>
      </c>
      <c r="G101" s="74">
        <v>25.6921</v>
      </c>
      <c r="H101" s="74">
        <v>34.708199999999998</v>
      </c>
      <c r="I101" s="74">
        <v>28.843499999999999</v>
      </c>
      <c r="J101" s="74">
        <v>37.020400000000002</v>
      </c>
      <c r="K101" s="74">
        <v>38.604199999999999</v>
      </c>
      <c r="L101" s="74">
        <v>37.602699999999999</v>
      </c>
      <c r="M101" s="74">
        <v>26.870100000000001</v>
      </c>
      <c r="N101" s="74">
        <v>9.3370999999999995</v>
      </c>
      <c r="O101" s="74">
        <v>57.005800000000001</v>
      </c>
      <c r="P101" s="74">
        <v>8.9152000000000005</v>
      </c>
      <c r="Q101" s="74">
        <v>0</v>
      </c>
      <c r="R101" s="74">
        <v>0</v>
      </c>
      <c r="S101" s="74">
        <v>8.9152000000000005</v>
      </c>
    </row>
    <row r="102" spans="1:19" hidden="1" outlineLevel="1" collapsed="1">
      <c r="A102" s="62">
        <v>43313</v>
      </c>
      <c r="B102" s="74">
        <v>34.923200000000001</v>
      </c>
      <c r="C102" s="74">
        <v>29.726400000000002</v>
      </c>
      <c r="D102" s="74">
        <v>37.231699999999996</v>
      </c>
      <c r="E102" s="74">
        <v>36.182400000000001</v>
      </c>
      <c r="F102" s="74">
        <v>39.215000000000003</v>
      </c>
      <c r="G102" s="74">
        <v>20.956199999999999</v>
      </c>
      <c r="H102" s="74">
        <v>34.971600000000002</v>
      </c>
      <c r="I102" s="74">
        <v>29.7239</v>
      </c>
      <c r="J102" s="74">
        <v>37.308300000000003</v>
      </c>
      <c r="K102" s="74">
        <v>36.182400000000001</v>
      </c>
      <c r="L102" s="74">
        <v>39.328699999999998</v>
      </c>
      <c r="M102" s="74">
        <v>20.956199999999999</v>
      </c>
      <c r="N102" s="74">
        <v>8.4108000000000001</v>
      </c>
      <c r="O102" s="74">
        <v>48.801400000000001</v>
      </c>
      <c r="P102" s="74">
        <v>7.5</v>
      </c>
      <c r="Q102" s="74">
        <v>0</v>
      </c>
      <c r="R102" s="74">
        <v>7.5</v>
      </c>
      <c r="S102" s="74">
        <v>0</v>
      </c>
    </row>
    <row r="103" spans="1:19" hidden="1" outlineLevel="1" collapsed="1">
      <c r="A103" s="62">
        <v>43344</v>
      </c>
      <c r="B103" s="74">
        <v>35.141500000000001</v>
      </c>
      <c r="C103" s="74">
        <v>29.593399999999999</v>
      </c>
      <c r="D103" s="74">
        <v>37.134</v>
      </c>
      <c r="E103" s="74">
        <v>37.161200000000001</v>
      </c>
      <c r="F103" s="74">
        <v>38.7455</v>
      </c>
      <c r="G103" s="74">
        <v>22.5991</v>
      </c>
      <c r="H103" s="74">
        <v>35.186999999999998</v>
      </c>
      <c r="I103" s="74">
        <v>29.591000000000001</v>
      </c>
      <c r="J103" s="74">
        <v>37.200800000000001</v>
      </c>
      <c r="K103" s="74">
        <v>37.161200000000001</v>
      </c>
      <c r="L103" s="74">
        <v>38.7455</v>
      </c>
      <c r="M103" s="74">
        <v>23.037299999999998</v>
      </c>
      <c r="N103" s="74">
        <v>8.4372000000000007</v>
      </c>
      <c r="O103" s="74">
        <v>44.121299999999998</v>
      </c>
      <c r="P103" s="74">
        <v>7.5</v>
      </c>
      <c r="Q103" s="74">
        <v>0</v>
      </c>
      <c r="R103" s="74">
        <v>0</v>
      </c>
      <c r="S103" s="74">
        <v>7.5</v>
      </c>
    </row>
    <row r="104" spans="1:19" hidden="1" outlineLevel="1" collapsed="1">
      <c r="A104" s="62">
        <v>43374</v>
      </c>
      <c r="B104" s="74">
        <v>37.245600000000003</v>
      </c>
      <c r="C104" s="74">
        <v>34.567300000000003</v>
      </c>
      <c r="D104" s="74">
        <v>38.081099999999999</v>
      </c>
      <c r="E104" s="74">
        <v>39.696800000000003</v>
      </c>
      <c r="F104" s="74">
        <v>38.266800000000003</v>
      </c>
      <c r="G104" s="74">
        <v>24.479900000000001</v>
      </c>
      <c r="H104" s="74">
        <v>37.244199999999999</v>
      </c>
      <c r="I104" s="74">
        <v>34.560699999999997</v>
      </c>
      <c r="J104" s="74">
        <v>38.081099999999999</v>
      </c>
      <c r="K104" s="74">
        <v>39.696800000000003</v>
      </c>
      <c r="L104" s="74">
        <v>38.266800000000003</v>
      </c>
      <c r="M104" s="74">
        <v>24.479900000000001</v>
      </c>
      <c r="N104" s="74">
        <v>58.301600000000001</v>
      </c>
      <c r="O104" s="74">
        <v>58.301600000000001</v>
      </c>
      <c r="P104" s="74">
        <v>0</v>
      </c>
      <c r="Q104" s="74">
        <v>0</v>
      </c>
      <c r="R104" s="74">
        <v>0</v>
      </c>
      <c r="S104" s="74" t="s">
        <v>127</v>
      </c>
    </row>
    <row r="105" spans="1:19" hidden="1" outlineLevel="1" collapsed="1">
      <c r="A105" s="62">
        <v>43405</v>
      </c>
      <c r="B105" s="74">
        <v>35.681100000000001</v>
      </c>
      <c r="C105" s="74">
        <v>30.5488</v>
      </c>
      <c r="D105" s="74">
        <v>36.799100000000003</v>
      </c>
      <c r="E105" s="74">
        <v>37.5212</v>
      </c>
      <c r="F105" s="74">
        <v>38.1997</v>
      </c>
      <c r="G105" s="74">
        <v>16.2742</v>
      </c>
      <c r="H105" s="74">
        <v>35.679000000000002</v>
      </c>
      <c r="I105" s="74">
        <v>30.534600000000001</v>
      </c>
      <c r="J105" s="74">
        <v>36.799100000000003</v>
      </c>
      <c r="K105" s="74">
        <v>37.5212</v>
      </c>
      <c r="L105" s="74">
        <v>38.1997</v>
      </c>
      <c r="M105" s="74">
        <v>16.2742</v>
      </c>
      <c r="N105" s="74">
        <v>58.461799999999997</v>
      </c>
      <c r="O105" s="74">
        <v>58.461799999999997</v>
      </c>
      <c r="P105" s="74">
        <v>0</v>
      </c>
      <c r="Q105" s="74">
        <v>0</v>
      </c>
      <c r="R105" s="74">
        <v>0</v>
      </c>
      <c r="S105" s="74" t="s">
        <v>127</v>
      </c>
    </row>
    <row r="106" spans="1:19" hidden="1" outlineLevel="1" collapsed="1">
      <c r="A106" s="62">
        <v>43435</v>
      </c>
      <c r="B106" s="74">
        <v>41.035899999999998</v>
      </c>
      <c r="C106" s="74">
        <v>29.5139</v>
      </c>
      <c r="D106" s="74">
        <v>43.345399999999998</v>
      </c>
      <c r="E106" s="74">
        <v>37.618499999999997</v>
      </c>
      <c r="F106" s="74">
        <v>47.783900000000003</v>
      </c>
      <c r="G106" s="74">
        <v>17.3386</v>
      </c>
      <c r="H106" s="74">
        <v>41.598100000000002</v>
      </c>
      <c r="I106" s="74">
        <v>29.484999999999999</v>
      </c>
      <c r="J106" s="74">
        <v>44.087299999999999</v>
      </c>
      <c r="K106" s="74">
        <v>39.591799999999999</v>
      </c>
      <c r="L106" s="74">
        <v>47.783900000000003</v>
      </c>
      <c r="M106" s="74">
        <v>17.3386</v>
      </c>
      <c r="N106" s="74">
        <v>15.335699999999999</v>
      </c>
      <c r="O106" s="74">
        <v>58.905299999999997</v>
      </c>
      <c r="P106" s="74">
        <v>15</v>
      </c>
      <c r="Q106" s="74">
        <v>15</v>
      </c>
      <c r="R106" s="74">
        <v>0</v>
      </c>
      <c r="S106" s="74">
        <v>0</v>
      </c>
    </row>
    <row r="107" spans="1:19" hidden="1" outlineLevel="1" collapsed="1">
      <c r="A107" s="62">
        <v>43466</v>
      </c>
      <c r="B107" s="74">
        <v>40.774000000000001</v>
      </c>
      <c r="C107" s="74">
        <v>31.785299999999999</v>
      </c>
      <c r="D107" s="74">
        <v>42.390900000000002</v>
      </c>
      <c r="E107" s="74">
        <v>41.009300000000003</v>
      </c>
      <c r="F107" s="74">
        <v>44.328499999999998</v>
      </c>
      <c r="G107" s="74">
        <v>18.989799999999999</v>
      </c>
      <c r="H107" s="74">
        <v>40.833199999999998</v>
      </c>
      <c r="I107" s="74">
        <v>31.78</v>
      </c>
      <c r="J107" s="74">
        <v>42.465299999999999</v>
      </c>
      <c r="K107" s="74">
        <v>41.009300000000003</v>
      </c>
      <c r="L107" s="74">
        <v>44.328499999999998</v>
      </c>
      <c r="M107" s="74">
        <v>19.590399999999999</v>
      </c>
      <c r="N107" s="74">
        <v>13.823700000000001</v>
      </c>
      <c r="O107" s="74">
        <v>55.160400000000003</v>
      </c>
      <c r="P107" s="74">
        <v>13.1494</v>
      </c>
      <c r="Q107" s="74">
        <v>0</v>
      </c>
      <c r="R107" s="74">
        <v>0</v>
      </c>
      <c r="S107" s="74">
        <v>13.1494</v>
      </c>
    </row>
    <row r="108" spans="1:19" hidden="1" outlineLevel="1" collapsed="1">
      <c r="A108" s="62">
        <v>43497</v>
      </c>
      <c r="B108" s="74">
        <v>32.455300000000001</v>
      </c>
      <c r="C108" s="74">
        <v>31.712800000000001</v>
      </c>
      <c r="D108" s="74">
        <v>32.624699999999997</v>
      </c>
      <c r="E108" s="74">
        <v>34.746099999999998</v>
      </c>
      <c r="F108" s="74">
        <v>33.776400000000002</v>
      </c>
      <c r="G108" s="74">
        <v>11.7501</v>
      </c>
      <c r="H108" s="74">
        <v>32.349800000000002</v>
      </c>
      <c r="I108" s="74">
        <v>30.898099999999999</v>
      </c>
      <c r="J108" s="74">
        <v>32.6723</v>
      </c>
      <c r="K108" s="74">
        <v>34.746099999999998</v>
      </c>
      <c r="L108" s="74">
        <v>33.860300000000002</v>
      </c>
      <c r="M108" s="74">
        <v>11.7501</v>
      </c>
      <c r="N108" s="74">
        <v>47.434600000000003</v>
      </c>
      <c r="O108" s="74">
        <v>59.960599999999999</v>
      </c>
      <c r="P108" s="74">
        <v>11</v>
      </c>
      <c r="Q108" s="74">
        <v>0</v>
      </c>
      <c r="R108" s="74">
        <v>11</v>
      </c>
      <c r="S108" s="74">
        <v>0</v>
      </c>
    </row>
    <row r="109" spans="1:19" hidden="1" outlineLevel="1" collapsed="1">
      <c r="A109" s="62">
        <v>43525</v>
      </c>
      <c r="B109" s="74">
        <v>31.156099999999999</v>
      </c>
      <c r="C109" s="74">
        <v>31.279499999999999</v>
      </c>
      <c r="D109" s="74">
        <v>31.129100000000001</v>
      </c>
      <c r="E109" s="74">
        <v>30.786799999999999</v>
      </c>
      <c r="F109" s="74">
        <v>32.930599999999998</v>
      </c>
      <c r="G109" s="74">
        <v>12.631399999999999</v>
      </c>
      <c r="H109" s="74">
        <v>31.154800000000002</v>
      </c>
      <c r="I109" s="74">
        <v>31.272200000000002</v>
      </c>
      <c r="J109" s="74">
        <v>31.129100000000001</v>
      </c>
      <c r="K109" s="74">
        <v>30.786799999999999</v>
      </c>
      <c r="L109" s="74">
        <v>32.930599999999998</v>
      </c>
      <c r="M109" s="74">
        <v>12.631399999999999</v>
      </c>
      <c r="N109" s="74">
        <v>53.080399999999997</v>
      </c>
      <c r="O109" s="74">
        <v>53.080399999999997</v>
      </c>
      <c r="P109" s="74">
        <v>0</v>
      </c>
      <c r="Q109" s="74">
        <v>0</v>
      </c>
      <c r="R109" s="74">
        <v>0</v>
      </c>
      <c r="S109" s="74" t="s">
        <v>127</v>
      </c>
    </row>
    <row r="110" spans="1:19" hidden="1" outlineLevel="1" collapsed="1">
      <c r="A110" s="62">
        <v>43556</v>
      </c>
      <c r="B110" s="74">
        <v>32.244500000000002</v>
      </c>
      <c r="C110" s="74">
        <v>30.639500000000002</v>
      </c>
      <c r="D110" s="74">
        <v>32.5944</v>
      </c>
      <c r="E110" s="74">
        <v>34.491199999999999</v>
      </c>
      <c r="F110" s="74">
        <v>32.594799999999999</v>
      </c>
      <c r="G110" s="74">
        <v>23.8371</v>
      </c>
      <c r="H110" s="74">
        <v>32.418900000000001</v>
      </c>
      <c r="I110" s="74">
        <v>30.6386</v>
      </c>
      <c r="J110" s="74">
        <v>32.811100000000003</v>
      </c>
      <c r="K110" s="74">
        <v>34.491199999999999</v>
      </c>
      <c r="L110" s="74">
        <v>32.855899999999998</v>
      </c>
      <c r="M110" s="74">
        <v>24.152899999999999</v>
      </c>
      <c r="N110" s="74">
        <v>12.4945</v>
      </c>
      <c r="O110" s="74">
        <v>49.688699999999997</v>
      </c>
      <c r="P110" s="74">
        <v>12.455500000000001</v>
      </c>
      <c r="Q110" s="74">
        <v>0</v>
      </c>
      <c r="R110" s="74">
        <v>11</v>
      </c>
      <c r="S110" s="74">
        <v>17.058900000000001</v>
      </c>
    </row>
    <row r="111" spans="1:19" hidden="1" outlineLevel="1" collapsed="1">
      <c r="A111" s="62">
        <v>43586</v>
      </c>
      <c r="B111" s="74">
        <v>34.559100000000001</v>
      </c>
      <c r="C111" s="74">
        <v>30.261500000000002</v>
      </c>
      <c r="D111" s="74">
        <v>35.518000000000001</v>
      </c>
      <c r="E111" s="74">
        <v>37.8474</v>
      </c>
      <c r="F111" s="74">
        <v>34.562800000000003</v>
      </c>
      <c r="G111" s="74">
        <v>27.1252</v>
      </c>
      <c r="H111" s="74">
        <v>34.596699999999998</v>
      </c>
      <c r="I111" s="74">
        <v>30.2544</v>
      </c>
      <c r="J111" s="74">
        <v>35.567300000000003</v>
      </c>
      <c r="K111" s="74">
        <v>37.8474</v>
      </c>
      <c r="L111" s="74">
        <v>34.640099999999997</v>
      </c>
      <c r="M111" s="74">
        <v>27.161899999999999</v>
      </c>
      <c r="N111" s="74">
        <v>12.2597</v>
      </c>
      <c r="O111" s="74">
        <v>55.081499999999998</v>
      </c>
      <c r="P111" s="74">
        <v>10.883800000000001</v>
      </c>
      <c r="Q111" s="74">
        <v>0</v>
      </c>
      <c r="R111" s="74">
        <v>11</v>
      </c>
      <c r="S111" s="74">
        <v>7.6252000000000004</v>
      </c>
    </row>
    <row r="112" spans="1:19" hidden="1" outlineLevel="1" collapsed="1">
      <c r="A112" s="62">
        <v>43617</v>
      </c>
      <c r="B112" s="74">
        <v>34.499600000000001</v>
      </c>
      <c r="C112" s="74">
        <v>32.1113</v>
      </c>
      <c r="D112" s="74">
        <v>35.080599999999997</v>
      </c>
      <c r="E112" s="74">
        <v>32.243099999999998</v>
      </c>
      <c r="F112" s="74">
        <v>37.424399999999999</v>
      </c>
      <c r="G112" s="74">
        <v>25.7043</v>
      </c>
      <c r="H112" s="74">
        <v>34.5152</v>
      </c>
      <c r="I112" s="74">
        <v>32.103900000000003</v>
      </c>
      <c r="J112" s="74">
        <v>35.1021</v>
      </c>
      <c r="K112" s="74">
        <v>32.243099999999998</v>
      </c>
      <c r="L112" s="74">
        <v>37.460700000000003</v>
      </c>
      <c r="M112" s="74">
        <v>25.7287</v>
      </c>
      <c r="N112" s="74">
        <v>14.3721</v>
      </c>
      <c r="O112" s="74">
        <v>58.738100000000003</v>
      </c>
      <c r="P112" s="74">
        <v>11.0014</v>
      </c>
      <c r="Q112" s="74">
        <v>0</v>
      </c>
      <c r="R112" s="74">
        <v>11</v>
      </c>
      <c r="S112" s="74">
        <v>11.018000000000001</v>
      </c>
    </row>
    <row r="113" spans="1:19" hidden="1" outlineLevel="1" collapsed="1">
      <c r="A113" s="62">
        <v>43647</v>
      </c>
      <c r="B113" s="74">
        <v>34.207000000000001</v>
      </c>
      <c r="C113" s="74">
        <v>33.3078</v>
      </c>
      <c r="D113" s="74">
        <v>34.3767</v>
      </c>
      <c r="E113" s="74">
        <v>36.460700000000003</v>
      </c>
      <c r="F113" s="74">
        <v>33.156399999999998</v>
      </c>
      <c r="G113" s="74">
        <v>21.601900000000001</v>
      </c>
      <c r="H113" s="74">
        <v>34.490699999999997</v>
      </c>
      <c r="I113" s="74">
        <v>33.301699999999997</v>
      </c>
      <c r="J113" s="74">
        <v>34.7179</v>
      </c>
      <c r="K113" s="74">
        <v>37.037599999999998</v>
      </c>
      <c r="L113" s="74">
        <v>33.158999999999999</v>
      </c>
      <c r="M113" s="74">
        <v>22.392199999999999</v>
      </c>
      <c r="N113" s="74">
        <v>9.0762999999999998</v>
      </c>
      <c r="O113" s="74">
        <v>58.601799999999997</v>
      </c>
      <c r="P113" s="74">
        <v>8.9042999999999992</v>
      </c>
      <c r="Q113" s="74">
        <v>9.0952999999999999</v>
      </c>
      <c r="R113" s="74">
        <v>11</v>
      </c>
      <c r="S113" s="74">
        <v>8</v>
      </c>
    </row>
    <row r="114" spans="1:19" hidden="1" outlineLevel="1" collapsed="1">
      <c r="A114" s="62">
        <v>43678</v>
      </c>
      <c r="B114" s="74">
        <v>36.320500000000003</v>
      </c>
      <c r="C114" s="74">
        <v>34.329500000000003</v>
      </c>
      <c r="D114" s="74">
        <v>36.5548</v>
      </c>
      <c r="E114" s="74">
        <v>39.247300000000003</v>
      </c>
      <c r="F114" s="74">
        <v>31.241800000000001</v>
      </c>
      <c r="G114" s="74">
        <v>29.710699999999999</v>
      </c>
      <c r="H114" s="74">
        <v>36.3202</v>
      </c>
      <c r="I114" s="74">
        <v>34.326099999999997</v>
      </c>
      <c r="J114" s="74">
        <v>36.5548</v>
      </c>
      <c r="K114" s="74">
        <v>39.247300000000003</v>
      </c>
      <c r="L114" s="74">
        <v>31.241800000000001</v>
      </c>
      <c r="M114" s="74">
        <v>29.710699999999999</v>
      </c>
      <c r="N114" s="74">
        <v>47.505499999999998</v>
      </c>
      <c r="O114" s="74">
        <v>47.505499999999998</v>
      </c>
      <c r="P114" s="74">
        <v>0</v>
      </c>
      <c r="Q114" s="74">
        <v>0</v>
      </c>
      <c r="R114" s="74">
        <v>0</v>
      </c>
      <c r="S114" s="74" t="s">
        <v>127</v>
      </c>
    </row>
    <row r="115" spans="1:19" hidden="1" outlineLevel="1" collapsed="1">
      <c r="A115" s="62">
        <v>43709</v>
      </c>
      <c r="B115" s="74">
        <v>36.185299999999998</v>
      </c>
      <c r="C115" s="74">
        <v>34.122399999999999</v>
      </c>
      <c r="D115" s="74">
        <v>36.4437</v>
      </c>
      <c r="E115" s="74">
        <v>39.070399999999999</v>
      </c>
      <c r="F115" s="74">
        <v>31.962800000000001</v>
      </c>
      <c r="G115" s="74">
        <v>19.6447</v>
      </c>
      <c r="H115" s="74">
        <v>36.185000000000002</v>
      </c>
      <c r="I115" s="74">
        <v>34.1188</v>
      </c>
      <c r="J115" s="74">
        <v>36.4437</v>
      </c>
      <c r="K115" s="74">
        <v>39.070399999999999</v>
      </c>
      <c r="L115" s="74">
        <v>31.962800000000001</v>
      </c>
      <c r="M115" s="74">
        <v>19.6447</v>
      </c>
      <c r="N115" s="74">
        <v>55.190199999999997</v>
      </c>
      <c r="O115" s="74">
        <v>55.190199999999997</v>
      </c>
      <c r="P115" s="74">
        <v>0</v>
      </c>
      <c r="Q115" s="74">
        <v>0</v>
      </c>
      <c r="R115" s="74">
        <v>0</v>
      </c>
      <c r="S115" s="74">
        <v>0</v>
      </c>
    </row>
    <row r="116" spans="1:19" hidden="1" outlineLevel="1" collapsed="1">
      <c r="A116" s="62">
        <v>43739</v>
      </c>
      <c r="B116" s="74">
        <v>36.821199999999997</v>
      </c>
      <c r="C116" s="74">
        <v>35.142600000000002</v>
      </c>
      <c r="D116" s="74">
        <v>37.031700000000001</v>
      </c>
      <c r="E116" s="74">
        <v>39.168799999999997</v>
      </c>
      <c r="F116" s="74">
        <v>33.729799999999997</v>
      </c>
      <c r="G116" s="74">
        <v>21.8521</v>
      </c>
      <c r="H116" s="74">
        <v>36.825200000000002</v>
      </c>
      <c r="I116" s="74">
        <v>35.130899999999997</v>
      </c>
      <c r="J116" s="74">
        <v>37.037599999999998</v>
      </c>
      <c r="K116" s="74">
        <v>39.168799999999997</v>
      </c>
      <c r="L116" s="74">
        <v>33.729799999999997</v>
      </c>
      <c r="M116" s="74">
        <v>21.937200000000001</v>
      </c>
      <c r="N116" s="74">
        <v>21.904900000000001</v>
      </c>
      <c r="O116" s="74">
        <v>51.3063</v>
      </c>
      <c r="P116" s="74">
        <v>9.1960999999999995</v>
      </c>
      <c r="Q116" s="74">
        <v>0</v>
      </c>
      <c r="R116" s="74">
        <v>0</v>
      </c>
      <c r="S116" s="74">
        <v>9.1960999999999995</v>
      </c>
    </row>
    <row r="117" spans="1:19" hidden="1" outlineLevel="1" collapsed="1">
      <c r="A117" s="62">
        <v>43770</v>
      </c>
      <c r="B117" s="74">
        <v>35.958599999999997</v>
      </c>
      <c r="C117" s="74">
        <v>34.617400000000004</v>
      </c>
      <c r="D117" s="74">
        <v>36.128500000000003</v>
      </c>
      <c r="E117" s="74">
        <v>38.942300000000003</v>
      </c>
      <c r="F117" s="74">
        <v>31.159600000000001</v>
      </c>
      <c r="G117" s="74">
        <v>24.864999999999998</v>
      </c>
      <c r="H117" s="74">
        <v>35.958100000000002</v>
      </c>
      <c r="I117" s="74">
        <v>34.612900000000003</v>
      </c>
      <c r="J117" s="74">
        <v>36.128500000000003</v>
      </c>
      <c r="K117" s="74">
        <v>38.942300000000003</v>
      </c>
      <c r="L117" s="74">
        <v>31.159600000000001</v>
      </c>
      <c r="M117" s="74">
        <v>24.864999999999998</v>
      </c>
      <c r="N117" s="74">
        <v>57.165399999999998</v>
      </c>
      <c r="O117" s="74">
        <v>57.165399999999998</v>
      </c>
      <c r="P117" s="74">
        <v>0</v>
      </c>
      <c r="Q117" s="74">
        <v>0</v>
      </c>
      <c r="R117" s="74">
        <v>0</v>
      </c>
      <c r="S117" s="74">
        <v>0</v>
      </c>
    </row>
    <row r="118" spans="1:19" hidden="1" outlineLevel="1" collapsed="1">
      <c r="A118" s="62">
        <v>43800</v>
      </c>
      <c r="B118" s="74">
        <v>35.353999999999999</v>
      </c>
      <c r="C118" s="74">
        <v>34.226900000000001</v>
      </c>
      <c r="D118" s="74">
        <v>35.489699999999999</v>
      </c>
      <c r="E118" s="74">
        <v>38.608699999999999</v>
      </c>
      <c r="F118" s="74">
        <v>29.262899999999998</v>
      </c>
      <c r="G118" s="74">
        <v>28.576699999999999</v>
      </c>
      <c r="H118" s="74">
        <v>35.364899999999999</v>
      </c>
      <c r="I118" s="74">
        <v>34.220700000000001</v>
      </c>
      <c r="J118" s="74">
        <v>35.502800000000001</v>
      </c>
      <c r="K118" s="74">
        <v>38.608699999999999</v>
      </c>
      <c r="L118" s="74">
        <v>29.293600000000001</v>
      </c>
      <c r="M118" s="74">
        <v>28.576699999999999</v>
      </c>
      <c r="N118" s="74">
        <v>13.594799999999999</v>
      </c>
      <c r="O118" s="74">
        <v>58.734699999999997</v>
      </c>
      <c r="P118" s="74">
        <v>11</v>
      </c>
      <c r="Q118" s="74">
        <v>0</v>
      </c>
      <c r="R118" s="74">
        <v>11</v>
      </c>
      <c r="S118" s="74">
        <v>0</v>
      </c>
    </row>
    <row r="119" spans="1:19" hidden="1" outlineLevel="1" collapsed="1">
      <c r="A119" s="62">
        <v>43831</v>
      </c>
      <c r="B119" s="74">
        <v>36.581200000000003</v>
      </c>
      <c r="C119" s="74">
        <v>35.492400000000004</v>
      </c>
      <c r="D119" s="74">
        <v>36.721299999999999</v>
      </c>
      <c r="E119" s="74">
        <v>39.5899</v>
      </c>
      <c r="F119" s="74">
        <v>31.800599999999999</v>
      </c>
      <c r="G119" s="74">
        <v>26.1373</v>
      </c>
      <c r="H119" s="74">
        <v>36.58</v>
      </c>
      <c r="I119" s="74">
        <v>35.481000000000002</v>
      </c>
      <c r="J119" s="74">
        <v>36.721299999999999</v>
      </c>
      <c r="K119" s="74">
        <v>39.5899</v>
      </c>
      <c r="L119" s="74">
        <v>31.800599999999999</v>
      </c>
      <c r="M119" s="74">
        <v>26.1373</v>
      </c>
      <c r="N119" s="74">
        <v>53.787999999999997</v>
      </c>
      <c r="O119" s="74">
        <v>53.787999999999997</v>
      </c>
      <c r="P119" s="74">
        <v>0</v>
      </c>
      <c r="Q119" s="74">
        <v>0</v>
      </c>
      <c r="R119" s="74">
        <v>0</v>
      </c>
      <c r="S119" s="74">
        <v>0</v>
      </c>
    </row>
    <row r="120" spans="1:19" hidden="1" outlineLevel="1" collapsed="1">
      <c r="A120" s="62">
        <v>43862</v>
      </c>
      <c r="B120" s="74">
        <v>36.7211</v>
      </c>
      <c r="C120" s="74">
        <v>34.146500000000003</v>
      </c>
      <c r="D120" s="74">
        <v>37.095700000000001</v>
      </c>
      <c r="E120" s="74">
        <v>40.027999999999999</v>
      </c>
      <c r="F120" s="74">
        <v>32.9465</v>
      </c>
      <c r="G120" s="74">
        <v>15.989000000000001</v>
      </c>
      <c r="H120" s="74">
        <v>36.803699999999999</v>
      </c>
      <c r="I120" s="74">
        <v>34.1355</v>
      </c>
      <c r="J120" s="74">
        <v>37.192799999999998</v>
      </c>
      <c r="K120" s="74">
        <v>40.027999999999999</v>
      </c>
      <c r="L120" s="74">
        <v>32.9465</v>
      </c>
      <c r="M120" s="74">
        <v>17.697900000000001</v>
      </c>
      <c r="N120" s="74">
        <v>1.7290000000000001</v>
      </c>
      <c r="O120" s="74">
        <v>51.949800000000003</v>
      </c>
      <c r="P120" s="74">
        <v>0</v>
      </c>
      <c r="Q120" s="74">
        <v>0</v>
      </c>
      <c r="R120" s="74">
        <v>0</v>
      </c>
      <c r="S120" s="74">
        <v>0</v>
      </c>
    </row>
    <row r="121" spans="1:19" hidden="1" outlineLevel="1" collapsed="1">
      <c r="A121" s="62">
        <v>43891</v>
      </c>
      <c r="B121" s="74">
        <v>37.996000000000002</v>
      </c>
      <c r="C121" s="74">
        <v>32.832700000000003</v>
      </c>
      <c r="D121" s="74">
        <v>38.762300000000003</v>
      </c>
      <c r="E121" s="74">
        <v>40.162700000000001</v>
      </c>
      <c r="F121" s="74">
        <v>37.508800000000001</v>
      </c>
      <c r="G121" s="74">
        <v>15.639799999999999</v>
      </c>
      <c r="H121" s="74">
        <v>37.9955</v>
      </c>
      <c r="I121" s="74">
        <v>32.827100000000002</v>
      </c>
      <c r="J121" s="74">
        <v>38.762300000000003</v>
      </c>
      <c r="K121" s="74">
        <v>40.162700000000001</v>
      </c>
      <c r="L121" s="74">
        <v>37.508800000000001</v>
      </c>
      <c r="M121" s="74">
        <v>15.639799999999999</v>
      </c>
      <c r="N121" s="74">
        <v>56.680599999999998</v>
      </c>
      <c r="O121" s="74">
        <v>56.680599999999998</v>
      </c>
      <c r="P121" s="74">
        <v>0</v>
      </c>
      <c r="Q121" s="74">
        <v>0</v>
      </c>
      <c r="R121" s="74">
        <v>0</v>
      </c>
      <c r="S121" s="74">
        <v>0</v>
      </c>
    </row>
    <row r="122" spans="1:19" hidden="1" outlineLevel="1" collapsed="1">
      <c r="A122" s="62">
        <v>43922</v>
      </c>
      <c r="B122" s="74">
        <v>37.647500000000001</v>
      </c>
      <c r="C122" s="74">
        <v>31.5534</v>
      </c>
      <c r="D122" s="74">
        <v>38.716900000000003</v>
      </c>
      <c r="E122" s="74">
        <v>39.65</v>
      </c>
      <c r="F122" s="74">
        <v>37.451300000000003</v>
      </c>
      <c r="G122" s="74">
        <v>15.991899999999999</v>
      </c>
      <c r="H122" s="74">
        <v>37.668900000000001</v>
      </c>
      <c r="I122" s="74">
        <v>31.5472</v>
      </c>
      <c r="J122" s="74">
        <v>38.7438</v>
      </c>
      <c r="K122" s="74">
        <v>39.65</v>
      </c>
      <c r="L122" s="74">
        <v>37.451300000000003</v>
      </c>
      <c r="M122" s="74">
        <v>16.429099999999998</v>
      </c>
      <c r="N122" s="74">
        <v>11.078799999999999</v>
      </c>
      <c r="O122" s="74">
        <v>55.872399999999999</v>
      </c>
      <c r="P122" s="74">
        <v>8.8770000000000007</v>
      </c>
      <c r="Q122" s="74">
        <v>0</v>
      </c>
      <c r="R122" s="74">
        <v>0</v>
      </c>
      <c r="S122" s="74">
        <v>8.8770000000000007</v>
      </c>
    </row>
    <row r="123" spans="1:19" hidden="1" outlineLevel="1" collapsed="1">
      <c r="A123" s="62">
        <v>43952</v>
      </c>
      <c r="B123" s="74">
        <v>37.484400000000001</v>
      </c>
      <c r="C123" s="74">
        <v>30.678100000000001</v>
      </c>
      <c r="D123" s="74">
        <v>38.6235</v>
      </c>
      <c r="E123" s="74">
        <v>40.543900000000001</v>
      </c>
      <c r="F123" s="74">
        <v>35.319800000000001</v>
      </c>
      <c r="G123" s="74">
        <v>14.630100000000001</v>
      </c>
      <c r="H123" s="74">
        <v>37.482700000000001</v>
      </c>
      <c r="I123" s="74">
        <v>30.6599</v>
      </c>
      <c r="J123" s="74">
        <v>38.6235</v>
      </c>
      <c r="K123" s="74">
        <v>40.543900000000001</v>
      </c>
      <c r="L123" s="74">
        <v>35.319800000000001</v>
      </c>
      <c r="M123" s="74">
        <v>14.630100000000001</v>
      </c>
      <c r="N123" s="74">
        <v>49.7164</v>
      </c>
      <c r="O123" s="74">
        <v>49.7164</v>
      </c>
      <c r="P123" s="74">
        <v>0</v>
      </c>
      <c r="Q123" s="74">
        <v>0</v>
      </c>
      <c r="R123" s="74">
        <v>0</v>
      </c>
      <c r="S123" s="74" t="s">
        <v>127</v>
      </c>
    </row>
    <row r="124" spans="1:19" hidden="1" outlineLevel="1" collapsed="1">
      <c r="A124" s="62">
        <v>43983</v>
      </c>
      <c r="B124" s="74">
        <v>37.319699999999997</v>
      </c>
      <c r="C124" s="74">
        <v>31.6602</v>
      </c>
      <c r="D124" s="74">
        <v>38.167400000000001</v>
      </c>
      <c r="E124" s="74">
        <v>40.0242</v>
      </c>
      <c r="F124" s="74">
        <v>34.335999999999999</v>
      </c>
      <c r="G124" s="74">
        <v>18.235499999999998</v>
      </c>
      <c r="H124" s="74">
        <v>37.3553</v>
      </c>
      <c r="I124" s="74">
        <v>31.6477</v>
      </c>
      <c r="J124" s="74">
        <v>38.210999999999999</v>
      </c>
      <c r="K124" s="74">
        <v>40.0242</v>
      </c>
      <c r="L124" s="74">
        <v>34.335999999999999</v>
      </c>
      <c r="M124" s="74">
        <v>19.9573</v>
      </c>
      <c r="N124" s="74">
        <v>10.6732</v>
      </c>
      <c r="O124" s="74">
        <v>52.985999999999997</v>
      </c>
      <c r="P124" s="74">
        <v>8.1150000000000002</v>
      </c>
      <c r="Q124" s="74">
        <v>0</v>
      </c>
      <c r="R124" s="74">
        <v>0</v>
      </c>
      <c r="S124" s="74">
        <v>8.1150000000000002</v>
      </c>
    </row>
    <row r="125" spans="1:19" hidden="1" outlineLevel="1" collapsed="1">
      <c r="A125" s="62">
        <v>44013</v>
      </c>
      <c r="B125" s="74">
        <v>36.747799999999998</v>
      </c>
      <c r="C125" s="74">
        <v>32.6389</v>
      </c>
      <c r="D125" s="74">
        <v>37.355400000000003</v>
      </c>
      <c r="E125" s="74">
        <v>39.4968</v>
      </c>
      <c r="F125" s="74">
        <v>34.193899999999999</v>
      </c>
      <c r="G125" s="74">
        <v>17.127199999999998</v>
      </c>
      <c r="H125" s="74">
        <v>36.762500000000003</v>
      </c>
      <c r="I125" s="74">
        <v>32.631500000000003</v>
      </c>
      <c r="J125" s="74">
        <v>37.373199999999997</v>
      </c>
      <c r="K125" s="74">
        <v>39.4968</v>
      </c>
      <c r="L125" s="74">
        <v>34.193899999999999</v>
      </c>
      <c r="M125" s="74">
        <v>17.357700000000001</v>
      </c>
      <c r="N125" s="74">
        <v>13.7377</v>
      </c>
      <c r="O125" s="74">
        <v>41.463099999999997</v>
      </c>
      <c r="P125" s="74">
        <v>8.0991</v>
      </c>
      <c r="Q125" s="74">
        <v>0</v>
      </c>
      <c r="R125" s="74">
        <v>0</v>
      </c>
      <c r="S125" s="74">
        <v>8.0991</v>
      </c>
    </row>
    <row r="126" spans="1:19" hidden="1" outlineLevel="1" collapsed="1">
      <c r="A126" s="62">
        <v>44044</v>
      </c>
      <c r="B126" s="74">
        <v>36.106900000000003</v>
      </c>
      <c r="C126" s="74">
        <v>31.917300000000001</v>
      </c>
      <c r="D126" s="74">
        <v>36.696399999999997</v>
      </c>
      <c r="E126" s="74">
        <v>37.881799999999998</v>
      </c>
      <c r="F126" s="74">
        <v>34.966999999999999</v>
      </c>
      <c r="G126" s="74">
        <v>21.6998</v>
      </c>
      <c r="H126" s="74">
        <v>36.101199999999999</v>
      </c>
      <c r="I126" s="74">
        <v>31.854600000000001</v>
      </c>
      <c r="J126" s="74">
        <v>36.696399999999997</v>
      </c>
      <c r="K126" s="74">
        <v>37.881799999999998</v>
      </c>
      <c r="L126" s="74">
        <v>34.966999999999999</v>
      </c>
      <c r="M126" s="74">
        <v>21.6998</v>
      </c>
      <c r="N126" s="74">
        <v>47.5396</v>
      </c>
      <c r="O126" s="74">
        <v>47.5396</v>
      </c>
      <c r="P126" s="74">
        <v>0</v>
      </c>
      <c r="Q126" s="74">
        <v>0</v>
      </c>
      <c r="R126" s="74">
        <v>0</v>
      </c>
      <c r="S126" s="74">
        <v>0</v>
      </c>
    </row>
    <row r="127" spans="1:19" hidden="1" outlineLevel="1" collapsed="1">
      <c r="A127" s="62">
        <v>44075</v>
      </c>
      <c r="B127" s="74">
        <v>35.783099999999997</v>
      </c>
      <c r="C127" s="74">
        <v>33.172699999999999</v>
      </c>
      <c r="D127" s="74">
        <v>36.1584</v>
      </c>
      <c r="E127" s="74">
        <v>37.880000000000003</v>
      </c>
      <c r="F127" s="74">
        <v>34.044800000000002</v>
      </c>
      <c r="G127" s="74">
        <v>19.663499999999999</v>
      </c>
      <c r="H127" s="74">
        <v>35.797699999999999</v>
      </c>
      <c r="I127" s="74">
        <v>33.163800000000002</v>
      </c>
      <c r="J127" s="74">
        <v>36.176499999999997</v>
      </c>
      <c r="K127" s="74">
        <v>37.880000000000003</v>
      </c>
      <c r="L127" s="74">
        <v>34.044800000000002</v>
      </c>
      <c r="M127" s="74">
        <v>19.891300000000001</v>
      </c>
      <c r="N127" s="74">
        <v>12.3925</v>
      </c>
      <c r="O127" s="74">
        <v>51.221299999999999</v>
      </c>
      <c r="P127" s="74">
        <v>8.0991</v>
      </c>
      <c r="Q127" s="74">
        <v>0</v>
      </c>
      <c r="R127" s="74">
        <v>0</v>
      </c>
      <c r="S127" s="74">
        <v>8.0991</v>
      </c>
    </row>
    <row r="128" spans="1:19" hidden="1" outlineLevel="1" collapsed="1">
      <c r="A128" s="62">
        <v>44105</v>
      </c>
      <c r="B128" s="74">
        <v>35.557200000000002</v>
      </c>
      <c r="C128" s="74">
        <v>33.939500000000002</v>
      </c>
      <c r="D128" s="74">
        <v>35.767299999999999</v>
      </c>
      <c r="E128" s="74">
        <v>37.323700000000002</v>
      </c>
      <c r="F128" s="74">
        <v>34.061500000000002</v>
      </c>
      <c r="G128" s="74">
        <v>22.654900000000001</v>
      </c>
      <c r="H128" s="74">
        <v>35.555799999999998</v>
      </c>
      <c r="I128" s="74">
        <v>33.926000000000002</v>
      </c>
      <c r="J128" s="74">
        <v>35.767299999999999</v>
      </c>
      <c r="K128" s="74">
        <v>37.323700000000002</v>
      </c>
      <c r="L128" s="74">
        <v>34.061500000000002</v>
      </c>
      <c r="M128" s="74">
        <v>22.654900000000001</v>
      </c>
      <c r="N128" s="74">
        <v>52.833199999999998</v>
      </c>
      <c r="O128" s="74">
        <v>52.833199999999998</v>
      </c>
      <c r="P128" s="74">
        <v>0</v>
      </c>
      <c r="Q128" s="74">
        <v>0</v>
      </c>
      <c r="R128" s="74">
        <v>0</v>
      </c>
      <c r="S128" s="74" t="s">
        <v>127</v>
      </c>
    </row>
    <row r="129" spans="1:19" hidden="1" outlineLevel="1" collapsed="1">
      <c r="A129" s="62">
        <v>44136</v>
      </c>
      <c r="B129" s="74">
        <v>36.153599999999997</v>
      </c>
      <c r="C129" s="74">
        <v>34.505000000000003</v>
      </c>
      <c r="D129" s="74">
        <v>36.383899999999997</v>
      </c>
      <c r="E129" s="74">
        <v>37.983400000000003</v>
      </c>
      <c r="F129" s="74">
        <v>34.763800000000003</v>
      </c>
      <c r="G129" s="74">
        <v>21.331499999999998</v>
      </c>
      <c r="H129" s="74">
        <v>36.145000000000003</v>
      </c>
      <c r="I129" s="74">
        <v>34.425899999999999</v>
      </c>
      <c r="J129" s="74">
        <v>36.383899999999997</v>
      </c>
      <c r="K129" s="74">
        <v>37.983400000000003</v>
      </c>
      <c r="L129" s="74">
        <v>34.763800000000003</v>
      </c>
      <c r="M129" s="74">
        <v>21.331499999999998</v>
      </c>
      <c r="N129" s="74">
        <v>50.628300000000003</v>
      </c>
      <c r="O129" s="74">
        <v>50.628300000000003</v>
      </c>
      <c r="P129" s="74">
        <v>0</v>
      </c>
      <c r="Q129" s="74">
        <v>0</v>
      </c>
      <c r="R129" s="74">
        <v>0</v>
      </c>
      <c r="S129" s="74" t="s">
        <v>127</v>
      </c>
    </row>
    <row r="130" spans="1:19" hidden="1" outlineLevel="1" collapsed="1">
      <c r="A130" s="62">
        <v>44166</v>
      </c>
      <c r="B130" s="74">
        <v>34.676699999999997</v>
      </c>
      <c r="C130" s="74">
        <v>32.834899999999998</v>
      </c>
      <c r="D130" s="74">
        <v>34.941400000000002</v>
      </c>
      <c r="E130" s="74">
        <v>36.2395</v>
      </c>
      <c r="F130" s="74">
        <v>33.9377</v>
      </c>
      <c r="G130" s="74">
        <v>17.743300000000001</v>
      </c>
      <c r="H130" s="74">
        <v>34.7288</v>
      </c>
      <c r="I130" s="74">
        <v>32.810299999999998</v>
      </c>
      <c r="J130" s="74">
        <v>35.005000000000003</v>
      </c>
      <c r="K130" s="74">
        <v>36.2395</v>
      </c>
      <c r="L130" s="74">
        <v>34.173699999999997</v>
      </c>
      <c r="M130" s="74">
        <v>17.743300000000001</v>
      </c>
      <c r="N130" s="74">
        <v>12.9498</v>
      </c>
      <c r="O130" s="74">
        <v>50.648499999999999</v>
      </c>
      <c r="P130" s="74">
        <v>10</v>
      </c>
      <c r="Q130" s="74">
        <v>0</v>
      </c>
      <c r="R130" s="74">
        <v>10</v>
      </c>
      <c r="S130" s="74" t="s">
        <v>127</v>
      </c>
    </row>
    <row r="131" spans="1:19" hidden="1" outlineLevel="1" collapsed="1">
      <c r="A131" s="62">
        <v>44197</v>
      </c>
      <c r="B131" s="74">
        <v>35.769399999999997</v>
      </c>
      <c r="C131" s="74">
        <v>33.345799999999997</v>
      </c>
      <c r="D131" s="74">
        <v>36.129199999999997</v>
      </c>
      <c r="E131" s="74">
        <v>37.439799999999998</v>
      </c>
      <c r="F131" s="74">
        <v>34.438400000000001</v>
      </c>
      <c r="G131" s="74">
        <v>23.597799999999999</v>
      </c>
      <c r="H131" s="74">
        <v>35.8065</v>
      </c>
      <c r="I131" s="74">
        <v>33.337899999999998</v>
      </c>
      <c r="J131" s="74">
        <v>36.173400000000001</v>
      </c>
      <c r="K131" s="74">
        <v>37.4848</v>
      </c>
      <c r="L131" s="74">
        <v>34.487499999999997</v>
      </c>
      <c r="M131" s="74">
        <v>23.597799999999999</v>
      </c>
      <c r="N131" s="74">
        <v>8.1027000000000005</v>
      </c>
      <c r="O131" s="74">
        <v>44.997500000000002</v>
      </c>
      <c r="P131" s="74">
        <v>5.5190000000000001</v>
      </c>
      <c r="Q131" s="74">
        <v>2.8325999999999998</v>
      </c>
      <c r="R131" s="74">
        <v>10</v>
      </c>
      <c r="S131" s="74" t="s">
        <v>127</v>
      </c>
    </row>
    <row r="132" spans="1:19" hidden="1" outlineLevel="1" collapsed="1">
      <c r="A132" s="62">
        <v>44228</v>
      </c>
      <c r="B132" s="74">
        <v>35.826500000000003</v>
      </c>
      <c r="C132" s="74">
        <v>32.9514</v>
      </c>
      <c r="D132" s="74">
        <v>36.29</v>
      </c>
      <c r="E132" s="74">
        <v>37.171399999999998</v>
      </c>
      <c r="F132" s="74">
        <v>35.976999999999997</v>
      </c>
      <c r="G132" s="74">
        <v>19.856400000000001</v>
      </c>
      <c r="H132" s="74">
        <v>35.830300000000001</v>
      </c>
      <c r="I132" s="74">
        <v>32.944600000000001</v>
      </c>
      <c r="J132" s="74">
        <v>36.295400000000001</v>
      </c>
      <c r="K132" s="74">
        <v>37.179299999999998</v>
      </c>
      <c r="L132" s="74">
        <v>35.976999999999997</v>
      </c>
      <c r="M132" s="74">
        <v>19.856400000000001</v>
      </c>
      <c r="N132" s="74">
        <v>16.037500000000001</v>
      </c>
      <c r="O132" s="74">
        <v>50.003599999999999</v>
      </c>
      <c r="P132" s="74">
        <v>2.5099999999999998</v>
      </c>
      <c r="Q132" s="74">
        <v>2.5099999999999998</v>
      </c>
      <c r="R132" s="74">
        <v>0</v>
      </c>
      <c r="S132" s="74" t="s">
        <v>127</v>
      </c>
    </row>
    <row r="133" spans="1:19" hidden="1" outlineLevel="1" collapsed="1">
      <c r="A133" s="62">
        <v>44256</v>
      </c>
      <c r="B133" s="74">
        <v>35.243699999999997</v>
      </c>
      <c r="C133" s="74">
        <v>33.864600000000003</v>
      </c>
      <c r="D133" s="74">
        <v>35.444200000000002</v>
      </c>
      <c r="E133" s="74">
        <v>37.4148</v>
      </c>
      <c r="F133" s="74">
        <v>32.841700000000003</v>
      </c>
      <c r="G133" s="74">
        <v>15.2241</v>
      </c>
      <c r="H133" s="74">
        <v>35.242600000000003</v>
      </c>
      <c r="I133" s="74">
        <v>33.855200000000004</v>
      </c>
      <c r="J133" s="74">
        <v>35.444200000000002</v>
      </c>
      <c r="K133" s="74">
        <v>37.4148</v>
      </c>
      <c r="L133" s="74">
        <v>32.841700000000003</v>
      </c>
      <c r="M133" s="74">
        <v>15.2241</v>
      </c>
      <c r="N133" s="74">
        <v>55.722200000000001</v>
      </c>
      <c r="O133" s="74">
        <v>55.722200000000001</v>
      </c>
      <c r="P133" s="74">
        <v>0</v>
      </c>
      <c r="Q133" s="74">
        <v>0</v>
      </c>
      <c r="R133" s="74">
        <v>0</v>
      </c>
      <c r="S133" s="74" t="s">
        <v>127</v>
      </c>
    </row>
    <row r="134" spans="1:19" hidden="1" outlineLevel="1" collapsed="1">
      <c r="A134" s="62">
        <v>44287</v>
      </c>
      <c r="B134" s="74">
        <v>34.838099999999997</v>
      </c>
      <c r="C134" s="74">
        <v>32.841999999999999</v>
      </c>
      <c r="D134" s="74">
        <v>35.175699999999999</v>
      </c>
      <c r="E134" s="74">
        <v>37.2209</v>
      </c>
      <c r="F134" s="74">
        <v>32.6265</v>
      </c>
      <c r="G134" s="74">
        <v>18.503499999999999</v>
      </c>
      <c r="H134" s="74">
        <v>34.8354</v>
      </c>
      <c r="I134" s="74">
        <v>32.821599999999997</v>
      </c>
      <c r="J134" s="74">
        <v>35.175699999999999</v>
      </c>
      <c r="K134" s="74">
        <v>37.2209</v>
      </c>
      <c r="L134" s="74">
        <v>32.6265</v>
      </c>
      <c r="M134" s="74">
        <v>18.503499999999999</v>
      </c>
      <c r="N134" s="74">
        <v>55.9739</v>
      </c>
      <c r="O134" s="74">
        <v>55.9739</v>
      </c>
      <c r="P134" s="74">
        <v>0</v>
      </c>
      <c r="Q134" s="74">
        <v>0</v>
      </c>
      <c r="R134" s="74">
        <v>0</v>
      </c>
      <c r="S134" s="74">
        <v>0</v>
      </c>
    </row>
    <row r="135" spans="1:19" hidden="1" outlineLevel="1" collapsed="1">
      <c r="A135" s="62">
        <v>44317</v>
      </c>
      <c r="B135" s="74">
        <v>34.921700000000001</v>
      </c>
      <c r="C135" s="74">
        <v>31.841799999999999</v>
      </c>
      <c r="D135" s="74">
        <v>35.394199999999998</v>
      </c>
      <c r="E135" s="74">
        <v>37.353099999999998</v>
      </c>
      <c r="F135" s="74">
        <v>34.487200000000001</v>
      </c>
      <c r="G135" s="74">
        <v>12.8475</v>
      </c>
      <c r="H135" s="74">
        <v>34.918399999999998</v>
      </c>
      <c r="I135" s="74">
        <v>31.812100000000001</v>
      </c>
      <c r="J135" s="74">
        <v>35.394199999999998</v>
      </c>
      <c r="K135" s="74">
        <v>37.353099999999998</v>
      </c>
      <c r="L135" s="74">
        <v>34.487200000000001</v>
      </c>
      <c r="M135" s="74">
        <v>12.8475</v>
      </c>
      <c r="N135" s="74">
        <v>52.094299999999997</v>
      </c>
      <c r="O135" s="74">
        <v>52.094299999999997</v>
      </c>
      <c r="P135" s="74">
        <v>0</v>
      </c>
      <c r="Q135" s="74">
        <v>0</v>
      </c>
      <c r="R135" s="74">
        <v>0</v>
      </c>
      <c r="S135" s="74" t="s">
        <v>127</v>
      </c>
    </row>
    <row r="136" spans="1:19" hidden="1" outlineLevel="1" collapsed="1">
      <c r="A136" s="62">
        <v>44348</v>
      </c>
      <c r="B136" s="74">
        <v>36.182000000000002</v>
      </c>
      <c r="C136" s="74">
        <v>31.809000000000001</v>
      </c>
      <c r="D136" s="74">
        <v>36.9114</v>
      </c>
      <c r="E136" s="74">
        <v>37.346699999999998</v>
      </c>
      <c r="F136" s="74">
        <v>40.376100000000001</v>
      </c>
      <c r="G136" s="74">
        <v>12.394600000000001</v>
      </c>
      <c r="H136" s="74">
        <v>36.243699999999997</v>
      </c>
      <c r="I136" s="74">
        <v>31.798400000000001</v>
      </c>
      <c r="J136" s="74">
        <v>36.986800000000002</v>
      </c>
      <c r="K136" s="74">
        <v>37.346699999999998</v>
      </c>
      <c r="L136" s="74">
        <v>40.694400000000002</v>
      </c>
      <c r="M136" s="74">
        <v>12.395</v>
      </c>
      <c r="N136" s="74">
        <v>10.3841</v>
      </c>
      <c r="O136" s="74">
        <v>51.166899999999998</v>
      </c>
      <c r="P136" s="74">
        <v>8.9997000000000007</v>
      </c>
      <c r="Q136" s="74">
        <v>0</v>
      </c>
      <c r="R136" s="74">
        <v>9</v>
      </c>
      <c r="S136" s="74">
        <v>8.8573000000000004</v>
      </c>
    </row>
    <row r="137" spans="1:19" hidden="1" outlineLevel="1" collapsed="1">
      <c r="A137" s="62">
        <v>44378</v>
      </c>
      <c r="B137" s="74">
        <v>35.069000000000003</v>
      </c>
      <c r="C137" s="74">
        <v>33.257300000000001</v>
      </c>
      <c r="D137" s="74">
        <v>35.360399999999998</v>
      </c>
      <c r="E137" s="74">
        <v>37.080500000000001</v>
      </c>
      <c r="F137" s="74">
        <v>33.887799999999999</v>
      </c>
      <c r="G137" s="74">
        <v>18.871200000000002</v>
      </c>
      <c r="H137" s="74">
        <v>35.062199999999997</v>
      </c>
      <c r="I137" s="74">
        <v>33.201000000000001</v>
      </c>
      <c r="J137" s="74">
        <v>35.360399999999998</v>
      </c>
      <c r="K137" s="74">
        <v>37.080500000000001</v>
      </c>
      <c r="L137" s="74">
        <v>33.887799999999999</v>
      </c>
      <c r="M137" s="74">
        <v>18.871200000000002</v>
      </c>
      <c r="N137" s="74">
        <v>47.2425</v>
      </c>
      <c r="O137" s="74">
        <v>47.2425</v>
      </c>
      <c r="P137" s="74">
        <v>0</v>
      </c>
      <c r="Q137" s="74">
        <v>0</v>
      </c>
      <c r="R137" s="74">
        <v>0</v>
      </c>
      <c r="S137" s="74" t="s">
        <v>127</v>
      </c>
    </row>
    <row r="138" spans="1:19" hidden="1" outlineLevel="1" collapsed="1">
      <c r="A138" s="62">
        <v>44409</v>
      </c>
      <c r="B138" s="74">
        <v>35.4604</v>
      </c>
      <c r="C138" s="74">
        <v>33.799599999999998</v>
      </c>
      <c r="D138" s="74">
        <v>35.714599999999997</v>
      </c>
      <c r="E138" s="74">
        <v>37.027000000000001</v>
      </c>
      <c r="F138" s="74">
        <v>35.539099999999998</v>
      </c>
      <c r="G138" s="74">
        <v>16.4101</v>
      </c>
      <c r="H138" s="74">
        <v>35.457299999999996</v>
      </c>
      <c r="I138" s="74">
        <v>33.773499999999999</v>
      </c>
      <c r="J138" s="74">
        <v>35.714599999999997</v>
      </c>
      <c r="K138" s="74">
        <v>37.027000000000001</v>
      </c>
      <c r="L138" s="74">
        <v>35.539099999999998</v>
      </c>
      <c r="M138" s="74">
        <v>16.4101</v>
      </c>
      <c r="N138" s="74">
        <v>50.666200000000003</v>
      </c>
      <c r="O138" s="74">
        <v>50.666200000000003</v>
      </c>
      <c r="P138" s="74">
        <v>0</v>
      </c>
      <c r="Q138" s="74">
        <v>0</v>
      </c>
      <c r="R138" s="74">
        <v>0</v>
      </c>
      <c r="S138" s="74">
        <v>0</v>
      </c>
    </row>
    <row r="139" spans="1:19" hidden="1" outlineLevel="1" collapsed="1">
      <c r="A139" s="62">
        <v>44440</v>
      </c>
      <c r="B139" s="74">
        <v>35.541200000000003</v>
      </c>
      <c r="C139" s="74">
        <v>34.3523</v>
      </c>
      <c r="D139" s="74">
        <v>35.7196</v>
      </c>
      <c r="E139" s="74">
        <v>37.036200000000001</v>
      </c>
      <c r="F139" s="74">
        <v>35.489400000000003</v>
      </c>
      <c r="G139" s="74">
        <v>16.330400000000001</v>
      </c>
      <c r="H139" s="74">
        <v>35.5398</v>
      </c>
      <c r="I139" s="74">
        <v>34.340600000000002</v>
      </c>
      <c r="J139" s="74">
        <v>35.7196</v>
      </c>
      <c r="K139" s="74">
        <v>37.036200000000001</v>
      </c>
      <c r="L139" s="74">
        <v>35.489400000000003</v>
      </c>
      <c r="M139" s="74">
        <v>16.330400000000001</v>
      </c>
      <c r="N139" s="74">
        <v>50.103700000000003</v>
      </c>
      <c r="O139" s="74">
        <v>50.103700000000003</v>
      </c>
      <c r="P139" s="74">
        <v>0</v>
      </c>
      <c r="Q139" s="74">
        <v>0</v>
      </c>
      <c r="R139" s="74">
        <v>0</v>
      </c>
      <c r="S139" s="74" t="s">
        <v>127</v>
      </c>
    </row>
    <row r="140" spans="1:19" hidden="1" outlineLevel="1" collapsed="1">
      <c r="A140" s="62">
        <v>44470</v>
      </c>
      <c r="B140" s="74">
        <v>35.039900000000003</v>
      </c>
      <c r="C140" s="74">
        <v>33.2288</v>
      </c>
      <c r="D140" s="74">
        <v>35.327100000000002</v>
      </c>
      <c r="E140" s="74">
        <v>36.924500000000002</v>
      </c>
      <c r="F140" s="74">
        <v>34.071800000000003</v>
      </c>
      <c r="G140" s="74">
        <v>19.966899999999999</v>
      </c>
      <c r="H140" s="74">
        <v>35.035499999999999</v>
      </c>
      <c r="I140" s="74">
        <v>33.192599999999999</v>
      </c>
      <c r="J140" s="74">
        <v>35.327100000000002</v>
      </c>
      <c r="K140" s="74">
        <v>36.924500000000002</v>
      </c>
      <c r="L140" s="74">
        <v>34.071800000000003</v>
      </c>
      <c r="M140" s="74">
        <v>19.966899999999999</v>
      </c>
      <c r="N140" s="74">
        <v>50.4223</v>
      </c>
      <c r="O140" s="74">
        <v>50.4223</v>
      </c>
      <c r="P140" s="74">
        <v>0</v>
      </c>
      <c r="Q140" s="74">
        <v>0</v>
      </c>
      <c r="R140" s="74">
        <v>0</v>
      </c>
      <c r="S140" s="74" t="s">
        <v>127</v>
      </c>
    </row>
    <row r="141" spans="1:19" hidden="1" outlineLevel="1" collapsed="1">
      <c r="A141" s="62">
        <v>44501</v>
      </c>
      <c r="B141" s="74">
        <v>33.694000000000003</v>
      </c>
      <c r="C141" s="74">
        <v>32.953600000000002</v>
      </c>
      <c r="D141" s="74">
        <v>33.804900000000004</v>
      </c>
      <c r="E141" s="74">
        <v>34.703000000000003</v>
      </c>
      <c r="F141" s="74">
        <v>33.852499999999999</v>
      </c>
      <c r="G141" s="74">
        <v>20.716699999999999</v>
      </c>
      <c r="H141" s="74">
        <v>33.693100000000001</v>
      </c>
      <c r="I141" s="74">
        <v>32.947099999999999</v>
      </c>
      <c r="J141" s="74">
        <v>33.804900000000004</v>
      </c>
      <c r="K141" s="74">
        <v>34.703000000000003</v>
      </c>
      <c r="L141" s="74">
        <v>33.852499999999999</v>
      </c>
      <c r="M141" s="74">
        <v>20.716699999999999</v>
      </c>
      <c r="N141" s="74">
        <v>50.4041</v>
      </c>
      <c r="O141" s="74">
        <v>50.4041</v>
      </c>
      <c r="P141" s="74">
        <v>0</v>
      </c>
      <c r="Q141" s="74">
        <v>0</v>
      </c>
      <c r="R141" s="74">
        <v>0</v>
      </c>
      <c r="S141" s="74" t="s">
        <v>127</v>
      </c>
    </row>
    <row r="142" spans="1:19" hidden="1" outlineLevel="1" collapsed="1">
      <c r="A142" s="62">
        <v>44531</v>
      </c>
      <c r="B142" s="74">
        <v>32.703299999999999</v>
      </c>
      <c r="C142" s="74">
        <v>33.739400000000003</v>
      </c>
      <c r="D142" s="74">
        <v>32.558599999999998</v>
      </c>
      <c r="E142" s="74">
        <v>33.223999999999997</v>
      </c>
      <c r="F142" s="74">
        <v>32.974400000000003</v>
      </c>
      <c r="G142" s="74">
        <v>19.542899999999999</v>
      </c>
      <c r="H142" s="74">
        <v>32.701799999999999</v>
      </c>
      <c r="I142" s="74">
        <v>33.727400000000003</v>
      </c>
      <c r="J142" s="74">
        <v>32.558599999999998</v>
      </c>
      <c r="K142" s="74">
        <v>33.223999999999997</v>
      </c>
      <c r="L142" s="74">
        <v>32.974400000000003</v>
      </c>
      <c r="M142" s="74">
        <v>19.542899999999999</v>
      </c>
      <c r="N142" s="74">
        <v>54.738399999999999</v>
      </c>
      <c r="O142" s="74">
        <v>54.738399999999999</v>
      </c>
      <c r="P142" s="74">
        <v>0</v>
      </c>
      <c r="Q142" s="74">
        <v>0</v>
      </c>
      <c r="R142" s="74">
        <v>0</v>
      </c>
      <c r="S142" s="74" t="s">
        <v>127</v>
      </c>
    </row>
    <row r="143" spans="1:19" hidden="1" outlineLevel="1" collapsed="1">
      <c r="A143" s="62">
        <v>44562</v>
      </c>
      <c r="B143" s="74">
        <v>33.741900000000001</v>
      </c>
      <c r="C143" s="74">
        <v>34.078299999999999</v>
      </c>
      <c r="D143" s="74">
        <v>33.697400000000002</v>
      </c>
      <c r="E143" s="74">
        <v>34.049999999999997</v>
      </c>
      <c r="F143" s="74">
        <v>34.760899999999999</v>
      </c>
      <c r="G143" s="74">
        <v>20.543199999999999</v>
      </c>
      <c r="H143" s="74">
        <v>33.739899999999999</v>
      </c>
      <c r="I143" s="74">
        <v>34.061799999999998</v>
      </c>
      <c r="J143" s="74">
        <v>33.697400000000002</v>
      </c>
      <c r="K143" s="74">
        <v>34.049999999999997</v>
      </c>
      <c r="L143" s="74">
        <v>34.760899999999999</v>
      </c>
      <c r="M143" s="74">
        <v>20.543199999999999</v>
      </c>
      <c r="N143" s="74">
        <v>51.479300000000002</v>
      </c>
      <c r="O143" s="74">
        <v>51.479300000000002</v>
      </c>
      <c r="P143" s="74">
        <v>0</v>
      </c>
      <c r="Q143" s="74">
        <v>0</v>
      </c>
      <c r="R143" s="74">
        <v>0</v>
      </c>
      <c r="S143" s="74" t="s">
        <v>127</v>
      </c>
    </row>
    <row r="144" spans="1:19" hidden="1" outlineLevel="1" collapsed="1">
      <c r="A144" s="62">
        <v>44593</v>
      </c>
      <c r="B144" s="74">
        <v>34.653100000000002</v>
      </c>
      <c r="C144" s="74">
        <v>34.482300000000002</v>
      </c>
      <c r="D144" s="74">
        <v>34.680100000000003</v>
      </c>
      <c r="E144" s="74">
        <v>34.665799999999997</v>
      </c>
      <c r="F144" s="74">
        <v>36.622500000000002</v>
      </c>
      <c r="G144" s="74">
        <v>19.1233</v>
      </c>
      <c r="H144" s="74">
        <v>34.652500000000003</v>
      </c>
      <c r="I144" s="74">
        <v>34.477699999999999</v>
      </c>
      <c r="J144" s="74">
        <v>34.680100000000003</v>
      </c>
      <c r="K144" s="74">
        <v>34.665799999999997</v>
      </c>
      <c r="L144" s="74">
        <v>36.622500000000002</v>
      </c>
      <c r="M144" s="74">
        <v>19.1233</v>
      </c>
      <c r="N144" s="74">
        <v>50.286000000000001</v>
      </c>
      <c r="O144" s="74">
        <v>50.286000000000001</v>
      </c>
      <c r="P144" s="74">
        <v>0</v>
      </c>
      <c r="Q144" s="74">
        <v>0</v>
      </c>
      <c r="R144" s="74">
        <v>0</v>
      </c>
      <c r="S144" s="74">
        <v>0</v>
      </c>
    </row>
    <row r="145" spans="1:19" hidden="1" outlineLevel="1" collapsed="1">
      <c r="A145" s="62">
        <v>44621</v>
      </c>
      <c r="B145" s="74">
        <v>16.4207</v>
      </c>
      <c r="C145" s="74">
        <v>25.2942</v>
      </c>
      <c r="D145" s="74">
        <v>15.4826</v>
      </c>
      <c r="E145" s="74">
        <v>16.908899999999999</v>
      </c>
      <c r="F145" s="74">
        <v>19.527000000000001</v>
      </c>
      <c r="G145" s="74">
        <v>6.2100000000000002E-2</v>
      </c>
      <c r="H145" s="74">
        <v>16.452000000000002</v>
      </c>
      <c r="I145" s="74">
        <v>25.2788</v>
      </c>
      <c r="J145" s="74">
        <v>15.517899999999999</v>
      </c>
      <c r="K145" s="74">
        <v>16.908899999999999</v>
      </c>
      <c r="L145" s="74">
        <v>19.527000000000001</v>
      </c>
      <c r="M145" s="74">
        <v>6.3399999999999998E-2</v>
      </c>
      <c r="N145" s="74">
        <v>2.0889000000000002</v>
      </c>
      <c r="O145" s="74">
        <v>37.366100000000003</v>
      </c>
      <c r="P145" s="74">
        <v>0</v>
      </c>
      <c r="Q145" s="74" t="s">
        <v>127</v>
      </c>
      <c r="R145" s="74">
        <v>0</v>
      </c>
      <c r="S145" s="74">
        <v>0</v>
      </c>
    </row>
    <row r="146" spans="1:19" hidden="1" outlineLevel="1" collapsed="1">
      <c r="A146" s="62">
        <v>44652</v>
      </c>
      <c r="B146" s="74">
        <v>22.645900000000001</v>
      </c>
      <c r="C146" s="74">
        <v>26.625399999999999</v>
      </c>
      <c r="D146" s="74">
        <v>22.015899999999998</v>
      </c>
      <c r="E146" s="74">
        <v>19.993600000000001</v>
      </c>
      <c r="F146" s="74">
        <v>31.7532</v>
      </c>
      <c r="G146" s="74">
        <v>7.6238999999999999</v>
      </c>
      <c r="H146" s="74">
        <v>22.6416</v>
      </c>
      <c r="I146" s="74">
        <v>26.6022</v>
      </c>
      <c r="J146" s="74">
        <v>22.015899999999998</v>
      </c>
      <c r="K146" s="74">
        <v>19.993600000000001</v>
      </c>
      <c r="L146" s="74">
        <v>31.7532</v>
      </c>
      <c r="M146" s="74">
        <v>7.6238999999999999</v>
      </c>
      <c r="N146" s="74">
        <v>37.408700000000003</v>
      </c>
      <c r="O146" s="74">
        <v>37.408700000000003</v>
      </c>
      <c r="P146" s="74">
        <v>0</v>
      </c>
      <c r="Q146" s="74" t="s">
        <v>127</v>
      </c>
      <c r="R146" s="74" t="s">
        <v>127</v>
      </c>
      <c r="S146" s="74">
        <v>0</v>
      </c>
    </row>
    <row r="147" spans="1:19" hidden="1" outlineLevel="1" collapsed="1">
      <c r="A147" s="62">
        <v>44682</v>
      </c>
      <c r="B147" s="74">
        <v>20.779599999999999</v>
      </c>
      <c r="C147" s="74">
        <v>26.8522</v>
      </c>
      <c r="D147" s="74">
        <v>19.953499999999998</v>
      </c>
      <c r="E147" s="74">
        <v>19.560400000000001</v>
      </c>
      <c r="F147" s="74">
        <v>26.2502</v>
      </c>
      <c r="G147" s="74">
        <v>11.353999999999999</v>
      </c>
      <c r="H147" s="74">
        <v>20.784600000000001</v>
      </c>
      <c r="I147" s="74">
        <v>26.854399999999998</v>
      </c>
      <c r="J147" s="74">
        <v>19.9588</v>
      </c>
      <c r="K147" s="74">
        <v>19.560400000000001</v>
      </c>
      <c r="L147" s="74">
        <v>26.2502</v>
      </c>
      <c r="M147" s="74">
        <v>11.3332</v>
      </c>
      <c r="N147" s="74">
        <v>14.8819</v>
      </c>
      <c r="O147" s="74">
        <v>23.9727</v>
      </c>
      <c r="P147" s="74">
        <v>13.8</v>
      </c>
      <c r="Q147" s="74" t="s">
        <v>127</v>
      </c>
      <c r="R147" s="74">
        <v>0</v>
      </c>
      <c r="S147" s="74">
        <v>13.8</v>
      </c>
    </row>
    <row r="148" spans="1:19" hidden="1" outlineLevel="1" collapsed="1">
      <c r="A148" s="62">
        <v>44713</v>
      </c>
      <c r="B148" s="74">
        <v>22.259399999999999</v>
      </c>
      <c r="C148" s="74">
        <v>30.175999999999998</v>
      </c>
      <c r="D148" s="74">
        <v>21.318999999999999</v>
      </c>
      <c r="E148" s="74">
        <v>19.6723</v>
      </c>
      <c r="F148" s="74">
        <v>29.576000000000001</v>
      </c>
      <c r="G148" s="74">
        <v>14.1408</v>
      </c>
      <c r="H148" s="74">
        <v>22.2591</v>
      </c>
      <c r="I148" s="74">
        <v>30.174199999999999</v>
      </c>
      <c r="J148" s="74">
        <v>21.318999999999999</v>
      </c>
      <c r="K148" s="74">
        <v>19.6723</v>
      </c>
      <c r="L148" s="74">
        <v>29.576000000000001</v>
      </c>
      <c r="M148" s="74">
        <v>14.1408</v>
      </c>
      <c r="N148" s="74">
        <v>43.7973</v>
      </c>
      <c r="O148" s="74">
        <v>43.7973</v>
      </c>
      <c r="P148" s="74">
        <v>0</v>
      </c>
      <c r="Q148" s="74">
        <v>0</v>
      </c>
      <c r="R148" s="74">
        <v>0</v>
      </c>
      <c r="S148" s="74" t="s">
        <v>127</v>
      </c>
    </row>
    <row r="149" spans="1:19" hidden="1" outlineLevel="1" collapsed="1">
      <c r="A149" s="62">
        <v>44743</v>
      </c>
      <c r="B149" s="74">
        <v>23.026</v>
      </c>
      <c r="C149" s="74">
        <v>30.5289</v>
      </c>
      <c r="D149" s="74">
        <v>22.02</v>
      </c>
      <c r="E149" s="74">
        <v>20.009599999999999</v>
      </c>
      <c r="F149" s="74">
        <v>31.1098</v>
      </c>
      <c r="G149" s="74">
        <v>30.871300000000002</v>
      </c>
      <c r="H149" s="74">
        <v>23.025600000000001</v>
      </c>
      <c r="I149" s="74">
        <v>30.528600000000001</v>
      </c>
      <c r="J149" s="74">
        <v>22.02</v>
      </c>
      <c r="K149" s="74">
        <v>20.009599999999999</v>
      </c>
      <c r="L149" s="74">
        <v>31.1098</v>
      </c>
      <c r="M149" s="74">
        <v>30.871300000000002</v>
      </c>
      <c r="N149" s="74">
        <v>31.1569</v>
      </c>
      <c r="O149" s="74">
        <v>31.1569</v>
      </c>
      <c r="P149" s="74">
        <v>0</v>
      </c>
      <c r="Q149" s="74">
        <v>0</v>
      </c>
      <c r="R149" s="74">
        <v>0</v>
      </c>
      <c r="S149" s="74" t="s">
        <v>127</v>
      </c>
    </row>
    <row r="150" spans="1:19" hidden="1" outlineLevel="1" collapsed="1">
      <c r="A150" s="62">
        <v>44774</v>
      </c>
      <c r="B150" s="74">
        <v>24.138000000000002</v>
      </c>
      <c r="C150" s="74">
        <v>32.326799999999999</v>
      </c>
      <c r="D150" s="74">
        <v>22.961600000000001</v>
      </c>
      <c r="E150" s="74">
        <v>20.0153</v>
      </c>
      <c r="F150" s="74">
        <v>40.101599999999998</v>
      </c>
      <c r="G150" s="74">
        <v>47.656700000000001</v>
      </c>
      <c r="H150" s="74">
        <v>24.1279</v>
      </c>
      <c r="I150" s="74">
        <v>32.277000000000001</v>
      </c>
      <c r="J150" s="74">
        <v>22.961600000000001</v>
      </c>
      <c r="K150" s="74">
        <v>20.0153</v>
      </c>
      <c r="L150" s="74">
        <v>40.101599999999998</v>
      </c>
      <c r="M150" s="74">
        <v>47.656700000000001</v>
      </c>
      <c r="N150" s="74">
        <v>45.661099999999998</v>
      </c>
      <c r="O150" s="74">
        <v>45.661099999999998</v>
      </c>
      <c r="P150" s="74">
        <v>0</v>
      </c>
      <c r="Q150" s="74">
        <v>0</v>
      </c>
      <c r="R150" s="74" t="s">
        <v>127</v>
      </c>
      <c r="S150" s="74">
        <v>0</v>
      </c>
    </row>
    <row r="151" spans="1:19" hidden="1" outlineLevel="1" collapsed="1">
      <c r="A151" s="62">
        <v>44805</v>
      </c>
      <c r="B151" s="74">
        <v>37.266199999999998</v>
      </c>
      <c r="C151" s="74">
        <v>33.714599999999997</v>
      </c>
      <c r="D151" s="74">
        <v>37.760300000000001</v>
      </c>
      <c r="E151" s="74">
        <v>38.314500000000002</v>
      </c>
      <c r="F151" s="74">
        <v>35.583599999999997</v>
      </c>
      <c r="G151" s="74">
        <v>25.393599999999999</v>
      </c>
      <c r="H151" s="74">
        <v>37.26</v>
      </c>
      <c r="I151" s="74">
        <v>33.609699999999997</v>
      </c>
      <c r="J151" s="74">
        <v>37.760300000000001</v>
      </c>
      <c r="K151" s="74">
        <v>38.314500000000002</v>
      </c>
      <c r="L151" s="74">
        <v>35.583599999999997</v>
      </c>
      <c r="M151" s="74">
        <v>25.393599999999999</v>
      </c>
      <c r="N151" s="74">
        <v>40.691600000000001</v>
      </c>
      <c r="O151" s="74">
        <v>40.691600000000001</v>
      </c>
      <c r="P151" s="74">
        <v>0</v>
      </c>
      <c r="Q151" s="74">
        <v>0</v>
      </c>
      <c r="R151" s="74" t="s">
        <v>127</v>
      </c>
      <c r="S151" s="74" t="s">
        <v>127</v>
      </c>
    </row>
    <row r="152" spans="1:19" hidden="1" outlineLevel="1" collapsed="1">
      <c r="A152" s="62">
        <v>44835</v>
      </c>
      <c r="B152" s="74">
        <v>37.766300000000001</v>
      </c>
      <c r="C152" s="74">
        <v>36.052999999999997</v>
      </c>
      <c r="D152" s="74">
        <v>37.952399999999997</v>
      </c>
      <c r="E152" s="74">
        <v>38.848599999999998</v>
      </c>
      <c r="F152" s="74">
        <v>33.654400000000003</v>
      </c>
      <c r="G152" s="74">
        <v>33.154000000000003</v>
      </c>
      <c r="H152" s="74">
        <v>37.766500000000001</v>
      </c>
      <c r="I152" s="74">
        <v>36.051200000000001</v>
      </c>
      <c r="J152" s="74">
        <v>37.952399999999997</v>
      </c>
      <c r="K152" s="74">
        <v>38.848599999999998</v>
      </c>
      <c r="L152" s="74">
        <v>33.654400000000003</v>
      </c>
      <c r="M152" s="74">
        <v>33.154000000000003</v>
      </c>
      <c r="N152" s="74">
        <v>36.977899999999998</v>
      </c>
      <c r="O152" s="74">
        <v>36.977899999999998</v>
      </c>
      <c r="P152" s="74" t="s">
        <v>127</v>
      </c>
      <c r="Q152" s="74" t="s">
        <v>127</v>
      </c>
      <c r="R152" s="74" t="s">
        <v>127</v>
      </c>
      <c r="S152" s="74" t="s">
        <v>127</v>
      </c>
    </row>
    <row r="153" spans="1:19" hidden="1" outlineLevel="1" collapsed="1">
      <c r="A153" s="62">
        <v>44866</v>
      </c>
      <c r="B153" s="74">
        <v>36.276899999999998</v>
      </c>
      <c r="C153" s="74">
        <v>37.160899999999998</v>
      </c>
      <c r="D153" s="74">
        <v>36.159799999999997</v>
      </c>
      <c r="E153" s="74">
        <v>37.109299999999998</v>
      </c>
      <c r="F153" s="74">
        <v>34.137999999999998</v>
      </c>
      <c r="G153" s="74">
        <v>13.782</v>
      </c>
      <c r="H153" s="74">
        <v>36.276699999999998</v>
      </c>
      <c r="I153" s="74">
        <v>37.1599</v>
      </c>
      <c r="J153" s="74">
        <v>36.159799999999997</v>
      </c>
      <c r="K153" s="74">
        <v>37.109299999999998</v>
      </c>
      <c r="L153" s="74">
        <v>34.137999999999998</v>
      </c>
      <c r="M153" s="74">
        <v>13.782</v>
      </c>
      <c r="N153" s="74">
        <v>45.6342</v>
      </c>
      <c r="O153" s="74">
        <v>45.6342</v>
      </c>
      <c r="P153" s="74" t="s">
        <v>127</v>
      </c>
      <c r="Q153" s="74" t="s">
        <v>127</v>
      </c>
      <c r="R153" s="74" t="s">
        <v>127</v>
      </c>
      <c r="S153" s="74" t="s">
        <v>127</v>
      </c>
    </row>
    <row r="154" spans="1:19" hidden="1" outlineLevel="1" collapsed="1">
      <c r="A154" s="62">
        <v>44896</v>
      </c>
      <c r="B154" s="74">
        <v>35.727200000000003</v>
      </c>
      <c r="C154" s="74">
        <v>36.891300000000001</v>
      </c>
      <c r="D154" s="74">
        <v>35.583300000000001</v>
      </c>
      <c r="E154" s="74">
        <v>37.449399999999997</v>
      </c>
      <c r="F154" s="74">
        <v>32.832500000000003</v>
      </c>
      <c r="G154" s="74">
        <v>11.5663</v>
      </c>
      <c r="H154" s="74">
        <v>35.830300000000001</v>
      </c>
      <c r="I154" s="74">
        <v>36.889699999999998</v>
      </c>
      <c r="J154" s="74">
        <v>35.698999999999998</v>
      </c>
      <c r="K154" s="74">
        <v>37.449399999999997</v>
      </c>
      <c r="L154" s="74">
        <v>33.201099999999997</v>
      </c>
      <c r="M154" s="74">
        <v>11.8771</v>
      </c>
      <c r="N154" s="74">
        <v>5.8771000000000004</v>
      </c>
      <c r="O154" s="74">
        <v>38.217599999999997</v>
      </c>
      <c r="P154" s="74">
        <v>4.5404</v>
      </c>
      <c r="Q154" s="74">
        <v>0</v>
      </c>
      <c r="R154" s="74">
        <v>5</v>
      </c>
      <c r="S154" s="74">
        <v>4.0917000000000003</v>
      </c>
    </row>
    <row r="155" spans="1:19" hidden="1" outlineLevel="1" collapsed="1">
      <c r="A155" s="62">
        <v>44927</v>
      </c>
      <c r="B155" s="74">
        <v>36.511699999999998</v>
      </c>
      <c r="C155" s="74">
        <v>37.731400000000001</v>
      </c>
      <c r="D155" s="74">
        <v>36.360700000000001</v>
      </c>
      <c r="E155" s="74">
        <v>38.058500000000002</v>
      </c>
      <c r="F155" s="74">
        <v>33.032299999999999</v>
      </c>
      <c r="G155" s="74">
        <v>11.5693</v>
      </c>
      <c r="H155" s="74">
        <v>36.918399999999998</v>
      </c>
      <c r="I155" s="74">
        <v>37.7226</v>
      </c>
      <c r="J155" s="74">
        <v>36.817500000000003</v>
      </c>
      <c r="K155" s="74">
        <v>38.058500000000002</v>
      </c>
      <c r="L155" s="74">
        <v>36.164099999999998</v>
      </c>
      <c r="M155" s="74">
        <v>11.5693</v>
      </c>
      <c r="N155" s="74">
        <v>5.2435999999999998</v>
      </c>
      <c r="O155" s="74">
        <v>52.525100000000002</v>
      </c>
      <c r="P155" s="74">
        <v>5</v>
      </c>
      <c r="Q155" s="74" t="s">
        <v>127</v>
      </c>
      <c r="R155" s="74">
        <v>5</v>
      </c>
      <c r="S155" s="74" t="s">
        <v>127</v>
      </c>
    </row>
    <row r="156" spans="1:19" hidden="1" outlineLevel="1" collapsed="1">
      <c r="A156" s="62">
        <v>44958</v>
      </c>
      <c r="B156" s="74">
        <v>37.369999999999997</v>
      </c>
      <c r="C156" s="74">
        <v>36.974699999999999</v>
      </c>
      <c r="D156" s="74">
        <v>37.422800000000002</v>
      </c>
      <c r="E156" s="74">
        <v>38.311100000000003</v>
      </c>
      <c r="F156" s="74">
        <v>35.049900000000001</v>
      </c>
      <c r="G156" s="74">
        <v>16.296800000000001</v>
      </c>
      <c r="H156" s="74">
        <v>37.468800000000002</v>
      </c>
      <c r="I156" s="74">
        <v>36.970999999999997</v>
      </c>
      <c r="J156" s="74">
        <v>37.535499999999999</v>
      </c>
      <c r="K156" s="74">
        <v>38.311100000000003</v>
      </c>
      <c r="L156" s="74">
        <v>35.888500000000001</v>
      </c>
      <c r="M156" s="74">
        <v>16.296800000000001</v>
      </c>
      <c r="N156" s="74">
        <v>5.5372000000000003</v>
      </c>
      <c r="O156" s="74">
        <v>48.512700000000002</v>
      </c>
      <c r="P156" s="74">
        <v>5</v>
      </c>
      <c r="Q156" s="74">
        <v>0</v>
      </c>
      <c r="R156" s="74">
        <v>5</v>
      </c>
      <c r="S156" s="74" t="s">
        <v>127</v>
      </c>
    </row>
    <row r="157" spans="1:19" hidden="1" outlineLevel="1" collapsed="1">
      <c r="A157" s="62">
        <v>44986</v>
      </c>
      <c r="B157" s="74">
        <v>37.157400000000003</v>
      </c>
      <c r="C157" s="74">
        <v>35.0017</v>
      </c>
      <c r="D157" s="74">
        <v>37.459299999999999</v>
      </c>
      <c r="E157" s="74">
        <v>38.243000000000002</v>
      </c>
      <c r="F157" s="74">
        <v>32.796799999999998</v>
      </c>
      <c r="G157" s="74">
        <v>31.163</v>
      </c>
      <c r="H157" s="74">
        <v>37.482500000000002</v>
      </c>
      <c r="I157" s="74">
        <v>34.997399999999999</v>
      </c>
      <c r="J157" s="74">
        <v>37.834600000000002</v>
      </c>
      <c r="K157" s="74">
        <v>38.243000000000002</v>
      </c>
      <c r="L157" s="74">
        <v>35.364699999999999</v>
      </c>
      <c r="M157" s="74">
        <v>31.163</v>
      </c>
      <c r="N157" s="74">
        <v>6.1398000000000001</v>
      </c>
      <c r="O157" s="74">
        <v>43.368200000000002</v>
      </c>
      <c r="P157" s="74">
        <v>5.9142999999999999</v>
      </c>
      <c r="Q157" s="74">
        <v>0</v>
      </c>
      <c r="R157" s="74">
        <v>5.9142999999999999</v>
      </c>
      <c r="S157" s="74" t="s">
        <v>127</v>
      </c>
    </row>
    <row r="158" spans="1:19" hidden="1" outlineLevel="1" collapsed="1">
      <c r="A158" s="62">
        <v>45017</v>
      </c>
      <c r="B158" s="74">
        <v>38.0242</v>
      </c>
      <c r="C158" s="74">
        <v>38.627200000000002</v>
      </c>
      <c r="D158" s="74">
        <v>37.945300000000003</v>
      </c>
      <c r="E158" s="74">
        <v>38.386000000000003</v>
      </c>
      <c r="F158" s="74">
        <v>36.432200000000002</v>
      </c>
      <c r="G158" s="74">
        <v>24.125499999999999</v>
      </c>
      <c r="H158" s="74">
        <v>38.097999999999999</v>
      </c>
      <c r="I158" s="74">
        <v>38.618600000000001</v>
      </c>
      <c r="J158" s="74">
        <v>38.029699999999998</v>
      </c>
      <c r="K158" s="74">
        <v>38.386000000000003</v>
      </c>
      <c r="L158" s="74">
        <v>37.036799999999999</v>
      </c>
      <c r="M158" s="74">
        <v>24.125499999999999</v>
      </c>
      <c r="N158" s="74">
        <v>6.6224999999999996</v>
      </c>
      <c r="O158" s="74">
        <v>50.442999999999998</v>
      </c>
      <c r="P158" s="74">
        <v>5</v>
      </c>
      <c r="Q158" s="74">
        <v>0</v>
      </c>
      <c r="R158" s="74">
        <v>5</v>
      </c>
      <c r="S158" s="74" t="s">
        <v>127</v>
      </c>
    </row>
    <row r="159" spans="1:19" hidden="1" outlineLevel="1" collapsed="1">
      <c r="A159" s="62">
        <v>45047</v>
      </c>
      <c r="B159" s="74">
        <v>37.720399999999998</v>
      </c>
      <c r="C159" s="74">
        <v>39.027999999999999</v>
      </c>
      <c r="D159" s="74">
        <v>37.569600000000001</v>
      </c>
      <c r="E159" s="74">
        <v>38.422400000000003</v>
      </c>
      <c r="F159" s="74">
        <v>35.707799999999999</v>
      </c>
      <c r="G159" s="74">
        <v>18.209199999999999</v>
      </c>
      <c r="H159" s="74">
        <v>38.004800000000003</v>
      </c>
      <c r="I159" s="74">
        <v>39.024999999999999</v>
      </c>
      <c r="J159" s="74">
        <v>37.886099999999999</v>
      </c>
      <c r="K159" s="74">
        <v>38.422400000000003</v>
      </c>
      <c r="L159" s="74">
        <v>38.112400000000001</v>
      </c>
      <c r="M159" s="74">
        <v>18.209199999999999</v>
      </c>
      <c r="N159" s="74">
        <v>5.2333999999999996</v>
      </c>
      <c r="O159" s="74">
        <v>45.075499999999998</v>
      </c>
      <c r="P159" s="74">
        <v>5</v>
      </c>
      <c r="Q159" s="74">
        <v>0</v>
      </c>
      <c r="R159" s="74">
        <v>5</v>
      </c>
      <c r="S159" s="74" t="s">
        <v>127</v>
      </c>
    </row>
    <row r="160" spans="1:19" hidden="1" outlineLevel="1" collapsed="1">
      <c r="A160" s="62">
        <v>45078</v>
      </c>
      <c r="B160" s="74">
        <v>36.323700000000002</v>
      </c>
      <c r="C160" s="74">
        <v>39.079099999999997</v>
      </c>
      <c r="D160" s="74">
        <v>36.074199999999998</v>
      </c>
      <c r="E160" s="74">
        <v>37.808500000000002</v>
      </c>
      <c r="F160" s="74">
        <v>33.029000000000003</v>
      </c>
      <c r="G160" s="74">
        <v>13.4854</v>
      </c>
      <c r="H160" s="74">
        <v>36.448799999999999</v>
      </c>
      <c r="I160" s="74">
        <v>39.073999999999998</v>
      </c>
      <c r="J160" s="74">
        <v>36.210299999999997</v>
      </c>
      <c r="K160" s="74">
        <v>37.808500000000002</v>
      </c>
      <c r="L160" s="74">
        <v>33.816899999999997</v>
      </c>
      <c r="M160" s="74">
        <v>13.4854</v>
      </c>
      <c r="N160" s="74">
        <v>5.8718000000000004</v>
      </c>
      <c r="O160" s="74">
        <v>43.671599999999998</v>
      </c>
      <c r="P160" s="74">
        <v>5</v>
      </c>
      <c r="Q160" s="74">
        <v>0</v>
      </c>
      <c r="R160" s="74">
        <v>5</v>
      </c>
      <c r="S160" s="74" t="s">
        <v>127</v>
      </c>
    </row>
    <row r="161" spans="1:19" hidden="1" outlineLevel="1" collapsed="1">
      <c r="A161" s="62">
        <v>45108</v>
      </c>
      <c r="B161" s="74">
        <v>36.742600000000003</v>
      </c>
      <c r="C161" s="74">
        <v>39.759399999999999</v>
      </c>
      <c r="D161" s="74">
        <v>36.481099999999998</v>
      </c>
      <c r="E161" s="74">
        <v>38.324399999999997</v>
      </c>
      <c r="F161" s="74">
        <v>34.305700000000002</v>
      </c>
      <c r="G161" s="74">
        <v>12.994899999999999</v>
      </c>
      <c r="H161" s="74">
        <v>36.833300000000001</v>
      </c>
      <c r="I161" s="74">
        <v>39.761200000000002</v>
      </c>
      <c r="J161" s="74">
        <v>36.579599999999999</v>
      </c>
      <c r="K161" s="74">
        <v>38.324399999999997</v>
      </c>
      <c r="L161" s="74">
        <v>34.862499999999997</v>
      </c>
      <c r="M161" s="74">
        <v>12.994899999999999</v>
      </c>
      <c r="N161" s="74">
        <v>8.0300999999999991</v>
      </c>
      <c r="O161" s="74">
        <v>39.223399999999998</v>
      </c>
      <c r="P161" s="74">
        <v>5</v>
      </c>
      <c r="Q161" s="74">
        <v>0</v>
      </c>
      <c r="R161" s="74">
        <v>5</v>
      </c>
      <c r="S161" s="74" t="s">
        <v>127</v>
      </c>
    </row>
    <row r="162" spans="1:19" hidden="1" outlineLevel="1" collapsed="1">
      <c r="A162" s="62">
        <v>45139</v>
      </c>
      <c r="B162" s="74">
        <v>36.1188</v>
      </c>
      <c r="C162" s="74">
        <v>38.697800000000001</v>
      </c>
      <c r="D162" s="74">
        <v>35.891500000000001</v>
      </c>
      <c r="E162" s="74">
        <v>38.344499999999996</v>
      </c>
      <c r="F162" s="74">
        <v>31.602599999999999</v>
      </c>
      <c r="G162" s="74">
        <v>11.795299999999999</v>
      </c>
      <c r="H162" s="74">
        <v>36.286799999999999</v>
      </c>
      <c r="I162" s="74">
        <v>38.692</v>
      </c>
      <c r="J162" s="74">
        <v>36.073700000000002</v>
      </c>
      <c r="K162" s="74">
        <v>38.344499999999996</v>
      </c>
      <c r="L162" s="74">
        <v>32.515700000000002</v>
      </c>
      <c r="M162" s="74">
        <v>11.795299999999999</v>
      </c>
      <c r="N162" s="74">
        <v>5.3193000000000001</v>
      </c>
      <c r="O162" s="74">
        <v>51.065300000000001</v>
      </c>
      <c r="P162" s="74">
        <v>5</v>
      </c>
      <c r="Q162" s="74">
        <v>0</v>
      </c>
      <c r="R162" s="74">
        <v>5</v>
      </c>
      <c r="S162" s="74">
        <v>0</v>
      </c>
    </row>
    <row r="163" spans="1:19" hidden="1" outlineLevel="1" collapsed="1">
      <c r="A163" s="62">
        <v>45170</v>
      </c>
      <c r="B163" s="74">
        <v>36.398699999999998</v>
      </c>
      <c r="C163" s="74">
        <v>37.623100000000001</v>
      </c>
      <c r="D163" s="74">
        <v>36.290100000000002</v>
      </c>
      <c r="E163" s="74">
        <v>38.2361</v>
      </c>
      <c r="F163" s="74">
        <v>31.9787</v>
      </c>
      <c r="G163" s="74">
        <v>17.415800000000001</v>
      </c>
      <c r="H163" s="74">
        <v>36.6128</v>
      </c>
      <c r="I163" s="74">
        <v>37.6175</v>
      </c>
      <c r="J163" s="74">
        <v>36.523099999999999</v>
      </c>
      <c r="K163" s="74">
        <v>38.2361</v>
      </c>
      <c r="L163" s="74">
        <v>33.157499999999999</v>
      </c>
      <c r="M163" s="74">
        <v>17.415800000000001</v>
      </c>
      <c r="N163" s="74">
        <v>5.2031000000000001</v>
      </c>
      <c r="O163" s="74">
        <v>53.525399999999998</v>
      </c>
      <c r="P163" s="74">
        <v>5.0004999999999997</v>
      </c>
      <c r="Q163" s="74">
        <v>36.5</v>
      </c>
      <c r="R163" s="74">
        <v>5</v>
      </c>
      <c r="S163" s="74" t="s">
        <v>127</v>
      </c>
    </row>
    <row r="164" spans="1:19" hidden="1" outlineLevel="1" collapsed="1">
      <c r="A164" s="62">
        <v>45200</v>
      </c>
      <c r="B164" s="74">
        <v>36.068100000000001</v>
      </c>
      <c r="C164" s="74">
        <v>37.310200000000002</v>
      </c>
      <c r="D164" s="74">
        <v>35.956200000000003</v>
      </c>
      <c r="E164" s="74">
        <v>38.389699999999998</v>
      </c>
      <c r="F164" s="74">
        <v>32.7211</v>
      </c>
      <c r="G164" s="74">
        <v>20.704599999999999</v>
      </c>
      <c r="H164" s="74">
        <v>36.158799999999999</v>
      </c>
      <c r="I164" s="74">
        <v>37.308900000000001</v>
      </c>
      <c r="J164" s="74">
        <v>36.054900000000004</v>
      </c>
      <c r="K164" s="74">
        <v>38.389699999999998</v>
      </c>
      <c r="L164" s="74">
        <v>33.404600000000002</v>
      </c>
      <c r="M164" s="74">
        <v>20.704599999999999</v>
      </c>
      <c r="N164" s="74">
        <v>5.1406999999999998</v>
      </c>
      <c r="O164" s="74">
        <v>48.4437</v>
      </c>
      <c r="P164" s="74">
        <v>5.0021000000000004</v>
      </c>
      <c r="Q164" s="74">
        <v>36.5</v>
      </c>
      <c r="R164" s="74">
        <v>5</v>
      </c>
      <c r="S164" s="74" t="s">
        <v>127</v>
      </c>
    </row>
    <row r="165" spans="1:19" hidden="1" outlineLevel="1" collapsed="1">
      <c r="A165" s="62">
        <v>45231</v>
      </c>
      <c r="B165" s="74">
        <v>35.463000000000001</v>
      </c>
      <c r="C165" s="74">
        <v>37.485999999999997</v>
      </c>
      <c r="D165" s="74">
        <v>35.3093</v>
      </c>
      <c r="E165" s="74">
        <v>37.788800000000002</v>
      </c>
      <c r="F165" s="74">
        <v>31.3184</v>
      </c>
      <c r="G165" s="74">
        <v>20.952400000000001</v>
      </c>
      <c r="H165" s="74">
        <v>35.632199999999997</v>
      </c>
      <c r="I165" s="74">
        <v>37.472700000000003</v>
      </c>
      <c r="J165" s="74">
        <v>35.491700000000002</v>
      </c>
      <c r="K165" s="74">
        <v>37.788800000000002</v>
      </c>
      <c r="L165" s="74">
        <v>32.414400000000001</v>
      </c>
      <c r="M165" s="74">
        <v>20.967500000000001</v>
      </c>
      <c r="N165" s="74">
        <v>5.9340000000000002</v>
      </c>
      <c r="O165" s="74">
        <v>44.568199999999997</v>
      </c>
      <c r="P165" s="74">
        <v>5.0103999999999997</v>
      </c>
      <c r="Q165" s="74">
        <v>36.5</v>
      </c>
      <c r="R165" s="74">
        <v>5</v>
      </c>
      <c r="S165" s="74">
        <v>5.6901000000000002</v>
      </c>
    </row>
    <row r="166" spans="1:19" hidden="1" outlineLevel="1" collapsed="1">
      <c r="A166" s="62">
        <v>45261</v>
      </c>
      <c r="B166" s="74">
        <v>35.775700000000001</v>
      </c>
      <c r="C166" s="74">
        <v>37.534700000000001</v>
      </c>
      <c r="D166" s="74">
        <v>35.624099999999999</v>
      </c>
      <c r="E166" s="74">
        <v>38.011800000000001</v>
      </c>
      <c r="F166" s="74">
        <v>31.1403</v>
      </c>
      <c r="G166" s="74">
        <v>22.351800000000001</v>
      </c>
      <c r="H166" s="74">
        <v>35.783299999999997</v>
      </c>
      <c r="I166" s="74">
        <v>37.513100000000001</v>
      </c>
      <c r="J166" s="74">
        <v>35.634900000000002</v>
      </c>
      <c r="K166" s="74">
        <v>38.011800000000001</v>
      </c>
      <c r="L166" s="74">
        <v>31.201899999999998</v>
      </c>
      <c r="M166" s="74">
        <v>22.351800000000001</v>
      </c>
      <c r="N166" s="74">
        <v>24.967700000000001</v>
      </c>
      <c r="O166" s="74">
        <v>42.023499999999999</v>
      </c>
      <c r="P166" s="74">
        <v>5</v>
      </c>
      <c r="Q166" s="74">
        <v>0</v>
      </c>
      <c r="R166" s="74">
        <v>5</v>
      </c>
      <c r="S166" s="74" t="s">
        <v>127</v>
      </c>
    </row>
    <row r="167" spans="1:19" hidden="1" outlineLevel="1" collapsed="1">
      <c r="A167" s="62">
        <v>45292</v>
      </c>
      <c r="B167" s="74">
        <v>36.251100000000001</v>
      </c>
      <c r="C167" s="74">
        <v>37.844499999999996</v>
      </c>
      <c r="D167" s="74">
        <v>36.127000000000002</v>
      </c>
      <c r="E167" s="74">
        <v>38.384500000000003</v>
      </c>
      <c r="F167" s="74">
        <v>32.637599999999999</v>
      </c>
      <c r="G167" s="74">
        <v>22.886099999999999</v>
      </c>
      <c r="H167" s="74">
        <v>36.357300000000002</v>
      </c>
      <c r="I167" s="74">
        <v>37.831800000000001</v>
      </c>
      <c r="J167" s="74">
        <v>36.242100000000001</v>
      </c>
      <c r="K167" s="74">
        <v>38.384500000000003</v>
      </c>
      <c r="L167" s="74">
        <v>33.313000000000002</v>
      </c>
      <c r="M167" s="74">
        <v>22.886099999999999</v>
      </c>
      <c r="N167" s="74">
        <v>5.7667000000000002</v>
      </c>
      <c r="O167" s="74">
        <v>55.297899999999998</v>
      </c>
      <c r="P167" s="74">
        <v>5</v>
      </c>
      <c r="Q167" s="74">
        <v>0</v>
      </c>
      <c r="R167" s="74">
        <v>5</v>
      </c>
      <c r="S167" s="74" t="s">
        <v>127</v>
      </c>
    </row>
    <row r="168" spans="1:19" hidden="1" outlineLevel="1" collapsed="1">
      <c r="A168" s="62">
        <v>45323</v>
      </c>
      <c r="B168" s="74">
        <v>36.649099999999997</v>
      </c>
      <c r="C168" s="74">
        <v>37.670299999999997</v>
      </c>
      <c r="D168" s="74">
        <v>36.5687</v>
      </c>
      <c r="E168" s="74">
        <v>38.685899999999997</v>
      </c>
      <c r="F168" s="74">
        <v>31.5032</v>
      </c>
      <c r="G168" s="74">
        <v>24.918700000000001</v>
      </c>
      <c r="H168" s="74">
        <v>36.725700000000003</v>
      </c>
      <c r="I168" s="74">
        <v>37.6599</v>
      </c>
      <c r="J168" s="74">
        <v>36.652099999999997</v>
      </c>
      <c r="K168" s="74">
        <v>38.685899999999997</v>
      </c>
      <c r="L168" s="74">
        <v>31.9588</v>
      </c>
      <c r="M168" s="74">
        <v>24.918700000000001</v>
      </c>
      <c r="N168" s="74">
        <v>6.2770000000000001</v>
      </c>
      <c r="O168" s="74">
        <v>47.764200000000002</v>
      </c>
      <c r="P168" s="74">
        <v>5</v>
      </c>
      <c r="Q168" s="74">
        <v>0</v>
      </c>
      <c r="R168" s="74">
        <v>5</v>
      </c>
      <c r="S168" s="74">
        <v>0</v>
      </c>
    </row>
    <row r="169" spans="1:19" hidden="1" outlineLevel="1" collapsed="1">
      <c r="A169" s="62">
        <v>45352</v>
      </c>
      <c r="B169" s="74">
        <v>36.153399999999998</v>
      </c>
      <c r="C169" s="74">
        <v>31.578199999999999</v>
      </c>
      <c r="D169" s="74">
        <v>36.509300000000003</v>
      </c>
      <c r="E169" s="74">
        <v>38.645899999999997</v>
      </c>
      <c r="F169" s="74">
        <v>31.696899999999999</v>
      </c>
      <c r="G169" s="74">
        <v>24.9514</v>
      </c>
      <c r="H169" s="74">
        <v>36.280299999999997</v>
      </c>
      <c r="I169" s="74">
        <v>31.5639</v>
      </c>
      <c r="J169" s="74">
        <v>36.648600000000002</v>
      </c>
      <c r="K169" s="74">
        <v>38.645899999999997</v>
      </c>
      <c r="L169" s="74">
        <v>32.431800000000003</v>
      </c>
      <c r="M169" s="74">
        <v>24.9514</v>
      </c>
      <c r="N169" s="74">
        <v>5.6680999999999999</v>
      </c>
      <c r="O169" s="74">
        <v>47.4283</v>
      </c>
      <c r="P169" s="74">
        <v>5</v>
      </c>
      <c r="Q169" s="74">
        <v>52</v>
      </c>
      <c r="R169" s="74">
        <v>5</v>
      </c>
      <c r="S169" s="74" t="s">
        <v>127</v>
      </c>
    </row>
    <row r="170" spans="1:19" collapsed="1">
      <c r="A170" s="62">
        <v>45383</v>
      </c>
      <c r="B170" s="74">
        <v>35.826500000000003</v>
      </c>
      <c r="C170" s="74">
        <v>33.536099999999998</v>
      </c>
      <c r="D170" s="74">
        <v>36.003399999999999</v>
      </c>
      <c r="E170" s="74">
        <v>38.680700000000002</v>
      </c>
      <c r="F170" s="74">
        <v>31.0349</v>
      </c>
      <c r="G170" s="74">
        <v>23.106200000000001</v>
      </c>
      <c r="H170" s="74">
        <v>35.889800000000001</v>
      </c>
      <c r="I170" s="74">
        <v>33.512300000000003</v>
      </c>
      <c r="J170" s="74">
        <v>36.073599999999999</v>
      </c>
      <c r="K170" s="74">
        <v>38.680700000000002</v>
      </c>
      <c r="L170" s="74">
        <v>31.344200000000001</v>
      </c>
      <c r="M170" s="74">
        <v>23.106200000000001</v>
      </c>
      <c r="N170" s="74">
        <v>7.0587</v>
      </c>
      <c r="O170" s="74">
        <v>50.886600000000001</v>
      </c>
      <c r="P170" s="74">
        <v>5</v>
      </c>
      <c r="Q170" s="74">
        <v>0</v>
      </c>
      <c r="R170" s="74">
        <v>5</v>
      </c>
      <c r="S170" s="74">
        <v>0</v>
      </c>
    </row>
    <row r="171" spans="1:19">
      <c r="A171" s="62">
        <v>45413</v>
      </c>
      <c r="B171" s="74">
        <v>36.127200000000002</v>
      </c>
      <c r="C171" s="74">
        <v>34.630000000000003</v>
      </c>
      <c r="D171" s="74">
        <v>36.237900000000003</v>
      </c>
      <c r="E171" s="74">
        <v>38.701300000000003</v>
      </c>
      <c r="F171" s="74">
        <v>32.150100000000002</v>
      </c>
      <c r="G171" s="74">
        <v>22.823699999999999</v>
      </c>
      <c r="H171" s="74">
        <v>36.186300000000003</v>
      </c>
      <c r="I171" s="74">
        <v>34.605600000000003</v>
      </c>
      <c r="J171" s="74">
        <v>36.303199999999997</v>
      </c>
      <c r="K171" s="74">
        <v>38.701300000000003</v>
      </c>
      <c r="L171" s="74">
        <v>32.480600000000003</v>
      </c>
      <c r="M171" s="74">
        <v>22.823699999999999</v>
      </c>
      <c r="N171" s="74">
        <v>7.0552999999999999</v>
      </c>
      <c r="O171" s="74">
        <v>54.530700000000003</v>
      </c>
      <c r="P171" s="74">
        <v>5</v>
      </c>
      <c r="Q171" s="74">
        <v>0</v>
      </c>
      <c r="R171" s="74">
        <v>5</v>
      </c>
      <c r="S171" s="74" t="s">
        <v>127</v>
      </c>
    </row>
    <row r="172" spans="1:19">
      <c r="A172" s="62">
        <v>45444</v>
      </c>
      <c r="B172" s="74">
        <v>36.2545</v>
      </c>
      <c r="C172" s="74">
        <v>36.703000000000003</v>
      </c>
      <c r="D172" s="74">
        <v>36.223500000000001</v>
      </c>
      <c r="E172" s="74">
        <v>38.2562</v>
      </c>
      <c r="F172" s="74">
        <v>30.767299999999999</v>
      </c>
      <c r="G172" s="74">
        <v>28.056999999999999</v>
      </c>
      <c r="H172" s="74">
        <v>36.350999999999999</v>
      </c>
      <c r="I172" s="74">
        <v>36.702300000000001</v>
      </c>
      <c r="J172" s="74">
        <v>36.326599999999999</v>
      </c>
      <c r="K172" s="74">
        <v>38.2562</v>
      </c>
      <c r="L172" s="74">
        <v>31.248000000000001</v>
      </c>
      <c r="M172" s="74">
        <v>28.056999999999999</v>
      </c>
      <c r="N172" s="74">
        <v>5.9490999999999996</v>
      </c>
      <c r="O172" s="74">
        <v>37.181399999999996</v>
      </c>
      <c r="P172" s="74">
        <v>5</v>
      </c>
      <c r="Q172" s="74">
        <v>0</v>
      </c>
      <c r="R172" s="74">
        <v>5</v>
      </c>
      <c r="S172" s="74" t="s">
        <v>127</v>
      </c>
    </row>
    <row r="173" spans="1:19">
      <c r="A173" s="62">
        <v>45474</v>
      </c>
      <c r="B173" s="74">
        <v>35.354700000000001</v>
      </c>
      <c r="C173" s="74">
        <v>36.150399999999998</v>
      </c>
      <c r="D173" s="74">
        <v>35.296999999999997</v>
      </c>
      <c r="E173" s="74">
        <v>37.833199999999998</v>
      </c>
      <c r="F173" s="74">
        <v>29.960100000000001</v>
      </c>
      <c r="G173" s="74">
        <v>24.527999999999999</v>
      </c>
      <c r="H173" s="74">
        <v>35.450000000000003</v>
      </c>
      <c r="I173" s="74">
        <v>36.125599999999999</v>
      </c>
      <c r="J173" s="74">
        <v>35.401000000000003</v>
      </c>
      <c r="K173" s="74">
        <v>37.833199999999998</v>
      </c>
      <c r="L173" s="74">
        <v>30.3935</v>
      </c>
      <c r="M173" s="74">
        <v>24.527999999999999</v>
      </c>
      <c r="N173" s="74">
        <v>6.4425999999999997</v>
      </c>
      <c r="O173" s="74">
        <v>53.156100000000002</v>
      </c>
      <c r="P173" s="74">
        <v>5</v>
      </c>
      <c r="Q173" s="74">
        <v>0</v>
      </c>
      <c r="R173" s="74">
        <v>5</v>
      </c>
      <c r="S173" s="74" t="s">
        <v>127</v>
      </c>
    </row>
    <row r="174" spans="1:19">
      <c r="A174" s="62">
        <v>45505</v>
      </c>
      <c r="B174" s="74">
        <v>36.023200000000003</v>
      </c>
      <c r="C174" s="74">
        <v>36.552199999999999</v>
      </c>
      <c r="D174" s="74">
        <v>35.984299999999998</v>
      </c>
      <c r="E174" s="74">
        <v>37.978200000000001</v>
      </c>
      <c r="F174" s="74">
        <v>30.494</v>
      </c>
      <c r="G174" s="74">
        <v>26.7378</v>
      </c>
      <c r="H174" s="74">
        <v>36.168100000000003</v>
      </c>
      <c r="I174" s="74">
        <v>36.477200000000003</v>
      </c>
      <c r="J174" s="74">
        <v>36.145299999999999</v>
      </c>
      <c r="K174" s="74">
        <v>37.978200000000001</v>
      </c>
      <c r="L174" s="74">
        <v>31.289400000000001</v>
      </c>
      <c r="M174" s="74">
        <v>26.7378</v>
      </c>
      <c r="N174" s="74">
        <v>7.5608000000000004</v>
      </c>
      <c r="O174" s="74">
        <v>57.1432</v>
      </c>
      <c r="P174" s="74">
        <v>5</v>
      </c>
      <c r="Q174" s="74">
        <v>0</v>
      </c>
      <c r="R174" s="74">
        <v>5</v>
      </c>
      <c r="S174" s="74">
        <v>0</v>
      </c>
    </row>
    <row r="175" spans="1:19">
      <c r="A175" s="62">
        <v>45536</v>
      </c>
      <c r="B175" s="74">
        <v>36.099400000000003</v>
      </c>
      <c r="C175" s="74">
        <v>36.256399999999999</v>
      </c>
      <c r="D175" s="74">
        <v>36.087499999999999</v>
      </c>
      <c r="E175" s="74">
        <v>37.6004</v>
      </c>
      <c r="F175" s="74">
        <v>32.392000000000003</v>
      </c>
      <c r="G175" s="74">
        <v>27.548400000000001</v>
      </c>
      <c r="H175" s="74">
        <v>36.097900000000003</v>
      </c>
      <c r="I175" s="74">
        <v>36.235999999999997</v>
      </c>
      <c r="J175" s="74">
        <v>36.087499999999999</v>
      </c>
      <c r="K175" s="74">
        <v>37.6004</v>
      </c>
      <c r="L175" s="74">
        <v>32.392000000000003</v>
      </c>
      <c r="M175" s="74">
        <v>27.548400000000001</v>
      </c>
      <c r="N175" s="74">
        <v>52.551000000000002</v>
      </c>
      <c r="O175" s="74">
        <v>52.551000000000002</v>
      </c>
      <c r="P175" s="74">
        <v>0</v>
      </c>
      <c r="Q175" s="74">
        <v>0</v>
      </c>
      <c r="R175" s="74">
        <v>0</v>
      </c>
      <c r="S175" s="74" t="s">
        <v>127</v>
      </c>
    </row>
    <row r="176" spans="1:19">
      <c r="A176" s="62">
        <v>45566</v>
      </c>
      <c r="B176" s="74">
        <v>35.700800000000001</v>
      </c>
      <c r="C176" s="74">
        <v>36.339799999999997</v>
      </c>
      <c r="D176" s="74">
        <v>35.653500000000001</v>
      </c>
      <c r="E176" s="74">
        <v>37.588799999999999</v>
      </c>
      <c r="F176" s="74">
        <v>31.050799999999999</v>
      </c>
      <c r="G176" s="74">
        <v>26.323599999999999</v>
      </c>
      <c r="H176" s="74">
        <v>35.868699999999997</v>
      </c>
      <c r="I176" s="74">
        <v>36.311</v>
      </c>
      <c r="J176" s="74">
        <v>35.835799999999999</v>
      </c>
      <c r="K176" s="74">
        <v>37.588799999999999</v>
      </c>
      <c r="L176" s="74">
        <v>31.897099999999998</v>
      </c>
      <c r="M176" s="74">
        <v>26.323599999999999</v>
      </c>
      <c r="N176" s="74">
        <v>5.9408000000000003</v>
      </c>
      <c r="O176" s="74">
        <v>55.218499999999999</v>
      </c>
      <c r="P176" s="74">
        <v>5</v>
      </c>
      <c r="Q176" s="74">
        <v>0</v>
      </c>
      <c r="R176" s="74">
        <v>5</v>
      </c>
      <c r="S176" s="74" t="s">
        <v>127</v>
      </c>
    </row>
    <row r="177" spans="1:19">
      <c r="A177" s="62">
        <v>45597</v>
      </c>
      <c r="B177" s="74">
        <v>35.536999999999999</v>
      </c>
      <c r="C177" s="74">
        <v>36.411299999999997</v>
      </c>
      <c r="D177" s="74">
        <v>35.474200000000003</v>
      </c>
      <c r="E177" s="74">
        <v>37.250900000000001</v>
      </c>
      <c r="F177" s="74">
        <v>30.415900000000001</v>
      </c>
      <c r="G177" s="74">
        <v>28.1816</v>
      </c>
      <c r="H177" s="74">
        <v>35.607199999999999</v>
      </c>
      <c r="I177" s="74">
        <v>36.403599999999997</v>
      </c>
      <c r="J177" s="74">
        <v>35.549900000000001</v>
      </c>
      <c r="K177" s="74">
        <v>37.250900000000001</v>
      </c>
      <c r="L177" s="74">
        <v>30.763200000000001</v>
      </c>
      <c r="M177" s="74">
        <v>28.1816</v>
      </c>
      <c r="N177" s="74">
        <v>6.1786000000000003</v>
      </c>
      <c r="O177" s="74">
        <v>43.429400000000001</v>
      </c>
      <c r="P177" s="74">
        <v>5</v>
      </c>
      <c r="Q177" s="74">
        <v>0</v>
      </c>
      <c r="R177" s="74">
        <v>5</v>
      </c>
      <c r="S177" s="74" t="s">
        <v>127</v>
      </c>
    </row>
    <row r="178" spans="1:19">
      <c r="A178" s="62">
        <v>45627</v>
      </c>
      <c r="B178" s="74">
        <v>35.714500000000001</v>
      </c>
      <c r="C178" s="74">
        <v>36.222799999999999</v>
      </c>
      <c r="D178" s="74">
        <v>35.677599999999998</v>
      </c>
      <c r="E178" s="74">
        <v>37.062600000000003</v>
      </c>
      <c r="F178" s="74">
        <v>31.0472</v>
      </c>
      <c r="G178" s="74">
        <v>31.277699999999999</v>
      </c>
      <c r="H178" s="74">
        <v>35.812199999999997</v>
      </c>
      <c r="I178" s="74">
        <v>36.191099999999999</v>
      </c>
      <c r="J178" s="74">
        <v>35.784700000000001</v>
      </c>
      <c r="K178" s="74">
        <v>37.208399999999997</v>
      </c>
      <c r="L178" s="74">
        <v>31.0472</v>
      </c>
      <c r="M178" s="74">
        <v>31.277699999999999</v>
      </c>
      <c r="N178" s="74">
        <v>6.6443000000000003</v>
      </c>
      <c r="O178" s="74">
        <v>56.051000000000002</v>
      </c>
      <c r="P178" s="74">
        <v>5</v>
      </c>
      <c r="Q178" s="74">
        <v>5</v>
      </c>
      <c r="R178" s="74">
        <v>0</v>
      </c>
      <c r="S178" s="74" t="s">
        <v>127</v>
      </c>
    </row>
    <row r="179" spans="1:19">
      <c r="A179" s="62">
        <v>45658</v>
      </c>
      <c r="B179" s="74">
        <v>35.6721</v>
      </c>
      <c r="C179" s="74">
        <v>36.398699999999998</v>
      </c>
      <c r="D179" s="74">
        <v>35.621400000000001</v>
      </c>
      <c r="E179" s="74">
        <v>37.656799999999997</v>
      </c>
      <c r="F179" s="74">
        <v>30.865200000000002</v>
      </c>
      <c r="G179" s="74">
        <v>27.959199999999999</v>
      </c>
      <c r="H179" s="74">
        <v>35.701900000000002</v>
      </c>
      <c r="I179" s="74">
        <v>36.367800000000003</v>
      </c>
      <c r="J179" s="74">
        <v>35.655500000000004</v>
      </c>
      <c r="K179" s="74">
        <v>37.706800000000001</v>
      </c>
      <c r="L179" s="74">
        <v>30.865200000000002</v>
      </c>
      <c r="M179" s="74">
        <v>27.959199999999999</v>
      </c>
      <c r="N179" s="74">
        <v>9.4135000000000009</v>
      </c>
      <c r="O179" s="74">
        <v>57.512700000000002</v>
      </c>
      <c r="P179" s="74">
        <v>5</v>
      </c>
      <c r="Q179" s="74">
        <v>5</v>
      </c>
      <c r="R179" s="74">
        <v>0</v>
      </c>
      <c r="S179" s="74" t="s">
        <v>127</v>
      </c>
    </row>
    <row r="180" spans="1:19">
      <c r="A180" s="62">
        <v>45689</v>
      </c>
      <c r="B180" s="74">
        <v>36.146999999999998</v>
      </c>
      <c r="C180" s="74">
        <v>36.590699999999998</v>
      </c>
      <c r="D180" s="74">
        <v>36.114699999999999</v>
      </c>
      <c r="E180" s="74">
        <v>37.892299999999999</v>
      </c>
      <c r="F180" s="74">
        <v>31.245100000000001</v>
      </c>
      <c r="G180" s="74">
        <v>28.389700000000001</v>
      </c>
      <c r="H180" s="74">
        <v>36.241300000000003</v>
      </c>
      <c r="I180" s="74">
        <v>36.568300000000001</v>
      </c>
      <c r="J180" s="74">
        <v>36.217500000000001</v>
      </c>
      <c r="K180" s="74">
        <v>37.892299999999999</v>
      </c>
      <c r="L180" s="74">
        <v>31.708200000000001</v>
      </c>
      <c r="M180" s="74">
        <v>28.389700000000001</v>
      </c>
      <c r="N180" s="74">
        <v>6.5039999999999996</v>
      </c>
      <c r="O180" s="74">
        <v>51.330399999999997</v>
      </c>
      <c r="P180" s="74">
        <v>5</v>
      </c>
      <c r="Q180" s="74">
        <v>0</v>
      </c>
      <c r="R180" s="74">
        <v>5</v>
      </c>
      <c r="S180" s="74" t="s">
        <v>127</v>
      </c>
    </row>
    <row r="181" spans="1:19">
      <c r="A181" s="62">
        <v>45717</v>
      </c>
      <c r="B181" s="74">
        <v>36.934899999999999</v>
      </c>
      <c r="C181" s="74">
        <v>36.488</v>
      </c>
      <c r="D181" s="74">
        <v>36.966799999999999</v>
      </c>
      <c r="E181" s="74">
        <v>38.242699999999999</v>
      </c>
      <c r="F181" s="74">
        <v>32.6997</v>
      </c>
      <c r="G181" s="74">
        <v>33.123800000000003</v>
      </c>
      <c r="H181" s="74">
        <v>37.037100000000002</v>
      </c>
      <c r="I181" s="74">
        <v>36.464500000000001</v>
      </c>
      <c r="J181" s="74">
        <v>37.0779</v>
      </c>
      <c r="K181" s="74">
        <v>38.242699999999999</v>
      </c>
      <c r="L181" s="74">
        <v>33.226500000000001</v>
      </c>
      <c r="M181" s="74">
        <v>33.123800000000003</v>
      </c>
      <c r="N181" s="74">
        <v>6.2362000000000002</v>
      </c>
      <c r="O181" s="74">
        <v>55.834699999999998</v>
      </c>
      <c r="P181" s="74">
        <v>5</v>
      </c>
      <c r="Q181" s="74">
        <v>0</v>
      </c>
      <c r="R181" s="74">
        <v>5</v>
      </c>
      <c r="S181" s="74" t="s">
        <v>127</v>
      </c>
    </row>
    <row r="182" spans="1:19">
      <c r="A182" s="62">
        <v>45748</v>
      </c>
      <c r="B182" s="74">
        <v>35.962800000000001</v>
      </c>
      <c r="C182" s="74">
        <v>36.460599999999999</v>
      </c>
      <c r="D182" s="74">
        <v>35.928899999999999</v>
      </c>
      <c r="E182" s="74">
        <v>38.078699999999998</v>
      </c>
      <c r="F182" s="74">
        <v>31.183700000000002</v>
      </c>
      <c r="G182" s="74">
        <v>28.546199999999999</v>
      </c>
      <c r="H182" s="74">
        <v>36.071599999999997</v>
      </c>
      <c r="I182" s="74">
        <v>36.355400000000003</v>
      </c>
      <c r="J182" s="74">
        <v>36.052300000000002</v>
      </c>
      <c r="K182" s="74">
        <v>38.078699999999998</v>
      </c>
      <c r="L182" s="74">
        <v>31.652699999999999</v>
      </c>
      <c r="M182" s="74">
        <v>28.546199999999999</v>
      </c>
      <c r="N182" s="74">
        <v>10.3626</v>
      </c>
      <c r="O182" s="74">
        <v>49.5381</v>
      </c>
      <c r="P182" s="74">
        <v>5</v>
      </c>
      <c r="Q182" s="74">
        <v>0</v>
      </c>
      <c r="R182" s="74">
        <v>5</v>
      </c>
      <c r="S182" s="74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44140625" style="76" customWidth="1"/>
    <col min="3" max="3" width="14.33203125" style="76" customWidth="1"/>
    <col min="4" max="4" width="6.33203125" style="71" customWidth="1"/>
    <col min="5" max="5" width="9" style="71" customWidth="1"/>
    <col min="6" max="10" width="7.109375" style="71" customWidth="1"/>
    <col min="11" max="11" width="9" style="71" customWidth="1"/>
    <col min="12" max="14" width="7.109375" style="71" customWidth="1"/>
    <col min="15" max="15" width="6.5546875" style="71" customWidth="1"/>
    <col min="16" max="16" width="7.109375" style="71" customWidth="1"/>
    <col min="17" max="17" width="9" style="71" customWidth="1"/>
    <col min="18" max="20" width="7.109375" style="71" customWidth="1"/>
    <col min="21" max="21" width="10" style="76" customWidth="1"/>
    <col min="22" max="16384" width="9.109375" style="76"/>
  </cols>
  <sheetData>
    <row r="1" spans="1:21" ht="14.4">
      <c r="A1" s="108" t="s">
        <v>173</v>
      </c>
    </row>
    <row r="2" spans="1:21" ht="5.25" customHeight="1"/>
    <row r="3" spans="1:21" ht="27" customHeight="1">
      <c r="A3" s="232" t="s">
        <v>110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2.75" customHeight="1">
      <c r="A4" s="56" t="s">
        <v>62</v>
      </c>
    </row>
    <row r="5" spans="1:21" ht="12.75" customHeight="1">
      <c r="A5" s="77" t="s">
        <v>52</v>
      </c>
    </row>
    <row r="6" spans="1:21" s="78" customFormat="1" ht="12.75" customHeight="1">
      <c r="A6" s="227" t="s">
        <v>0</v>
      </c>
      <c r="B6" s="223" t="s">
        <v>1</v>
      </c>
      <c r="C6" s="223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78" customFormat="1">
      <c r="A7" s="227"/>
      <c r="B7" s="223"/>
      <c r="C7" s="223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7"/>
    </row>
    <row r="8" spans="1:21" ht="69">
      <c r="A8" s="227"/>
      <c r="B8" s="223"/>
      <c r="C8" s="223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58"/>
    </row>
    <row r="9" spans="1:21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42"/>
    </row>
    <row r="10" spans="1:21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</row>
    <row r="11" spans="1:21" ht="12.75" hidden="1" customHeight="1" outlineLevel="1">
      <c r="A11" s="62">
        <v>40544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1" hidden="1" outlineLevel="1">
      <c r="A12" s="62">
        <v>40575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1" hidden="1" outlineLevel="1">
      <c r="A13" s="62">
        <v>40603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21" hidden="1" outlineLevel="1">
      <c r="A14" s="62">
        <v>40634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1" hidden="1" outlineLevel="1">
      <c r="A15" s="62">
        <v>40664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1" hidden="1" outlineLevel="1">
      <c r="A16" s="62">
        <v>40695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idden="1" outlineLevel="1">
      <c r="A17" s="62">
        <v>40725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idden="1" outlineLevel="1">
      <c r="A18" s="62">
        <v>40756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hidden="1" outlineLevel="1">
      <c r="A19" s="62">
        <v>40787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idden="1" outlineLevel="1">
      <c r="A20" s="62">
        <v>40817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hidden="1" outlineLevel="1">
      <c r="A21" s="62">
        <v>40848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hidden="1" outlineLevel="1">
      <c r="A22" s="62">
        <v>40878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0" hidden="1" outlineLevel="1">
      <c r="A23" s="62">
        <v>40909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idden="1" outlineLevel="1">
      <c r="A24" s="62">
        <v>40940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idden="1" outlineLevel="1">
      <c r="A25" s="62">
        <v>40969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1:20" hidden="1" outlineLevel="1">
      <c r="A26" s="62">
        <v>41000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0" hidden="1" outlineLevel="1">
      <c r="A27" s="62">
        <v>41030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hidden="1" outlineLevel="1">
      <c r="A28" s="62">
        <v>41061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hidden="1" outlineLevel="1">
      <c r="A29" s="62">
        <v>41091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hidden="1" outlineLevel="1">
      <c r="A30" s="62">
        <v>41122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hidden="1" outlineLevel="1">
      <c r="A31" s="62">
        <v>41153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hidden="1" outlineLevel="1">
      <c r="A32" s="62">
        <v>41183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1" hidden="1" outlineLevel="1">
      <c r="A33" s="62">
        <v>41214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1" hidden="1" outlineLevel="1">
      <c r="A34" s="62">
        <v>41244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1" hidden="1" outlineLevel="1">
      <c r="A35" s="62">
        <v>41275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1" hidden="1" outlineLevel="1">
      <c r="A36" s="62">
        <v>41306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1" hidden="1" outlineLevel="1">
      <c r="A37" s="62">
        <v>41334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1" hidden="1" outlineLevel="1">
      <c r="A38" s="62">
        <v>41365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1" hidden="1" outlineLevel="1">
      <c r="A39" s="62">
        <v>41395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1" hidden="1" outlineLevel="1">
      <c r="A40" s="62">
        <v>41426</v>
      </c>
      <c r="B40" s="74">
        <v>19.660299999999999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19.660261130682688</v>
      </c>
    </row>
    <row r="41" spans="1:21" hidden="1" outlineLevel="1">
      <c r="A41" s="62">
        <v>41456</v>
      </c>
      <c r="B41" s="74">
        <v>19.169499999999999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19.169482650510101</v>
      </c>
    </row>
    <row r="42" spans="1:21" hidden="1" outlineLevel="1">
      <c r="A42" s="62">
        <v>41487</v>
      </c>
      <c r="B42" s="74">
        <v>19.0871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19.0871</v>
      </c>
    </row>
    <row r="43" spans="1:21" hidden="1" outlineLevel="1">
      <c r="A43" s="62">
        <v>41518</v>
      </c>
      <c r="B43" s="74">
        <v>18.335799999999999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18.335799999999999</v>
      </c>
    </row>
    <row r="44" spans="1:21" hidden="1" outlineLevel="1">
      <c r="A44" s="62">
        <v>41548</v>
      </c>
      <c r="B44" s="74">
        <v>18.2087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18.2087</v>
      </c>
    </row>
    <row r="45" spans="1:21" hidden="1" outlineLevel="1">
      <c r="A45" s="62">
        <v>41579</v>
      </c>
      <c r="B45" s="74">
        <v>17.722799999999999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17.722799999999999</v>
      </c>
    </row>
    <row r="46" spans="1:21" hidden="1" outlineLevel="1">
      <c r="A46" s="62">
        <v>41609</v>
      </c>
      <c r="B46" s="74">
        <v>18.9697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18.9697</v>
      </c>
    </row>
    <row r="47" spans="1:21" hidden="1" outlineLevel="1">
      <c r="A47" s="62">
        <v>41640</v>
      </c>
      <c r="B47" s="74">
        <v>19.332999999999998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19.332960639235669</v>
      </c>
    </row>
    <row r="48" spans="1:21" hidden="1" outlineLevel="1">
      <c r="A48" s="62">
        <v>41671</v>
      </c>
      <c r="B48" s="74">
        <v>19.0671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19.067160775313404</v>
      </c>
    </row>
    <row r="49" spans="1:21" hidden="1" outlineLevel="1">
      <c r="A49" s="62">
        <v>41699</v>
      </c>
      <c r="B49" s="74">
        <v>21.0718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21.071808414258012</v>
      </c>
    </row>
    <row r="50" spans="1:21" hidden="1" outlineLevel="1">
      <c r="A50" s="62">
        <v>41730</v>
      </c>
      <c r="B50" s="74">
        <v>19.327400000000001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19.327386007810375</v>
      </c>
    </row>
    <row r="51" spans="1:21" hidden="1" outlineLevel="1">
      <c r="A51" s="62">
        <v>41760</v>
      </c>
      <c r="B51" s="74">
        <v>17.738900000000001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17.738900000000001</v>
      </c>
    </row>
    <row r="52" spans="1:21" hidden="1" outlineLevel="1">
      <c r="A52" s="62">
        <v>41791</v>
      </c>
      <c r="B52" s="74">
        <v>19.890799999999999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19.890741506900852</v>
      </c>
    </row>
    <row r="53" spans="1:21" hidden="1" outlineLevel="1">
      <c r="A53" s="62">
        <v>41821</v>
      </c>
      <c r="B53" s="74">
        <v>20.8218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20.8218</v>
      </c>
    </row>
    <row r="54" spans="1:21" hidden="1" outlineLevel="1">
      <c r="A54" s="62">
        <v>41852</v>
      </c>
      <c r="B54" s="74">
        <v>20.531600000000001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20.531600000000001</v>
      </c>
    </row>
    <row r="55" spans="1:21" hidden="1" outlineLevel="1">
      <c r="A55" s="62">
        <v>41883</v>
      </c>
      <c r="B55" s="74">
        <v>18.430700000000002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18.430700000000002</v>
      </c>
    </row>
    <row r="56" spans="1:21" hidden="1" outlineLevel="1">
      <c r="A56" s="62">
        <v>41913</v>
      </c>
      <c r="B56" s="74">
        <v>20.587900000000001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20.587943191043461</v>
      </c>
    </row>
    <row r="57" spans="1:21" hidden="1" outlineLevel="1">
      <c r="A57" s="62">
        <v>41944</v>
      </c>
      <c r="B57" s="74">
        <v>20.0379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20.0379</v>
      </c>
    </row>
    <row r="58" spans="1:21" hidden="1" outlineLevel="1">
      <c r="A58" s="62">
        <v>41974</v>
      </c>
      <c r="B58" s="74">
        <v>20.144500000000001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20.144490107180676</v>
      </c>
    </row>
    <row r="59" spans="1:21" hidden="1" outlineLevel="1">
      <c r="A59" s="62">
        <v>42005</v>
      </c>
      <c r="B59" s="74">
        <v>19.606200000000001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19.606245587178712</v>
      </c>
    </row>
    <row r="60" spans="1:21" hidden="1" outlineLevel="1">
      <c r="A60" s="62">
        <v>42036</v>
      </c>
      <c r="B60" s="74">
        <v>13.3775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13.3775</v>
      </c>
    </row>
    <row r="61" spans="1:21" hidden="1" outlineLevel="1">
      <c r="A61" s="62">
        <v>42064</v>
      </c>
      <c r="B61" s="74">
        <v>23.096800000000002</v>
      </c>
      <c r="C61" s="74">
        <v>14</v>
      </c>
      <c r="D61" s="74">
        <v>0</v>
      </c>
      <c r="E61" s="74">
        <v>14</v>
      </c>
      <c r="F61" s="74">
        <v>0</v>
      </c>
      <c r="G61" s="74">
        <v>0</v>
      </c>
      <c r="H61" s="74">
        <v>14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14</v>
      </c>
      <c r="P61" s="74">
        <v>0</v>
      </c>
      <c r="Q61" s="74">
        <v>14</v>
      </c>
      <c r="R61" s="74">
        <v>0</v>
      </c>
      <c r="S61" s="74">
        <v>0</v>
      </c>
      <c r="T61" s="74">
        <v>14</v>
      </c>
      <c r="U61" s="74">
        <v>23.218024756553493</v>
      </c>
    </row>
    <row r="62" spans="1:21" hidden="1" outlineLevel="1">
      <c r="A62" s="62">
        <v>42095</v>
      </c>
      <c r="B62" s="74">
        <v>26.6326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26.632599999999996</v>
      </c>
    </row>
    <row r="63" spans="1:21" hidden="1" outlineLevel="1">
      <c r="A63" s="62">
        <v>42125</v>
      </c>
      <c r="B63" s="74">
        <v>27.4939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27.4939</v>
      </c>
    </row>
    <row r="64" spans="1:21" hidden="1" outlineLevel="1">
      <c r="A64" s="62">
        <v>42156</v>
      </c>
      <c r="B64" s="74">
        <v>23.697900000000001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23.697965703257772</v>
      </c>
    </row>
    <row r="65" spans="1:21" hidden="1" outlineLevel="1">
      <c r="A65" s="62">
        <v>42186</v>
      </c>
      <c r="B65" s="74">
        <v>19.2971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19.2971</v>
      </c>
    </row>
    <row r="66" spans="1:21" hidden="1" outlineLevel="1">
      <c r="A66" s="62">
        <v>42217</v>
      </c>
      <c r="B66" s="74">
        <v>25.036999999999999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25.036999999999999</v>
      </c>
    </row>
    <row r="67" spans="1:21" hidden="1" outlineLevel="1">
      <c r="A67" s="62">
        <v>42248</v>
      </c>
      <c r="B67" s="74">
        <v>25.506399999999999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25.506399999999999</v>
      </c>
    </row>
    <row r="68" spans="1:21" hidden="1" outlineLevel="1">
      <c r="A68" s="62">
        <v>42278</v>
      </c>
      <c r="B68" s="74">
        <v>25.959499999999998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25.959499999999998</v>
      </c>
    </row>
    <row r="69" spans="1:21" hidden="1" outlineLevel="1">
      <c r="A69" s="62">
        <v>42309</v>
      </c>
      <c r="B69" s="74">
        <v>24.7623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24.7623</v>
      </c>
    </row>
    <row r="70" spans="1:21" hidden="1" outlineLevel="1">
      <c r="A70" s="62">
        <v>42339</v>
      </c>
      <c r="B70" s="74">
        <v>23.488700000000001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23.488700000000001</v>
      </c>
    </row>
    <row r="71" spans="1:21" hidden="1" outlineLevel="1">
      <c r="A71" s="62">
        <v>42370</v>
      </c>
      <c r="B71" s="74">
        <v>22.750800000000002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22.750800000000002</v>
      </c>
    </row>
    <row r="72" spans="1:21" hidden="1" outlineLevel="1">
      <c r="A72" s="62">
        <v>42401</v>
      </c>
      <c r="B72" s="74">
        <v>23.942900000000002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23.942959407520746</v>
      </c>
    </row>
    <row r="73" spans="1:21" hidden="1" outlineLevel="1">
      <c r="A73" s="62">
        <v>42430</v>
      </c>
      <c r="B73" s="74">
        <v>25.482199999999999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25.482211300668702</v>
      </c>
    </row>
    <row r="74" spans="1:21" hidden="1" outlineLevel="1">
      <c r="A74" s="62">
        <v>42461</v>
      </c>
      <c r="B74" s="74">
        <v>25.052199999999999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25.052199999999999</v>
      </c>
    </row>
    <row r="75" spans="1:21" hidden="1" outlineLevel="1">
      <c r="A75" s="62">
        <v>42491</v>
      </c>
      <c r="B75" s="74">
        <v>24.185400000000001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24.185400000000001</v>
      </c>
    </row>
    <row r="76" spans="1:21" hidden="1" outlineLevel="1">
      <c r="A76" s="62">
        <v>42522</v>
      </c>
      <c r="B76" s="74">
        <v>23.606400000000001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23.606400000000001</v>
      </c>
    </row>
    <row r="77" spans="1:21" hidden="1" outlineLevel="1">
      <c r="A77" s="62">
        <v>42552</v>
      </c>
      <c r="B77" s="74">
        <v>19.2043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19.204228184420874</v>
      </c>
    </row>
    <row r="78" spans="1:21" hidden="1" outlineLevel="1">
      <c r="A78" s="62">
        <v>42583</v>
      </c>
      <c r="B78" s="74">
        <v>22.090699999999998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22.090699999999995</v>
      </c>
    </row>
    <row r="79" spans="1:21" hidden="1" outlineLevel="1">
      <c r="A79" s="62">
        <v>42614</v>
      </c>
      <c r="B79" s="74">
        <v>22.463899999999999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22.463899999999999</v>
      </c>
    </row>
    <row r="80" spans="1:21" hidden="1" outlineLevel="1">
      <c r="A80" s="62">
        <v>42644</v>
      </c>
      <c r="B80" s="74">
        <v>22.26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22.26</v>
      </c>
    </row>
    <row r="81" spans="1:21" hidden="1" outlineLevel="1">
      <c r="A81" s="62">
        <v>42675</v>
      </c>
      <c r="B81" s="74">
        <v>21.847100000000001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21.847100000000001</v>
      </c>
    </row>
    <row r="82" spans="1:21" hidden="1" outlineLevel="1">
      <c r="A82" s="62">
        <v>42705</v>
      </c>
      <c r="B82" s="74">
        <v>20.5807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20.5807</v>
      </c>
    </row>
    <row r="83" spans="1:21" hidden="1" outlineLevel="1">
      <c r="A83" s="62">
        <v>42736</v>
      </c>
      <c r="B83" s="74">
        <v>21.471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21.471</v>
      </c>
    </row>
    <row r="84" spans="1:21" hidden="1" outlineLevel="1">
      <c r="A84" s="62">
        <v>42767</v>
      </c>
      <c r="B84" s="74">
        <v>20.209399999999999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20.209399999999999</v>
      </c>
    </row>
    <row r="85" spans="1:21" hidden="1" outlineLevel="1">
      <c r="A85" s="62">
        <v>42795</v>
      </c>
      <c r="B85" s="74">
        <v>20.5124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20.512402472212955</v>
      </c>
    </row>
    <row r="86" spans="1:21" hidden="1" outlineLevel="1">
      <c r="A86" s="62">
        <v>42826</v>
      </c>
      <c r="B86" s="74">
        <v>19.630400000000002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19.630400000000002</v>
      </c>
    </row>
    <row r="87" spans="1:21" hidden="1" outlineLevel="1">
      <c r="A87" s="62">
        <v>42856</v>
      </c>
      <c r="B87" s="74">
        <v>19.6477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19.6477</v>
      </c>
    </row>
    <row r="88" spans="1:21" hidden="1" outlineLevel="1">
      <c r="A88" s="62">
        <v>42887</v>
      </c>
      <c r="B88" s="74">
        <v>19.3018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19.3018</v>
      </c>
    </row>
    <row r="89" spans="1:21" hidden="1" outlineLevel="1">
      <c r="A89" s="62">
        <v>42917</v>
      </c>
      <c r="B89" s="74">
        <v>18.993099999999998</v>
      </c>
      <c r="C89" s="74">
        <v>17.0366</v>
      </c>
      <c r="D89" s="74">
        <v>0</v>
      </c>
      <c r="E89" s="74">
        <v>17.0366</v>
      </c>
      <c r="F89" s="74">
        <v>0</v>
      </c>
      <c r="G89" s="74">
        <v>17.0366</v>
      </c>
      <c r="H89" s="74">
        <v>0</v>
      </c>
      <c r="I89" s="74">
        <v>17.0366</v>
      </c>
      <c r="J89" s="74">
        <v>0</v>
      </c>
      <c r="K89" s="74">
        <v>17.0366</v>
      </c>
      <c r="L89" s="74">
        <v>0</v>
      </c>
      <c r="M89" s="74">
        <v>17.0366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19.0105</v>
      </c>
    </row>
    <row r="90" spans="1:21" hidden="1" outlineLevel="1">
      <c r="A90" s="62">
        <v>42948</v>
      </c>
      <c r="B90" s="74">
        <v>18.602399999999999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18.602399999999999</v>
      </c>
    </row>
    <row r="91" spans="1:21" hidden="1" outlineLevel="1">
      <c r="A91" s="62">
        <v>42979</v>
      </c>
      <c r="B91" s="74">
        <v>18.546800000000001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18.546800000000001</v>
      </c>
    </row>
    <row r="92" spans="1:21" hidden="1" outlineLevel="1">
      <c r="A92" s="62">
        <v>43009</v>
      </c>
      <c r="B92" s="74">
        <v>19.113299999999999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19.113299999999999</v>
      </c>
    </row>
    <row r="93" spans="1:21" hidden="1" outlineLevel="1">
      <c r="A93" s="62">
        <v>43040</v>
      </c>
      <c r="B93" s="74">
        <v>17.993300000000001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17.993300000000001</v>
      </c>
    </row>
    <row r="94" spans="1:21" hidden="1" outlineLevel="1">
      <c r="A94" s="62">
        <v>43070</v>
      </c>
      <c r="B94" s="74">
        <v>18.6965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18.696530599742449</v>
      </c>
    </row>
    <row r="95" spans="1:21" hidden="1" outlineLevel="1">
      <c r="A95" s="62">
        <v>43101</v>
      </c>
      <c r="B95" s="74">
        <v>18.856400000000001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18.856400000000001</v>
      </c>
    </row>
    <row r="96" spans="1:21" hidden="1" outlineLevel="1">
      <c r="A96" s="62">
        <v>43132</v>
      </c>
      <c r="B96" s="74">
        <v>18.835599999999999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18.835551645042781</v>
      </c>
    </row>
    <row r="97" spans="1:21" hidden="1" outlineLevel="1">
      <c r="A97" s="62">
        <v>43160</v>
      </c>
      <c r="B97" s="74">
        <v>18.015999999999998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18.0160787911116</v>
      </c>
    </row>
    <row r="98" spans="1:21" hidden="1" outlineLevel="1">
      <c r="A98" s="62">
        <v>43191</v>
      </c>
      <c r="B98" s="74">
        <v>17.437200000000001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17.437200000000001</v>
      </c>
    </row>
    <row r="99" spans="1:21" hidden="1" outlineLevel="1">
      <c r="A99" s="62">
        <v>43221</v>
      </c>
      <c r="B99" s="74">
        <v>18.614699999999999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18.614699999999999</v>
      </c>
    </row>
    <row r="100" spans="1:21" hidden="1" outlineLevel="1">
      <c r="A100" s="62">
        <v>43252</v>
      </c>
      <c r="B100" s="74">
        <v>18.648700000000002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18.648770058352973</v>
      </c>
    </row>
    <row r="101" spans="1:21" hidden="1" outlineLevel="1">
      <c r="A101" s="62">
        <v>43282</v>
      </c>
      <c r="B101" s="74">
        <v>18.7883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18.788384470549026</v>
      </c>
    </row>
    <row r="102" spans="1:21" hidden="1" outlineLevel="1">
      <c r="A102" s="62">
        <v>43313</v>
      </c>
      <c r="B102" s="74">
        <v>18.427700000000002</v>
      </c>
      <c r="C102" s="74">
        <v>19.02</v>
      </c>
      <c r="D102" s="74">
        <v>0</v>
      </c>
      <c r="E102" s="74">
        <v>19.02</v>
      </c>
      <c r="F102" s="74">
        <v>0</v>
      </c>
      <c r="G102" s="74">
        <v>19.02</v>
      </c>
      <c r="H102" s="74">
        <v>0</v>
      </c>
      <c r="I102" s="74">
        <v>19.02</v>
      </c>
      <c r="J102" s="74">
        <v>0</v>
      </c>
      <c r="K102" s="74">
        <v>19.02</v>
      </c>
      <c r="L102" s="74">
        <v>0</v>
      </c>
      <c r="M102" s="74">
        <v>19.02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18.427670929075447</v>
      </c>
    </row>
    <row r="103" spans="1:21" hidden="1" outlineLevel="1">
      <c r="A103" s="62">
        <v>43344</v>
      </c>
      <c r="B103" s="74">
        <v>19.062899999999999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19.062903718062127</v>
      </c>
    </row>
    <row r="104" spans="1:21" hidden="1" outlineLevel="1">
      <c r="A104" s="62">
        <v>43374</v>
      </c>
      <c r="B104" s="74">
        <v>19.4894</v>
      </c>
      <c r="C104" s="74">
        <v>16.899999999999999</v>
      </c>
      <c r="D104" s="74">
        <v>0</v>
      </c>
      <c r="E104" s="74">
        <v>16.899999999999999</v>
      </c>
      <c r="F104" s="74">
        <v>0</v>
      </c>
      <c r="G104" s="74">
        <v>16.899999999999999</v>
      </c>
      <c r="H104" s="74">
        <v>0</v>
      </c>
      <c r="I104" s="74">
        <v>16.899999999999999</v>
      </c>
      <c r="J104" s="74">
        <v>0</v>
      </c>
      <c r="K104" s="74">
        <v>16.899999999999999</v>
      </c>
      <c r="L104" s="74">
        <v>0</v>
      </c>
      <c r="M104" s="74">
        <v>16.899999999999999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19.489594206198895</v>
      </c>
    </row>
    <row r="105" spans="1:21" hidden="1" outlineLevel="1">
      <c r="A105" s="62">
        <v>43405</v>
      </c>
      <c r="B105" s="74">
        <v>19.567499999999999</v>
      </c>
      <c r="C105" s="74">
        <v>17.679200000000002</v>
      </c>
      <c r="D105" s="74">
        <v>0</v>
      </c>
      <c r="E105" s="74">
        <v>17.679200000000002</v>
      </c>
      <c r="F105" s="74">
        <v>0</v>
      </c>
      <c r="G105" s="74">
        <v>17.679200000000002</v>
      </c>
      <c r="H105" s="74">
        <v>0</v>
      </c>
      <c r="I105" s="74">
        <v>17.679200000000002</v>
      </c>
      <c r="J105" s="74">
        <v>0</v>
      </c>
      <c r="K105" s="74">
        <v>17.679200000000002</v>
      </c>
      <c r="L105" s="74">
        <v>0</v>
      </c>
      <c r="M105" s="74">
        <v>17.679200000000002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19.56787354228371</v>
      </c>
    </row>
    <row r="106" spans="1:21" hidden="1" outlineLevel="1">
      <c r="A106" s="62">
        <v>43435</v>
      </c>
      <c r="B106" s="74">
        <v>18.6431</v>
      </c>
      <c r="C106" s="74">
        <v>17.6173</v>
      </c>
      <c r="D106" s="74">
        <v>0</v>
      </c>
      <c r="E106" s="74">
        <v>17.6173</v>
      </c>
      <c r="F106" s="74">
        <v>0</v>
      </c>
      <c r="G106" s="74">
        <v>17.6173</v>
      </c>
      <c r="H106" s="74">
        <v>0</v>
      </c>
      <c r="I106" s="74">
        <v>17.6173</v>
      </c>
      <c r="J106" s="74">
        <v>0</v>
      </c>
      <c r="K106" s="74">
        <v>17.6173</v>
      </c>
      <c r="L106" s="74">
        <v>0</v>
      </c>
      <c r="M106" s="74">
        <v>17.6173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18.643313760753578</v>
      </c>
    </row>
    <row r="107" spans="1:21" hidden="1" outlineLevel="1">
      <c r="A107" s="62">
        <v>43466</v>
      </c>
      <c r="B107" s="74">
        <v>19.915900000000001</v>
      </c>
      <c r="C107" s="74">
        <v>16.900700000000001</v>
      </c>
      <c r="D107" s="74">
        <v>0</v>
      </c>
      <c r="E107" s="74">
        <v>16.900700000000001</v>
      </c>
      <c r="F107" s="74">
        <v>0</v>
      </c>
      <c r="G107" s="74">
        <v>16.900700000000001</v>
      </c>
      <c r="H107" s="74">
        <v>0</v>
      </c>
      <c r="I107" s="74">
        <v>16.900700000000001</v>
      </c>
      <c r="J107" s="74">
        <v>0</v>
      </c>
      <c r="K107" s="74">
        <v>16.900700000000001</v>
      </c>
      <c r="L107" s="74">
        <v>0</v>
      </c>
      <c r="M107" s="74">
        <v>16.900700000000001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19.916415948782117</v>
      </c>
    </row>
    <row r="108" spans="1:21" hidden="1" outlineLevel="1">
      <c r="A108" s="62">
        <v>43497</v>
      </c>
      <c r="B108" s="74">
        <v>17.857299999999999</v>
      </c>
      <c r="C108" s="74">
        <v>17.91</v>
      </c>
      <c r="D108" s="74">
        <v>0</v>
      </c>
      <c r="E108" s="74">
        <v>17.91</v>
      </c>
      <c r="F108" s="74">
        <v>0</v>
      </c>
      <c r="G108" s="74">
        <v>17.91</v>
      </c>
      <c r="H108" s="74">
        <v>0</v>
      </c>
      <c r="I108" s="74">
        <v>17.91</v>
      </c>
      <c r="J108" s="74">
        <v>0</v>
      </c>
      <c r="K108" s="74">
        <v>17.91</v>
      </c>
      <c r="L108" s="74">
        <v>0</v>
      </c>
      <c r="M108" s="74">
        <v>17.91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17.857299999999999</v>
      </c>
    </row>
    <row r="109" spans="1:21" hidden="1" outlineLevel="1">
      <c r="A109" s="62">
        <v>43525</v>
      </c>
      <c r="B109" s="74">
        <v>20.260100000000001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20.260092422168547</v>
      </c>
    </row>
    <row r="110" spans="1:21" hidden="1" outlineLevel="1">
      <c r="A110" s="62">
        <v>43556</v>
      </c>
      <c r="B110" s="74">
        <v>18.583200000000001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18.583237285270187</v>
      </c>
    </row>
    <row r="111" spans="1:21" hidden="1" outlineLevel="1">
      <c r="A111" s="62">
        <v>43586</v>
      </c>
      <c r="B111" s="74">
        <v>20.106100000000001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20.106162307654497</v>
      </c>
    </row>
    <row r="112" spans="1:21" hidden="1" outlineLevel="1">
      <c r="A112" s="62">
        <v>43617</v>
      </c>
      <c r="B112" s="74">
        <v>19.773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19.772960298258194</v>
      </c>
    </row>
    <row r="113" spans="1:21" hidden="1" outlineLevel="1">
      <c r="A113" s="62">
        <v>43647</v>
      </c>
      <c r="B113" s="74">
        <v>19.446000000000002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19.446063427807573</v>
      </c>
    </row>
    <row r="114" spans="1:21" hidden="1" outlineLevel="1">
      <c r="A114" s="62">
        <v>43678</v>
      </c>
      <c r="B114" s="74">
        <v>18.450900000000001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18.450899669340973</v>
      </c>
    </row>
    <row r="115" spans="1:21" hidden="1" outlineLevel="1">
      <c r="A115" s="62">
        <v>43709</v>
      </c>
      <c r="B115" s="74">
        <v>16.466899999999999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16.466863616338678</v>
      </c>
    </row>
    <row r="116" spans="1:21" hidden="1" outlineLevel="1">
      <c r="A116" s="62">
        <v>43739</v>
      </c>
      <c r="B116" s="74">
        <v>18.514600000000002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18.514623919440059</v>
      </c>
    </row>
    <row r="117" spans="1:21" hidden="1" outlineLevel="1">
      <c r="A117" s="62">
        <v>43770</v>
      </c>
      <c r="B117" s="74">
        <v>19.558299999999999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19.558332678308076</v>
      </c>
    </row>
    <row r="118" spans="1:21" hidden="1" outlineLevel="1">
      <c r="A118" s="62">
        <v>43800</v>
      </c>
      <c r="B118" s="74">
        <v>18.317699999999999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18.3176839754429</v>
      </c>
    </row>
    <row r="119" spans="1:21" hidden="1" outlineLevel="1">
      <c r="A119" s="62">
        <v>43831</v>
      </c>
      <c r="B119" s="74">
        <v>19.5307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19.5307</v>
      </c>
    </row>
    <row r="120" spans="1:21" hidden="1" outlineLevel="1">
      <c r="A120" s="62">
        <v>43862</v>
      </c>
      <c r="B120" s="74">
        <v>18.4831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18.4831</v>
      </c>
    </row>
    <row r="121" spans="1:21" hidden="1" outlineLevel="1">
      <c r="A121" s="62">
        <v>43891</v>
      </c>
      <c r="B121" s="74">
        <v>17.6934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17.693390186759583</v>
      </c>
    </row>
    <row r="122" spans="1:21" hidden="1" outlineLevel="1">
      <c r="A122" s="62">
        <v>43922</v>
      </c>
      <c r="B122" s="74">
        <v>16.078499999999998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16.078544663247076</v>
      </c>
    </row>
    <row r="123" spans="1:21" hidden="1" outlineLevel="1">
      <c r="A123" s="62">
        <v>43952</v>
      </c>
      <c r="B123" s="74">
        <v>17.0396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17.039564121404162</v>
      </c>
    </row>
    <row r="124" spans="1:21" hidden="1" outlineLevel="1">
      <c r="A124" s="62">
        <v>43983</v>
      </c>
      <c r="B124" s="74">
        <v>16.260300000000001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16.260300000000001</v>
      </c>
    </row>
    <row r="125" spans="1:21" hidden="1" outlineLevel="1">
      <c r="A125" s="62">
        <v>44013</v>
      </c>
      <c r="B125" s="74">
        <v>15.009399999999999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15.024428704677064</v>
      </c>
    </row>
    <row r="126" spans="1:21" hidden="1" outlineLevel="1">
      <c r="A126" s="62">
        <v>44044</v>
      </c>
      <c r="B126" s="74">
        <v>13.6714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13.671462812518776</v>
      </c>
    </row>
    <row r="127" spans="1:21" hidden="1" outlineLevel="1">
      <c r="A127" s="62">
        <v>44075</v>
      </c>
      <c r="B127" s="74">
        <v>13.9574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13.957444621304591</v>
      </c>
    </row>
    <row r="128" spans="1:21" hidden="1" outlineLevel="1">
      <c r="A128" s="62">
        <v>44105</v>
      </c>
      <c r="B128" s="74">
        <v>14.251799999999999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14.25178419979393</v>
      </c>
    </row>
    <row r="129" spans="1:21" hidden="1" outlineLevel="1">
      <c r="A129" s="62">
        <v>44136</v>
      </c>
      <c r="B129" s="74">
        <v>13.8184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13.81841850701055</v>
      </c>
    </row>
    <row r="130" spans="1:21" hidden="1" outlineLevel="1">
      <c r="A130" s="62">
        <v>44166</v>
      </c>
      <c r="B130" s="74">
        <v>13.1493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13.149273943976059</v>
      </c>
    </row>
    <row r="131" spans="1:21" hidden="1" outlineLevel="1">
      <c r="A131" s="62">
        <v>44197</v>
      </c>
      <c r="B131" s="74">
        <v>13.333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13.333</v>
      </c>
    </row>
    <row r="132" spans="1:21" hidden="1" outlineLevel="1">
      <c r="A132" s="62">
        <v>44228</v>
      </c>
      <c r="B132" s="74">
        <v>13.7707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13.770694908913027</v>
      </c>
    </row>
    <row r="133" spans="1:21" hidden="1" outlineLevel="1">
      <c r="A133" s="62">
        <v>44256</v>
      </c>
      <c r="B133" s="74">
        <v>12.967700000000001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12.967618001472347</v>
      </c>
    </row>
    <row r="134" spans="1:21" hidden="1" outlineLevel="1">
      <c r="A134" s="62">
        <v>44287</v>
      </c>
      <c r="B134" s="74">
        <v>13.0875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13.087559755458976</v>
      </c>
    </row>
    <row r="135" spans="1:21" hidden="1" outlineLevel="1">
      <c r="A135" s="62">
        <v>44317</v>
      </c>
      <c r="B135" s="74">
        <v>13.5433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13.543336523426673</v>
      </c>
    </row>
    <row r="136" spans="1:21" hidden="1" outlineLevel="1">
      <c r="A136" s="62">
        <v>44348</v>
      </c>
      <c r="B136" s="74">
        <v>13.418900000000001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13.418883324695551</v>
      </c>
    </row>
    <row r="137" spans="1:21" hidden="1" outlineLevel="1">
      <c r="A137" s="62">
        <v>44378</v>
      </c>
      <c r="B137" s="74">
        <v>12.845599999999999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12.845609003608256</v>
      </c>
    </row>
    <row r="138" spans="1:21" hidden="1" outlineLevel="1">
      <c r="A138" s="62">
        <v>44409</v>
      </c>
      <c r="B138" s="74">
        <v>11.964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11.96398976339008</v>
      </c>
    </row>
    <row r="139" spans="1:21" hidden="1" outlineLevel="1">
      <c r="A139" s="62">
        <v>44440</v>
      </c>
      <c r="B139" s="74">
        <v>12.657999999999999</v>
      </c>
      <c r="C139" s="74">
        <v>15.359500000000001</v>
      </c>
      <c r="D139" s="74">
        <v>0</v>
      </c>
      <c r="E139" s="74">
        <v>15.359500000000001</v>
      </c>
      <c r="F139" s="74">
        <v>0</v>
      </c>
      <c r="G139" s="74">
        <v>15.359500000000001</v>
      </c>
      <c r="H139" s="74">
        <v>0</v>
      </c>
      <c r="I139" s="74">
        <v>15.359500000000001</v>
      </c>
      <c r="J139" s="74">
        <v>0</v>
      </c>
      <c r="K139" s="74">
        <v>15.359500000000001</v>
      </c>
      <c r="L139" s="74">
        <v>0</v>
      </c>
      <c r="M139" s="74">
        <v>15.359500000000001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12.655610240198699</v>
      </c>
    </row>
    <row r="140" spans="1:21" hidden="1" outlineLevel="1">
      <c r="A140" s="62">
        <v>44470</v>
      </c>
      <c r="B140" s="74">
        <v>12.5298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12.529790884147589</v>
      </c>
    </row>
    <row r="141" spans="1:21" hidden="1" outlineLevel="1">
      <c r="A141" s="62">
        <v>44501</v>
      </c>
      <c r="B141" s="74">
        <v>12.4497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12.449697366643093</v>
      </c>
    </row>
    <row r="142" spans="1:21" hidden="1" outlineLevel="1">
      <c r="A142" s="62">
        <v>44531</v>
      </c>
      <c r="B142" s="74">
        <v>12.5467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12.54672352972141</v>
      </c>
    </row>
    <row r="143" spans="1:21" hidden="1" outlineLevel="1">
      <c r="A143" s="62">
        <v>44562</v>
      </c>
      <c r="B143" s="74">
        <v>13.001799999999999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13.001776808727275</v>
      </c>
    </row>
    <row r="144" spans="1:21" hidden="1" outlineLevel="1">
      <c r="A144" s="62">
        <v>44593</v>
      </c>
      <c r="B144" s="74">
        <v>14.148099999999999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14.148036670137762</v>
      </c>
    </row>
    <row r="145" spans="1:21" hidden="1" outlineLevel="1">
      <c r="A145" s="62">
        <v>44621</v>
      </c>
      <c r="B145" s="74">
        <v>13.628299999999999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13.628352286187594</v>
      </c>
    </row>
    <row r="146" spans="1:21" hidden="1" outlineLevel="1">
      <c r="A146" s="62">
        <v>44652</v>
      </c>
      <c r="B146" s="74">
        <v>13.4908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13.4908</v>
      </c>
    </row>
    <row r="147" spans="1:21" hidden="1" outlineLevel="1">
      <c r="A147" s="62">
        <v>44682</v>
      </c>
      <c r="B147" s="74">
        <v>13.2974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4">
        <v>13.2974</v>
      </c>
    </row>
    <row r="148" spans="1:21" hidden="1" outlineLevel="1">
      <c r="A148" s="62">
        <v>44713</v>
      </c>
      <c r="B148" s="74">
        <v>14.255599999999999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4">
        <v>14.255535835770987</v>
      </c>
    </row>
    <row r="149" spans="1:21" hidden="1" outlineLevel="1">
      <c r="A149" s="62">
        <v>44743</v>
      </c>
      <c r="B149" s="74">
        <v>14.6691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74">
        <v>0</v>
      </c>
      <c r="T149" s="74">
        <v>0</v>
      </c>
      <c r="U149" s="74">
        <v>14.669079437506507</v>
      </c>
    </row>
    <row r="150" spans="1:21" hidden="1" outlineLevel="1">
      <c r="A150" s="62">
        <v>44774</v>
      </c>
      <c r="B150" s="74">
        <v>15.5732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15.573205810353606</v>
      </c>
    </row>
    <row r="151" spans="1:21" hidden="1" outlineLevel="1">
      <c r="A151" s="62">
        <v>44805</v>
      </c>
      <c r="B151" s="74">
        <v>17.8383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17.8383</v>
      </c>
    </row>
    <row r="152" spans="1:21" hidden="1" outlineLevel="1">
      <c r="A152" s="62">
        <v>44835</v>
      </c>
      <c r="B152" s="74">
        <v>17.154800000000002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17.154815070082652</v>
      </c>
    </row>
    <row r="153" spans="1:21" hidden="1" outlineLevel="1">
      <c r="A153" s="62">
        <v>44866</v>
      </c>
      <c r="B153" s="74">
        <v>19.535799999999998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19.535799999999998</v>
      </c>
    </row>
    <row r="154" spans="1:21" hidden="1" outlineLevel="1">
      <c r="A154" s="62">
        <v>44896</v>
      </c>
      <c r="B154" s="74">
        <v>18.718399999999999</v>
      </c>
      <c r="C154" s="74">
        <v>19.004000000000001</v>
      </c>
      <c r="D154" s="74">
        <v>0</v>
      </c>
      <c r="E154" s="74">
        <v>19.004000000000001</v>
      </c>
      <c r="F154" s="74">
        <v>0</v>
      </c>
      <c r="G154" s="74">
        <v>19.004000000000001</v>
      </c>
      <c r="H154" s="74">
        <v>0</v>
      </c>
      <c r="I154" s="74">
        <v>19.004000000000001</v>
      </c>
      <c r="J154" s="74">
        <v>0</v>
      </c>
      <c r="K154" s="74">
        <v>19.004000000000001</v>
      </c>
      <c r="L154" s="74">
        <v>0</v>
      </c>
      <c r="M154" s="74">
        <v>19.004000000000001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18.709800000000001</v>
      </c>
    </row>
    <row r="155" spans="1:21" hidden="1" outlineLevel="1">
      <c r="A155" s="62">
        <v>44927</v>
      </c>
      <c r="B155" s="74">
        <v>17.789200000000001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17.789200000000001</v>
      </c>
    </row>
    <row r="156" spans="1:21" hidden="1" outlineLevel="1">
      <c r="A156" s="62">
        <v>44958</v>
      </c>
      <c r="B156" s="74">
        <v>19.5519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19.551881848419313</v>
      </c>
    </row>
    <row r="157" spans="1:21" hidden="1" outlineLevel="1">
      <c r="A157" s="62">
        <v>44986</v>
      </c>
      <c r="B157" s="74">
        <v>17.7759</v>
      </c>
      <c r="C157" s="74">
        <v>19.047999999999998</v>
      </c>
      <c r="D157" s="74">
        <v>0</v>
      </c>
      <c r="E157" s="74">
        <v>19.047999999999998</v>
      </c>
      <c r="F157" s="74">
        <v>0</v>
      </c>
      <c r="G157" s="74">
        <v>19.047999999999998</v>
      </c>
      <c r="H157" s="74">
        <v>0</v>
      </c>
      <c r="I157" s="74">
        <v>19.047999999999998</v>
      </c>
      <c r="J157" s="74">
        <v>0</v>
      </c>
      <c r="K157" s="74">
        <v>19.047999999999998</v>
      </c>
      <c r="L157" s="74">
        <v>0</v>
      </c>
      <c r="M157" s="74">
        <v>19.047999999999998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17.767791222976406</v>
      </c>
    </row>
    <row r="158" spans="1:21" hidden="1" outlineLevel="1">
      <c r="A158" s="62">
        <v>45017</v>
      </c>
      <c r="B158" s="74">
        <v>19.3672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19.367189804908747</v>
      </c>
    </row>
    <row r="159" spans="1:21" hidden="1" outlineLevel="1">
      <c r="A159" s="62">
        <v>45047</v>
      </c>
      <c r="B159" s="74">
        <v>19.956600000000002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19.956611224524789</v>
      </c>
    </row>
    <row r="160" spans="1:21" hidden="1" outlineLevel="1">
      <c r="A160" s="62">
        <v>45078</v>
      </c>
      <c r="B160" s="74">
        <v>20.988299999999999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74">
        <v>0</v>
      </c>
      <c r="T160" s="74">
        <v>0</v>
      </c>
      <c r="U160" s="74">
        <v>20.988303095855699</v>
      </c>
    </row>
    <row r="161" spans="1:21" hidden="1" outlineLevel="1">
      <c r="A161" s="62">
        <v>45108</v>
      </c>
      <c r="B161" s="74">
        <v>20.813300000000002</v>
      </c>
      <c r="C161" s="74">
        <v>25.170100000000001</v>
      </c>
      <c r="D161" s="74">
        <v>0</v>
      </c>
      <c r="E161" s="74">
        <v>25.170100000000001</v>
      </c>
      <c r="F161" s="74">
        <v>0</v>
      </c>
      <c r="G161" s="74">
        <v>25.170100000000001</v>
      </c>
      <c r="H161" s="74">
        <v>0</v>
      </c>
      <c r="I161" s="74">
        <v>25.170100000000001</v>
      </c>
      <c r="J161" s="74">
        <v>0</v>
      </c>
      <c r="K161" s="74">
        <v>25.170100000000001</v>
      </c>
      <c r="L161" s="74">
        <v>0</v>
      </c>
      <c r="M161" s="74">
        <v>25.170100000000001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20.802230376972695</v>
      </c>
    </row>
    <row r="162" spans="1:21" hidden="1" outlineLevel="1">
      <c r="A162" s="62">
        <v>45139</v>
      </c>
      <c r="B162" s="74">
        <v>19.477599999999999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19.477620725390331</v>
      </c>
    </row>
    <row r="163" spans="1:21" hidden="1" outlineLevel="1">
      <c r="A163" s="62">
        <v>45170</v>
      </c>
      <c r="B163" s="74">
        <v>20.228100000000001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0</v>
      </c>
      <c r="U163" s="74">
        <v>20.228105327375651</v>
      </c>
    </row>
    <row r="164" spans="1:21" hidden="1" outlineLevel="1">
      <c r="A164" s="62">
        <v>45200</v>
      </c>
      <c r="B164" s="74">
        <v>20.5349</v>
      </c>
      <c r="C164" s="7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20.534908785449502</v>
      </c>
    </row>
    <row r="165" spans="1:21" hidden="1" outlineLevel="1">
      <c r="A165" s="62">
        <v>45231</v>
      </c>
      <c r="B165" s="74">
        <v>20.4711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20.4711</v>
      </c>
    </row>
    <row r="166" spans="1:21" hidden="1" outlineLevel="1">
      <c r="A166" s="62">
        <v>45261</v>
      </c>
      <c r="B166" s="74">
        <v>19.899699999999999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19.899709448422271</v>
      </c>
    </row>
    <row r="167" spans="1:21" hidden="1" outlineLevel="1">
      <c r="A167" s="62">
        <v>45292</v>
      </c>
      <c r="B167" s="74">
        <v>20.823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20.823031559553733</v>
      </c>
    </row>
    <row r="168" spans="1:21" hidden="1" outlineLevel="1">
      <c r="A168" s="62">
        <v>45323</v>
      </c>
      <c r="B168" s="74">
        <v>18.751899999999999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18.751979274332044</v>
      </c>
    </row>
    <row r="169" spans="1:21" hidden="1" outlineLevel="1">
      <c r="A169" s="62">
        <v>45352</v>
      </c>
      <c r="B169" s="74">
        <v>19.224799999999998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19.224767361472132</v>
      </c>
    </row>
    <row r="170" spans="1:21">
      <c r="A170" s="62">
        <v>45383</v>
      </c>
      <c r="B170" s="74">
        <v>20.305499999999999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20.305522103767068</v>
      </c>
    </row>
    <row r="171" spans="1:21">
      <c r="A171" s="62">
        <v>45413</v>
      </c>
      <c r="B171" s="74">
        <v>19.499500000000001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19.499546030087021</v>
      </c>
    </row>
    <row r="172" spans="1:21">
      <c r="A172" s="62">
        <v>45444</v>
      </c>
      <c r="B172" s="74">
        <v>19.141100000000002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19.141155275932586</v>
      </c>
    </row>
    <row r="173" spans="1:21">
      <c r="A173" s="62">
        <v>45474</v>
      </c>
      <c r="B173" s="74">
        <v>19.038900000000002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19.038847446551678</v>
      </c>
    </row>
    <row r="174" spans="1:21">
      <c r="A174" s="62">
        <v>45505</v>
      </c>
      <c r="B174" s="74">
        <v>17.394400000000001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17.394378429437179</v>
      </c>
    </row>
    <row r="175" spans="1:21">
      <c r="A175" s="62">
        <v>45536</v>
      </c>
      <c r="B175" s="74">
        <v>17.532900000000001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17.532933909690918</v>
      </c>
    </row>
    <row r="176" spans="1:21">
      <c r="A176" s="62">
        <v>45566</v>
      </c>
      <c r="B176" s="74">
        <v>17.931699999999999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17.931628243398247</v>
      </c>
    </row>
    <row r="177" spans="1:21">
      <c r="A177" s="62">
        <v>45597</v>
      </c>
      <c r="B177" s="74">
        <v>16.295500000000001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16.295512672227314</v>
      </c>
    </row>
    <row r="178" spans="1:21">
      <c r="A178" s="62">
        <v>45627</v>
      </c>
      <c r="B178" s="74">
        <v>16.506699999999999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16.50662865313371</v>
      </c>
    </row>
    <row r="179" spans="1:21">
      <c r="A179" s="62">
        <v>45658</v>
      </c>
      <c r="B179" s="74">
        <v>18.834099999999999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18.834098026480685</v>
      </c>
    </row>
    <row r="180" spans="1:21">
      <c r="A180" s="62">
        <v>45689</v>
      </c>
      <c r="B180" s="74">
        <v>17.448599999999999</v>
      </c>
      <c r="C180" s="74">
        <v>21</v>
      </c>
      <c r="D180" s="74">
        <v>0</v>
      </c>
      <c r="E180" s="74">
        <v>21</v>
      </c>
      <c r="F180" s="74">
        <v>0</v>
      </c>
      <c r="G180" s="74">
        <v>21</v>
      </c>
      <c r="H180" s="74">
        <v>0</v>
      </c>
      <c r="I180" s="74">
        <v>21</v>
      </c>
      <c r="J180" s="74">
        <v>0</v>
      </c>
      <c r="K180" s="74">
        <v>21</v>
      </c>
      <c r="L180" s="74">
        <v>0</v>
      </c>
      <c r="M180" s="74">
        <v>21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v>17.414922870523441</v>
      </c>
    </row>
    <row r="181" spans="1:21">
      <c r="A181" s="62">
        <v>45717</v>
      </c>
      <c r="B181" s="74">
        <v>16.946100000000001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74">
        <v>0</v>
      </c>
      <c r="T181" s="74">
        <v>0</v>
      </c>
      <c r="U181" s="74">
        <v>16.946110622151377</v>
      </c>
    </row>
    <row r="182" spans="1:21">
      <c r="A182" s="62">
        <v>45748</v>
      </c>
      <c r="B182" s="74">
        <v>18.246300000000002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  <c r="S182" s="74">
        <v>0</v>
      </c>
      <c r="T182" s="74">
        <v>0</v>
      </c>
      <c r="U182" s="74">
        <v>18.246382218734851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3" location="'зміст'!A1" display="'зміст'!A1"/>
    <hyperlink ref="A1" location="Зміст!A1" display="Зміст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" style="76" bestFit="1" customWidth="1"/>
    <col min="3" max="3" width="9.44140625" style="76" customWidth="1"/>
    <col min="4" max="4" width="6.5546875" style="71" customWidth="1"/>
    <col min="5" max="5" width="7.6640625" style="71" customWidth="1"/>
    <col min="6" max="6" width="6.5546875" style="71" customWidth="1"/>
    <col min="7" max="8" width="7.6640625" style="71" customWidth="1"/>
    <col min="9" max="9" width="6.6640625" style="71" bestFit="1" customWidth="1"/>
    <col min="10" max="10" width="6.6640625" style="71" customWidth="1"/>
    <col min="11" max="11" width="7.6640625" style="71" customWidth="1"/>
    <col min="12" max="12" width="6.33203125" style="71" customWidth="1"/>
    <col min="13" max="13" width="7.6640625" style="71" customWidth="1"/>
    <col min="14" max="14" width="7" style="71" customWidth="1"/>
    <col min="15" max="15" width="6.6640625" style="71" bestFit="1" customWidth="1"/>
    <col min="16" max="16" width="6" style="71" bestFit="1" customWidth="1"/>
    <col min="17" max="17" width="7" style="71" bestFit="1" customWidth="1"/>
    <col min="18" max="18" width="6.109375" style="76" customWidth="1"/>
    <col min="19" max="19" width="7.109375" style="71" customWidth="1"/>
    <col min="20" max="20" width="7" style="71" customWidth="1"/>
    <col min="21" max="21" width="13.88671875" style="71" customWidth="1"/>
    <col min="22" max="22" width="6" style="71" bestFit="1" customWidth="1"/>
    <col min="23" max="23" width="7.109375" style="71" customWidth="1"/>
    <col min="24" max="24" width="6.109375" style="71" customWidth="1"/>
    <col min="25" max="25" width="7.33203125" style="71" customWidth="1"/>
    <col min="26" max="26" width="7.109375" style="71" customWidth="1"/>
    <col min="27" max="27" width="6.6640625" style="71" bestFit="1" customWidth="1"/>
    <col min="28" max="28" width="6.88671875" style="71" customWidth="1"/>
    <col min="29" max="29" width="8.44140625" style="71" customWidth="1"/>
    <col min="30" max="30" width="6.109375" style="71" customWidth="1"/>
    <col min="31" max="31" width="7.5546875" style="71" customWidth="1"/>
    <col min="32" max="32" width="8.44140625" style="71" customWidth="1"/>
    <col min="33" max="33" width="6.6640625" style="76" bestFit="1" customWidth="1"/>
    <col min="34" max="34" width="6" style="76" bestFit="1" customWidth="1"/>
    <col min="35" max="35" width="9.109375" style="76"/>
    <col min="36" max="36" width="5.33203125" style="76" customWidth="1"/>
    <col min="37" max="37" width="7.33203125" style="76" customWidth="1"/>
    <col min="38" max="38" width="6.88671875" style="76" customWidth="1"/>
    <col min="39" max="39" width="10.5546875" style="76" customWidth="1"/>
    <col min="40" max="16384" width="9.109375" style="76"/>
  </cols>
  <sheetData>
    <row r="1" spans="1:39" ht="14.4">
      <c r="A1" s="108" t="s">
        <v>173</v>
      </c>
    </row>
    <row r="2" spans="1:39" ht="5.25" customHeight="1"/>
    <row r="3" spans="1:39" ht="27.75" customHeight="1">
      <c r="A3" s="259" t="s">
        <v>109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39" ht="12.75" customHeight="1">
      <c r="A4" s="56" t="s">
        <v>62</v>
      </c>
    </row>
    <row r="5" spans="1:39" ht="12.75" customHeight="1">
      <c r="A5" s="77" t="s">
        <v>52</v>
      </c>
    </row>
    <row r="6" spans="1:39" s="78" customFormat="1" ht="15.75" customHeight="1">
      <c r="A6" s="227" t="s">
        <v>0</v>
      </c>
      <c r="B6" s="223" t="s">
        <v>1</v>
      </c>
      <c r="C6" s="223" t="s">
        <v>60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23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59</v>
      </c>
    </row>
    <row r="7" spans="1:39" s="78" customFormat="1" ht="12.75" customHeight="1">
      <c r="A7" s="227"/>
      <c r="B7" s="223"/>
      <c r="C7" s="223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23"/>
      <c r="V7" s="253" t="s">
        <v>69</v>
      </c>
      <c r="W7" s="253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7"/>
    </row>
    <row r="8" spans="1:39" ht="81" customHeight="1">
      <c r="A8" s="227"/>
      <c r="B8" s="223"/>
      <c r="C8" s="223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23"/>
      <c r="V8" s="253"/>
      <c r="W8" s="253"/>
      <c r="X8" s="79" t="s">
        <v>10</v>
      </c>
      <c r="Y8" s="79" t="s">
        <v>11</v>
      </c>
      <c r="Z8" s="79" t="s">
        <v>12</v>
      </c>
      <c r="AA8" s="79" t="s">
        <v>13</v>
      </c>
      <c r="AB8" s="79" t="s">
        <v>69</v>
      </c>
      <c r="AC8" s="79" t="s">
        <v>6</v>
      </c>
      <c r="AD8" s="79" t="s">
        <v>10</v>
      </c>
      <c r="AE8" s="79" t="s">
        <v>11</v>
      </c>
      <c r="AF8" s="79" t="s">
        <v>12</v>
      </c>
      <c r="AG8" s="79" t="s">
        <v>13</v>
      </c>
      <c r="AH8" s="79" t="s">
        <v>69</v>
      </c>
      <c r="AI8" s="79" t="s">
        <v>6</v>
      </c>
      <c r="AJ8" s="79" t="s">
        <v>10</v>
      </c>
      <c r="AK8" s="79" t="s">
        <v>11</v>
      </c>
      <c r="AL8" s="79" t="s">
        <v>12</v>
      </c>
      <c r="AM8" s="258"/>
    </row>
    <row r="9" spans="1:39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40"/>
      <c r="W9" s="140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42"/>
    </row>
    <row r="10" spans="1:39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  <c r="V10" s="81">
        <v>22</v>
      </c>
      <c r="W10" s="80">
        <v>23</v>
      </c>
      <c r="X10" s="81">
        <v>24</v>
      </c>
      <c r="Y10" s="80">
        <v>25</v>
      </c>
      <c r="Z10" s="81">
        <v>26</v>
      </c>
      <c r="AA10" s="80">
        <v>27</v>
      </c>
      <c r="AB10" s="81">
        <v>28</v>
      </c>
      <c r="AC10" s="80">
        <v>29</v>
      </c>
      <c r="AD10" s="81">
        <v>30</v>
      </c>
      <c r="AE10" s="80">
        <v>31</v>
      </c>
      <c r="AF10" s="81">
        <v>32</v>
      </c>
      <c r="AG10" s="80">
        <v>33</v>
      </c>
      <c r="AH10" s="81">
        <v>34</v>
      </c>
      <c r="AI10" s="80">
        <v>35</v>
      </c>
      <c r="AJ10" s="81">
        <v>36</v>
      </c>
      <c r="AK10" s="80">
        <v>37</v>
      </c>
      <c r="AL10" s="81">
        <v>38</v>
      </c>
      <c r="AM10" s="80">
        <v>39</v>
      </c>
    </row>
    <row r="11" spans="1:39" hidden="1" outlineLevel="1">
      <c r="A11" s="62">
        <v>40544</v>
      </c>
      <c r="B11" s="74">
        <v>28.431999999999999</v>
      </c>
      <c r="C11" s="74">
        <v>29.867699999999999</v>
      </c>
      <c r="D11" s="74">
        <v>35.3992</v>
      </c>
      <c r="E11" s="74">
        <v>20.761199999999999</v>
      </c>
      <c r="F11" s="74">
        <v>21.483499999999999</v>
      </c>
      <c r="G11" s="74">
        <v>19.761600000000001</v>
      </c>
      <c r="H11" s="74">
        <v>23.184699999999999</v>
      </c>
      <c r="I11" s="74">
        <v>30.222100000000001</v>
      </c>
      <c r="J11" s="74">
        <v>35.477200000000003</v>
      </c>
      <c r="K11" s="74">
        <v>21.145399999999999</v>
      </c>
      <c r="L11" s="74">
        <v>21.483499999999999</v>
      </c>
      <c r="M11" s="74">
        <v>20.4572</v>
      </c>
      <c r="N11" s="74">
        <v>23.8614</v>
      </c>
      <c r="O11" s="74">
        <v>14.8249</v>
      </c>
      <c r="P11" s="74">
        <v>21.055800000000001</v>
      </c>
      <c r="Q11" s="74">
        <v>13.7575</v>
      </c>
      <c r="R11" s="74" t="s">
        <v>127</v>
      </c>
      <c r="S11" s="74">
        <v>13.808999999999999</v>
      </c>
      <c r="T11" s="74">
        <v>12.926399999999999</v>
      </c>
      <c r="U11" s="74">
        <v>17.616299999999999</v>
      </c>
      <c r="V11" s="74">
        <v>0</v>
      </c>
      <c r="W11" s="74">
        <v>17.616299999999999</v>
      </c>
      <c r="X11" s="74">
        <v>0</v>
      </c>
      <c r="Y11" s="74">
        <v>14.62</v>
      </c>
      <c r="Z11" s="74">
        <v>17.626100000000001</v>
      </c>
      <c r="AA11" s="74">
        <v>18.279499999999999</v>
      </c>
      <c r="AB11" s="74">
        <v>0</v>
      </c>
      <c r="AC11" s="74">
        <v>18.279499999999999</v>
      </c>
      <c r="AD11" s="74">
        <v>0</v>
      </c>
      <c r="AE11" s="74">
        <v>0</v>
      </c>
      <c r="AF11" s="74">
        <v>18.279499999999999</v>
      </c>
      <c r="AG11" s="74">
        <v>13.760400000000001</v>
      </c>
      <c r="AH11" s="74">
        <v>0</v>
      </c>
      <c r="AI11" s="74">
        <v>13.760400000000001</v>
      </c>
      <c r="AJ11" s="74" t="s">
        <v>127</v>
      </c>
      <c r="AK11" s="74">
        <v>14.62</v>
      </c>
      <c r="AL11" s="74">
        <v>13.7409</v>
      </c>
      <c r="AM11" s="74">
        <v>19.5762</v>
      </c>
    </row>
    <row r="12" spans="1:39" hidden="1" outlineLevel="1">
      <c r="A12" s="62">
        <v>40575</v>
      </c>
      <c r="B12" s="74">
        <v>26.4053</v>
      </c>
      <c r="C12" s="74">
        <v>28.2728</v>
      </c>
      <c r="D12" s="74">
        <v>35.101799999999997</v>
      </c>
      <c r="E12" s="74">
        <v>18.9055</v>
      </c>
      <c r="F12" s="74">
        <v>19.2089</v>
      </c>
      <c r="G12" s="74">
        <v>18.729700000000001</v>
      </c>
      <c r="H12" s="74">
        <v>18.771100000000001</v>
      </c>
      <c r="I12" s="74">
        <v>28.5992</v>
      </c>
      <c r="J12" s="74">
        <v>35.135899999999999</v>
      </c>
      <c r="K12" s="74">
        <v>19.258299999999998</v>
      </c>
      <c r="L12" s="74">
        <v>19.2089</v>
      </c>
      <c r="M12" s="74">
        <v>18.784500000000001</v>
      </c>
      <c r="N12" s="74">
        <v>27.036999999999999</v>
      </c>
      <c r="O12" s="74">
        <v>11.5068</v>
      </c>
      <c r="P12" s="74">
        <v>19.805700000000002</v>
      </c>
      <c r="Q12" s="74">
        <v>10.9086</v>
      </c>
      <c r="R12" s="74" t="s">
        <v>127</v>
      </c>
      <c r="S12" s="74">
        <v>11.303800000000001</v>
      </c>
      <c r="T12" s="74">
        <v>10.865600000000001</v>
      </c>
      <c r="U12" s="74">
        <v>6.9238999999999997</v>
      </c>
      <c r="V12" s="74">
        <v>0</v>
      </c>
      <c r="W12" s="74">
        <v>6.9238999999999997</v>
      </c>
      <c r="X12" s="74">
        <v>0</v>
      </c>
      <c r="Y12" s="74">
        <v>17.272400000000001</v>
      </c>
      <c r="Z12" s="74">
        <v>6.5496999999999996</v>
      </c>
      <c r="AA12" s="74">
        <v>18.161100000000001</v>
      </c>
      <c r="AB12" s="74">
        <v>0</v>
      </c>
      <c r="AC12" s="74">
        <v>18.161100000000001</v>
      </c>
      <c r="AD12" s="74">
        <v>0</v>
      </c>
      <c r="AE12" s="74">
        <v>17.342600000000001</v>
      </c>
      <c r="AF12" s="74">
        <v>18.257100000000001</v>
      </c>
      <c r="AG12" s="74">
        <v>1.4427000000000001</v>
      </c>
      <c r="AH12" s="74">
        <v>0</v>
      </c>
      <c r="AI12" s="74">
        <v>1.4427000000000001</v>
      </c>
      <c r="AJ12" s="74" t="s">
        <v>127</v>
      </c>
      <c r="AK12" s="74">
        <v>12.412699999999999</v>
      </c>
      <c r="AL12" s="74">
        <v>1.4346000000000001</v>
      </c>
      <c r="AM12" s="74">
        <v>21.538499999999999</v>
      </c>
    </row>
    <row r="13" spans="1:39" hidden="1" outlineLevel="1">
      <c r="A13" s="62">
        <v>40603</v>
      </c>
      <c r="B13" s="74">
        <v>29.120899999999999</v>
      </c>
      <c r="C13" s="74">
        <v>31.229099999999999</v>
      </c>
      <c r="D13" s="74">
        <v>35.481200000000001</v>
      </c>
      <c r="E13" s="74">
        <v>24.414400000000001</v>
      </c>
      <c r="F13" s="74">
        <v>29.7593</v>
      </c>
      <c r="G13" s="74">
        <v>22.270199999999999</v>
      </c>
      <c r="H13" s="74">
        <v>20.4146</v>
      </c>
      <c r="I13" s="74">
        <v>31.820799999999998</v>
      </c>
      <c r="J13" s="74">
        <v>35.491700000000002</v>
      </c>
      <c r="K13" s="74">
        <v>25.4086</v>
      </c>
      <c r="L13" s="74">
        <v>29.7593</v>
      </c>
      <c r="M13" s="74">
        <v>22.681799999999999</v>
      </c>
      <c r="N13" s="74">
        <v>24.713100000000001</v>
      </c>
      <c r="O13" s="74">
        <v>13.519</v>
      </c>
      <c r="P13" s="74">
        <v>19.465</v>
      </c>
      <c r="Q13" s="74">
        <v>13.443899999999999</v>
      </c>
      <c r="R13" s="74" t="s">
        <v>127</v>
      </c>
      <c r="S13" s="74">
        <v>13.936400000000001</v>
      </c>
      <c r="T13" s="74">
        <v>13.2392</v>
      </c>
      <c r="U13" s="74">
        <v>15.848100000000001</v>
      </c>
      <c r="V13" s="74">
        <v>0</v>
      </c>
      <c r="W13" s="74">
        <v>15.848100000000001</v>
      </c>
      <c r="X13" s="74">
        <v>0</v>
      </c>
      <c r="Y13" s="74">
        <v>22.4758</v>
      </c>
      <c r="Z13" s="74">
        <v>15.8438</v>
      </c>
      <c r="AA13" s="74">
        <v>15.8889</v>
      </c>
      <c r="AB13" s="74">
        <v>0</v>
      </c>
      <c r="AC13" s="74">
        <v>15.8889</v>
      </c>
      <c r="AD13" s="74">
        <v>0</v>
      </c>
      <c r="AE13" s="74">
        <v>27.52</v>
      </c>
      <c r="AF13" s="74">
        <v>15.8843</v>
      </c>
      <c r="AG13" s="74">
        <v>12.284800000000001</v>
      </c>
      <c r="AH13" s="74">
        <v>0</v>
      </c>
      <c r="AI13" s="74">
        <v>12.284800000000001</v>
      </c>
      <c r="AJ13" s="74" t="s">
        <v>127</v>
      </c>
      <c r="AK13" s="74">
        <v>15.12</v>
      </c>
      <c r="AL13" s="74">
        <v>12.2158</v>
      </c>
      <c r="AM13" s="74">
        <v>19.770800000000001</v>
      </c>
    </row>
    <row r="14" spans="1:39" hidden="1" outlineLevel="1">
      <c r="A14" s="62">
        <v>40634</v>
      </c>
      <c r="B14" s="74">
        <v>31.0839</v>
      </c>
      <c r="C14" s="74">
        <v>33.100700000000003</v>
      </c>
      <c r="D14" s="74">
        <v>35.639400000000002</v>
      </c>
      <c r="E14" s="74">
        <v>24.441199999999998</v>
      </c>
      <c r="F14" s="74">
        <v>28.1068</v>
      </c>
      <c r="G14" s="74">
        <v>23.7408</v>
      </c>
      <c r="H14" s="74">
        <v>17.889800000000001</v>
      </c>
      <c r="I14" s="74">
        <v>33.354599999999998</v>
      </c>
      <c r="J14" s="74">
        <v>35.695099999999996</v>
      </c>
      <c r="K14" s="74">
        <v>25.043700000000001</v>
      </c>
      <c r="L14" s="74">
        <v>28.1068</v>
      </c>
      <c r="M14" s="74">
        <v>23.9483</v>
      </c>
      <c r="N14" s="74">
        <v>20.179200000000002</v>
      </c>
      <c r="O14" s="74">
        <v>12.8909</v>
      </c>
      <c r="P14" s="74">
        <v>19.805299999999999</v>
      </c>
      <c r="Q14" s="74">
        <v>10.9595</v>
      </c>
      <c r="R14" s="74">
        <v>0</v>
      </c>
      <c r="S14" s="74">
        <v>7.4894999999999996</v>
      </c>
      <c r="T14" s="74">
        <v>11.590199999999999</v>
      </c>
      <c r="U14" s="74">
        <v>10.257899999999999</v>
      </c>
      <c r="V14" s="74">
        <v>0</v>
      </c>
      <c r="W14" s="74">
        <v>10.257899999999999</v>
      </c>
      <c r="X14" s="74">
        <v>0</v>
      </c>
      <c r="Y14" s="74">
        <v>20.16</v>
      </c>
      <c r="Z14" s="74">
        <v>10.183199999999999</v>
      </c>
      <c r="AA14" s="74">
        <v>10.2323</v>
      </c>
      <c r="AB14" s="74">
        <v>0</v>
      </c>
      <c r="AC14" s="74">
        <v>10.2323</v>
      </c>
      <c r="AD14" s="74">
        <v>0</v>
      </c>
      <c r="AE14" s="74">
        <v>20.16</v>
      </c>
      <c r="AF14" s="74">
        <v>10.156599999999999</v>
      </c>
      <c r="AG14" s="74">
        <v>12.782</v>
      </c>
      <c r="AH14" s="74">
        <v>0</v>
      </c>
      <c r="AI14" s="74">
        <v>12.782</v>
      </c>
      <c r="AJ14" s="74">
        <v>0</v>
      </c>
      <c r="AK14" s="74">
        <v>0</v>
      </c>
      <c r="AL14" s="74">
        <v>12.782</v>
      </c>
      <c r="AM14" s="74">
        <v>20.085899999999999</v>
      </c>
    </row>
    <row r="15" spans="1:39" hidden="1" outlineLevel="1">
      <c r="A15" s="62">
        <v>40664</v>
      </c>
      <c r="B15" s="74">
        <v>31.7591</v>
      </c>
      <c r="C15" s="74">
        <v>33.2774</v>
      </c>
      <c r="D15" s="74">
        <v>35.715600000000002</v>
      </c>
      <c r="E15" s="74">
        <v>25.5825</v>
      </c>
      <c r="F15" s="74">
        <v>30.882200000000001</v>
      </c>
      <c r="G15" s="74">
        <v>23.2577</v>
      </c>
      <c r="H15" s="74">
        <v>21.238099999999999</v>
      </c>
      <c r="I15" s="74">
        <v>33.3001</v>
      </c>
      <c r="J15" s="74">
        <v>35.717199999999998</v>
      </c>
      <c r="K15" s="74">
        <v>25.639199999999999</v>
      </c>
      <c r="L15" s="74">
        <v>30.882200000000001</v>
      </c>
      <c r="M15" s="74">
        <v>23.290600000000001</v>
      </c>
      <c r="N15" s="74">
        <v>21.4436</v>
      </c>
      <c r="O15" s="74">
        <v>13.5114</v>
      </c>
      <c r="P15" s="74">
        <v>22.849900000000002</v>
      </c>
      <c r="Q15" s="74">
        <v>12.6335</v>
      </c>
      <c r="R15" s="74" t="s">
        <v>127</v>
      </c>
      <c r="S15" s="74">
        <v>11.693199999999999</v>
      </c>
      <c r="T15" s="74">
        <v>13.160399999999999</v>
      </c>
      <c r="U15" s="74">
        <v>14.7578</v>
      </c>
      <c r="V15" s="74">
        <v>0</v>
      </c>
      <c r="W15" s="74">
        <v>14.7578</v>
      </c>
      <c r="X15" s="74">
        <v>0</v>
      </c>
      <c r="Y15" s="74">
        <v>0</v>
      </c>
      <c r="Z15" s="74">
        <v>14.7578</v>
      </c>
      <c r="AA15" s="74">
        <v>15.091699999999999</v>
      </c>
      <c r="AB15" s="74">
        <v>0</v>
      </c>
      <c r="AC15" s="74">
        <v>15.091699999999999</v>
      </c>
      <c r="AD15" s="74">
        <v>0</v>
      </c>
      <c r="AE15" s="74">
        <v>0</v>
      </c>
      <c r="AF15" s="74">
        <v>15.091699999999999</v>
      </c>
      <c r="AG15" s="74">
        <v>13.623100000000001</v>
      </c>
      <c r="AH15" s="74">
        <v>0</v>
      </c>
      <c r="AI15" s="74">
        <v>13.623100000000001</v>
      </c>
      <c r="AJ15" s="74" t="s">
        <v>127</v>
      </c>
      <c r="AK15" s="74">
        <v>0</v>
      </c>
      <c r="AL15" s="74">
        <v>13.623100000000001</v>
      </c>
      <c r="AM15" s="74">
        <v>21.609300000000001</v>
      </c>
    </row>
    <row r="16" spans="1:39" hidden="1" outlineLevel="1">
      <c r="A16" s="62">
        <v>40695</v>
      </c>
      <c r="B16" s="74">
        <v>32.441099999999999</v>
      </c>
      <c r="C16" s="74">
        <v>33.6252</v>
      </c>
      <c r="D16" s="74">
        <v>35.611699999999999</v>
      </c>
      <c r="E16" s="74">
        <v>27.544499999999999</v>
      </c>
      <c r="F16" s="74">
        <v>37.652299999999997</v>
      </c>
      <c r="G16" s="74">
        <v>23.185400000000001</v>
      </c>
      <c r="H16" s="74">
        <v>25.527000000000001</v>
      </c>
      <c r="I16" s="74">
        <v>33.724600000000002</v>
      </c>
      <c r="J16" s="74">
        <v>35.661000000000001</v>
      </c>
      <c r="K16" s="74">
        <v>27.758099999999999</v>
      </c>
      <c r="L16" s="74">
        <v>37.652299999999997</v>
      </c>
      <c r="M16" s="74">
        <v>23.229399999999998</v>
      </c>
      <c r="N16" s="74">
        <v>26.5488</v>
      </c>
      <c r="O16" s="74">
        <v>12.898300000000001</v>
      </c>
      <c r="P16" s="74">
        <v>20.080100000000002</v>
      </c>
      <c r="Q16" s="74">
        <v>5.7190000000000003</v>
      </c>
      <c r="R16" s="74" t="s">
        <v>127</v>
      </c>
      <c r="S16" s="74">
        <v>11.8795</v>
      </c>
      <c r="T16" s="74">
        <v>3.9457</v>
      </c>
      <c r="U16" s="74">
        <v>18.204899999999999</v>
      </c>
      <c r="V16" s="74">
        <v>0</v>
      </c>
      <c r="W16" s="74">
        <v>18.204899999999999</v>
      </c>
      <c r="X16" s="74">
        <v>0</v>
      </c>
      <c r="Y16" s="74">
        <v>24.93</v>
      </c>
      <c r="Z16" s="74">
        <v>15.0892</v>
      </c>
      <c r="AA16" s="74">
        <v>18.325600000000001</v>
      </c>
      <c r="AB16" s="74">
        <v>0</v>
      </c>
      <c r="AC16" s="74">
        <v>18.325600000000001</v>
      </c>
      <c r="AD16" s="74">
        <v>0</v>
      </c>
      <c r="AE16" s="74">
        <v>24.93</v>
      </c>
      <c r="AF16" s="74">
        <v>15.166</v>
      </c>
      <c r="AG16" s="74">
        <v>12.7333</v>
      </c>
      <c r="AH16" s="74">
        <v>0</v>
      </c>
      <c r="AI16" s="74">
        <v>12.7333</v>
      </c>
      <c r="AJ16" s="74" t="s">
        <v>127</v>
      </c>
      <c r="AK16" s="74">
        <v>0</v>
      </c>
      <c r="AL16" s="74">
        <v>12.7333</v>
      </c>
      <c r="AM16" s="74">
        <v>22.619900000000001</v>
      </c>
    </row>
    <row r="17" spans="1:39" hidden="1" outlineLevel="1">
      <c r="A17" s="62">
        <v>40725</v>
      </c>
      <c r="B17" s="74">
        <v>27.232900000000001</v>
      </c>
      <c r="C17" s="74">
        <v>28.648800000000001</v>
      </c>
      <c r="D17" s="74">
        <v>35.357100000000003</v>
      </c>
      <c r="E17" s="74">
        <v>21.1187</v>
      </c>
      <c r="F17" s="74">
        <v>25.520299999999999</v>
      </c>
      <c r="G17" s="74">
        <v>20.739699999999999</v>
      </c>
      <c r="H17" s="74">
        <v>18.139900000000001</v>
      </c>
      <c r="I17" s="74">
        <v>29.521699999999999</v>
      </c>
      <c r="J17" s="74">
        <v>35.373399999999997</v>
      </c>
      <c r="K17" s="74">
        <v>22.049800000000001</v>
      </c>
      <c r="L17" s="74">
        <v>25.520299999999999</v>
      </c>
      <c r="M17" s="74">
        <v>20.779499999999999</v>
      </c>
      <c r="N17" s="74">
        <v>22.278500000000001</v>
      </c>
      <c r="O17" s="74">
        <v>14.4496</v>
      </c>
      <c r="P17" s="74">
        <v>19.403700000000001</v>
      </c>
      <c r="Q17" s="74">
        <v>14.4031</v>
      </c>
      <c r="R17" s="74" t="s">
        <v>127</v>
      </c>
      <c r="S17" s="74">
        <v>13.9741</v>
      </c>
      <c r="T17" s="74">
        <v>14.4153</v>
      </c>
      <c r="U17" s="74">
        <v>15.629099999999999</v>
      </c>
      <c r="V17" s="74">
        <v>0</v>
      </c>
      <c r="W17" s="74">
        <v>15.629099999999999</v>
      </c>
      <c r="X17" s="74">
        <v>0</v>
      </c>
      <c r="Y17" s="74">
        <v>15.981299999999999</v>
      </c>
      <c r="Z17" s="74">
        <v>15.590999999999999</v>
      </c>
      <c r="AA17" s="74">
        <v>15.6807</v>
      </c>
      <c r="AB17" s="74">
        <v>0</v>
      </c>
      <c r="AC17" s="74">
        <v>15.6807</v>
      </c>
      <c r="AD17" s="74">
        <v>0</v>
      </c>
      <c r="AE17" s="74">
        <v>15.981299999999999</v>
      </c>
      <c r="AF17" s="74">
        <v>15.647600000000001</v>
      </c>
      <c r="AG17" s="74">
        <v>12.1356</v>
      </c>
      <c r="AH17" s="74">
        <v>0</v>
      </c>
      <c r="AI17" s="74">
        <v>12.1356</v>
      </c>
      <c r="AJ17" s="74" t="s">
        <v>127</v>
      </c>
      <c r="AK17" s="74">
        <v>0</v>
      </c>
      <c r="AL17" s="74">
        <v>12.1356</v>
      </c>
      <c r="AM17" s="74">
        <v>20.1496</v>
      </c>
    </row>
    <row r="18" spans="1:39" hidden="1" outlineLevel="1">
      <c r="A18" s="62">
        <v>40756</v>
      </c>
      <c r="B18" s="74">
        <v>27.118200000000002</v>
      </c>
      <c r="C18" s="74">
        <v>28.967400000000001</v>
      </c>
      <c r="D18" s="74">
        <v>34.958399999999997</v>
      </c>
      <c r="E18" s="74">
        <v>23.306100000000001</v>
      </c>
      <c r="F18" s="74">
        <v>25.141400000000001</v>
      </c>
      <c r="G18" s="74">
        <v>22.489899999999999</v>
      </c>
      <c r="H18" s="74">
        <v>22.799700000000001</v>
      </c>
      <c r="I18" s="74">
        <v>29.0047</v>
      </c>
      <c r="J18" s="74">
        <v>34.959600000000002</v>
      </c>
      <c r="K18" s="74">
        <v>23.356300000000001</v>
      </c>
      <c r="L18" s="74">
        <v>25.141400000000001</v>
      </c>
      <c r="M18" s="74">
        <v>22.5183</v>
      </c>
      <c r="N18" s="74">
        <v>23.004899999999999</v>
      </c>
      <c r="O18" s="74">
        <v>11.352</v>
      </c>
      <c r="P18" s="74">
        <v>28.706499999999998</v>
      </c>
      <c r="Q18" s="74">
        <v>10.5578</v>
      </c>
      <c r="R18" s="74" t="s">
        <v>127</v>
      </c>
      <c r="S18" s="74">
        <v>12.9392</v>
      </c>
      <c r="T18" s="74">
        <v>8.8437999999999999</v>
      </c>
      <c r="U18" s="74">
        <v>16.576599999999999</v>
      </c>
      <c r="V18" s="74">
        <v>0</v>
      </c>
      <c r="W18" s="74">
        <v>16.576599999999999</v>
      </c>
      <c r="X18" s="74">
        <v>0</v>
      </c>
      <c r="Y18" s="74">
        <v>0</v>
      </c>
      <c r="Z18" s="74">
        <v>16.576599999999999</v>
      </c>
      <c r="AA18" s="74">
        <v>16.665299999999998</v>
      </c>
      <c r="AB18" s="74">
        <v>0</v>
      </c>
      <c r="AC18" s="74">
        <v>16.665299999999998</v>
      </c>
      <c r="AD18" s="74">
        <v>0</v>
      </c>
      <c r="AE18" s="74">
        <v>0</v>
      </c>
      <c r="AF18" s="74">
        <v>16.665299999999998</v>
      </c>
      <c r="AG18" s="74">
        <v>12.486700000000001</v>
      </c>
      <c r="AH18" s="74">
        <v>0</v>
      </c>
      <c r="AI18" s="74">
        <v>12.486700000000001</v>
      </c>
      <c r="AJ18" s="74" t="s">
        <v>127</v>
      </c>
      <c r="AK18" s="74">
        <v>0</v>
      </c>
      <c r="AL18" s="74">
        <v>12.486700000000001</v>
      </c>
      <c r="AM18" s="74">
        <v>20.375699999999998</v>
      </c>
    </row>
    <row r="19" spans="1:39" hidden="1" outlineLevel="1">
      <c r="A19" s="62">
        <v>40787</v>
      </c>
      <c r="B19" s="74">
        <v>24.7973</v>
      </c>
      <c r="C19" s="74">
        <v>25.928599999999999</v>
      </c>
      <c r="D19" s="74">
        <v>34.549799999999998</v>
      </c>
      <c r="E19" s="74">
        <v>21.171399999999998</v>
      </c>
      <c r="F19" s="74">
        <v>20.575900000000001</v>
      </c>
      <c r="G19" s="74">
        <v>21.5259</v>
      </c>
      <c r="H19" s="74">
        <v>20.8218</v>
      </c>
      <c r="I19" s="74">
        <v>27.078700000000001</v>
      </c>
      <c r="J19" s="74">
        <v>34.553400000000003</v>
      </c>
      <c r="K19" s="74">
        <v>22.427</v>
      </c>
      <c r="L19" s="74">
        <v>20.575900000000001</v>
      </c>
      <c r="M19" s="74">
        <v>22.593</v>
      </c>
      <c r="N19" s="74">
        <v>24.964500000000001</v>
      </c>
      <c r="O19" s="74">
        <v>11.386699999999999</v>
      </c>
      <c r="P19" s="74">
        <v>21.896000000000001</v>
      </c>
      <c r="Q19" s="74">
        <v>11.372400000000001</v>
      </c>
      <c r="R19" s="74" t="s">
        <v>127</v>
      </c>
      <c r="S19" s="74">
        <v>12.2104</v>
      </c>
      <c r="T19" s="74">
        <v>10.454599999999999</v>
      </c>
      <c r="U19" s="74">
        <v>14.6106</v>
      </c>
      <c r="V19" s="74">
        <v>0</v>
      </c>
      <c r="W19" s="74">
        <v>14.6106</v>
      </c>
      <c r="X19" s="74">
        <v>0</v>
      </c>
      <c r="Y19" s="74">
        <v>15.8384</v>
      </c>
      <c r="Z19" s="74">
        <v>14.535399999999999</v>
      </c>
      <c r="AA19" s="74">
        <v>15.4246</v>
      </c>
      <c r="AB19" s="74">
        <v>0</v>
      </c>
      <c r="AC19" s="74">
        <v>15.4246</v>
      </c>
      <c r="AD19" s="74">
        <v>0</v>
      </c>
      <c r="AE19" s="74">
        <v>15.8384</v>
      </c>
      <c r="AF19" s="74">
        <v>15.3947</v>
      </c>
      <c r="AG19" s="74">
        <v>9.7139000000000006</v>
      </c>
      <c r="AH19" s="74">
        <v>0</v>
      </c>
      <c r="AI19" s="74">
        <v>9.7139000000000006</v>
      </c>
      <c r="AJ19" s="74" t="s">
        <v>127</v>
      </c>
      <c r="AK19" s="74">
        <v>0</v>
      </c>
      <c r="AL19" s="74">
        <v>9.7139000000000006</v>
      </c>
      <c r="AM19" s="74">
        <v>21.795200000000001</v>
      </c>
    </row>
    <row r="20" spans="1:39" hidden="1" outlineLevel="1">
      <c r="A20" s="62">
        <v>40817</v>
      </c>
      <c r="B20" s="74">
        <v>25.0091</v>
      </c>
      <c r="C20" s="74">
        <v>27.023299999999999</v>
      </c>
      <c r="D20" s="74">
        <v>34.488799999999998</v>
      </c>
      <c r="E20" s="74">
        <v>22.175000000000001</v>
      </c>
      <c r="F20" s="74">
        <v>21.247800000000002</v>
      </c>
      <c r="G20" s="74">
        <v>21.884499999999999</v>
      </c>
      <c r="H20" s="74">
        <v>25.067799999999998</v>
      </c>
      <c r="I20" s="74">
        <v>27.046800000000001</v>
      </c>
      <c r="J20" s="74">
        <v>34.491199999999999</v>
      </c>
      <c r="K20" s="74">
        <v>22.1998</v>
      </c>
      <c r="L20" s="74">
        <v>21.247800000000002</v>
      </c>
      <c r="M20" s="74">
        <v>21.9087</v>
      </c>
      <c r="N20" s="74">
        <v>25.1707</v>
      </c>
      <c r="O20" s="74">
        <v>13.7896</v>
      </c>
      <c r="P20" s="74">
        <v>23.7226</v>
      </c>
      <c r="Q20" s="74">
        <v>13.2622</v>
      </c>
      <c r="R20" s="74" t="s">
        <v>127</v>
      </c>
      <c r="S20" s="74">
        <v>12.889099999999999</v>
      </c>
      <c r="T20" s="74">
        <v>13.625999999999999</v>
      </c>
      <c r="U20" s="74">
        <v>14.664999999999999</v>
      </c>
      <c r="V20" s="74">
        <v>0</v>
      </c>
      <c r="W20" s="74">
        <v>14.664999999999999</v>
      </c>
      <c r="X20" s="74">
        <v>0</v>
      </c>
      <c r="Y20" s="74">
        <v>15.5</v>
      </c>
      <c r="Z20" s="74">
        <v>14.656499999999999</v>
      </c>
      <c r="AA20" s="74">
        <v>15.9064</v>
      </c>
      <c r="AB20" s="74">
        <v>0</v>
      </c>
      <c r="AC20" s="74">
        <v>15.9064</v>
      </c>
      <c r="AD20" s="74">
        <v>0</v>
      </c>
      <c r="AE20" s="74">
        <v>15.5</v>
      </c>
      <c r="AF20" s="74">
        <v>15.912000000000001</v>
      </c>
      <c r="AG20" s="74">
        <v>11.078799999999999</v>
      </c>
      <c r="AH20" s="74">
        <v>0</v>
      </c>
      <c r="AI20" s="74">
        <v>11.078799999999999</v>
      </c>
      <c r="AJ20" s="74" t="s">
        <v>127</v>
      </c>
      <c r="AK20" s="74">
        <v>0</v>
      </c>
      <c r="AL20" s="74">
        <v>11.078799999999999</v>
      </c>
      <c r="AM20" s="74">
        <v>22.158899999999999</v>
      </c>
    </row>
    <row r="21" spans="1:39" hidden="1" outlineLevel="1">
      <c r="A21" s="62">
        <v>40848</v>
      </c>
      <c r="B21" s="74">
        <v>25.082899999999999</v>
      </c>
      <c r="C21" s="74">
        <v>27.0123</v>
      </c>
      <c r="D21" s="74">
        <v>34.312199999999997</v>
      </c>
      <c r="E21" s="74">
        <v>21.572600000000001</v>
      </c>
      <c r="F21" s="74">
        <v>23.169599999999999</v>
      </c>
      <c r="G21" s="74">
        <v>21.132200000000001</v>
      </c>
      <c r="H21" s="74">
        <v>19.4405</v>
      </c>
      <c r="I21" s="74">
        <v>27.083500000000001</v>
      </c>
      <c r="J21" s="74">
        <v>34.315800000000003</v>
      </c>
      <c r="K21" s="74">
        <v>21.659300000000002</v>
      </c>
      <c r="L21" s="74">
        <v>23.169599999999999</v>
      </c>
      <c r="M21" s="74">
        <v>21.1447</v>
      </c>
      <c r="N21" s="74">
        <v>20.042000000000002</v>
      </c>
      <c r="O21" s="74">
        <v>10.1785</v>
      </c>
      <c r="P21" s="74">
        <v>27.5</v>
      </c>
      <c r="Q21" s="74">
        <v>9.1928999999999998</v>
      </c>
      <c r="R21" s="74" t="s">
        <v>127</v>
      </c>
      <c r="S21" s="74">
        <v>12.170500000000001</v>
      </c>
      <c r="T21" s="74">
        <v>8.8078000000000003</v>
      </c>
      <c r="U21" s="74">
        <v>15.9125</v>
      </c>
      <c r="V21" s="74">
        <v>0</v>
      </c>
      <c r="W21" s="74">
        <v>15.9125</v>
      </c>
      <c r="X21" s="74">
        <v>0</v>
      </c>
      <c r="Y21" s="74">
        <v>16.829499999999999</v>
      </c>
      <c r="Z21" s="74">
        <v>15.8521</v>
      </c>
      <c r="AA21" s="74">
        <v>16.0031</v>
      </c>
      <c r="AB21" s="74">
        <v>0</v>
      </c>
      <c r="AC21" s="74">
        <v>16.0031</v>
      </c>
      <c r="AD21" s="74">
        <v>0</v>
      </c>
      <c r="AE21" s="74">
        <v>16.829499999999999</v>
      </c>
      <c r="AF21" s="74">
        <v>15.947100000000001</v>
      </c>
      <c r="AG21" s="74">
        <v>12.680999999999999</v>
      </c>
      <c r="AH21" s="74">
        <v>0</v>
      </c>
      <c r="AI21" s="74">
        <v>12.680999999999999</v>
      </c>
      <c r="AJ21" s="74" t="s">
        <v>127</v>
      </c>
      <c r="AK21" s="74">
        <v>0</v>
      </c>
      <c r="AL21" s="74">
        <v>12.680999999999999</v>
      </c>
      <c r="AM21" s="74">
        <v>22.036899999999999</v>
      </c>
    </row>
    <row r="22" spans="1:39" hidden="1" outlineLevel="1">
      <c r="A22" s="62">
        <v>40878</v>
      </c>
      <c r="B22" s="74">
        <v>25.701599999999999</v>
      </c>
      <c r="C22" s="74">
        <v>27.035799999999998</v>
      </c>
      <c r="D22" s="74">
        <v>34.674700000000001</v>
      </c>
      <c r="E22" s="74">
        <v>21.619700000000002</v>
      </c>
      <c r="F22" s="74">
        <v>22.304099999999998</v>
      </c>
      <c r="G22" s="74">
        <v>22.048200000000001</v>
      </c>
      <c r="H22" s="74">
        <v>16.793900000000001</v>
      </c>
      <c r="I22" s="74">
        <v>27.070699999999999</v>
      </c>
      <c r="J22" s="74">
        <v>34.676200000000001</v>
      </c>
      <c r="K22" s="74">
        <v>21.655799999999999</v>
      </c>
      <c r="L22" s="74">
        <v>22.304099999999998</v>
      </c>
      <c r="M22" s="74">
        <v>22.099499999999999</v>
      </c>
      <c r="N22" s="74">
        <v>16.835000000000001</v>
      </c>
      <c r="O22" s="74">
        <v>13.632400000000001</v>
      </c>
      <c r="P22" s="74">
        <v>26.126300000000001</v>
      </c>
      <c r="Q22" s="74">
        <v>13.272</v>
      </c>
      <c r="R22" s="74" t="s">
        <v>127</v>
      </c>
      <c r="S22" s="74">
        <v>13.0677</v>
      </c>
      <c r="T22" s="74">
        <v>13.7342</v>
      </c>
      <c r="U22" s="74">
        <v>15.6882</v>
      </c>
      <c r="V22" s="74">
        <v>0</v>
      </c>
      <c r="W22" s="74">
        <v>15.6882</v>
      </c>
      <c r="X22" s="74">
        <v>0</v>
      </c>
      <c r="Y22" s="74">
        <v>0</v>
      </c>
      <c r="Z22" s="74">
        <v>15.6882</v>
      </c>
      <c r="AA22" s="74">
        <v>15.7141</v>
      </c>
      <c r="AB22" s="74">
        <v>0</v>
      </c>
      <c r="AC22" s="74">
        <v>15.7141</v>
      </c>
      <c r="AD22" s="74">
        <v>0</v>
      </c>
      <c r="AE22" s="74">
        <v>0</v>
      </c>
      <c r="AF22" s="74">
        <v>15.7141</v>
      </c>
      <c r="AG22" s="74">
        <v>11.7424</v>
      </c>
      <c r="AH22" s="74">
        <v>0</v>
      </c>
      <c r="AI22" s="74">
        <v>11.7424</v>
      </c>
      <c r="AJ22" s="74" t="s">
        <v>127</v>
      </c>
      <c r="AK22" s="74">
        <v>0</v>
      </c>
      <c r="AL22" s="74">
        <v>11.7424</v>
      </c>
      <c r="AM22" s="74">
        <v>21.311599999999999</v>
      </c>
    </row>
    <row r="23" spans="1:39" hidden="1" outlineLevel="1">
      <c r="A23" s="62">
        <v>40909</v>
      </c>
      <c r="B23" s="74">
        <v>27.970199999999998</v>
      </c>
      <c r="C23" s="74">
        <v>29.549900000000001</v>
      </c>
      <c r="D23" s="74">
        <v>34.704000000000001</v>
      </c>
      <c r="E23" s="74">
        <v>24.2194</v>
      </c>
      <c r="F23" s="74">
        <v>26.2624</v>
      </c>
      <c r="G23" s="74">
        <v>23.2758</v>
      </c>
      <c r="H23" s="74">
        <v>20.916599999999999</v>
      </c>
      <c r="I23" s="74">
        <v>29.604900000000001</v>
      </c>
      <c r="J23" s="74">
        <v>34.706600000000002</v>
      </c>
      <c r="K23" s="74">
        <v>24.304500000000001</v>
      </c>
      <c r="L23" s="74">
        <v>26.2624</v>
      </c>
      <c r="M23" s="74">
        <v>23.366599999999998</v>
      </c>
      <c r="N23" s="74">
        <v>21.247900000000001</v>
      </c>
      <c r="O23" s="74">
        <v>7.6040000000000001</v>
      </c>
      <c r="P23" s="74">
        <v>24.947399999999998</v>
      </c>
      <c r="Q23" s="74">
        <v>6.6173999999999999</v>
      </c>
      <c r="R23" s="74" t="s">
        <v>127</v>
      </c>
      <c r="S23" s="74">
        <v>3.8395999999999999</v>
      </c>
      <c r="T23" s="74">
        <v>9.6374999999999993</v>
      </c>
      <c r="U23" s="74">
        <v>15.0221</v>
      </c>
      <c r="V23" s="74">
        <v>0</v>
      </c>
      <c r="W23" s="74">
        <v>15.0221</v>
      </c>
      <c r="X23" s="74">
        <v>0</v>
      </c>
      <c r="Y23" s="74">
        <v>0</v>
      </c>
      <c r="Z23" s="74">
        <v>15.0221</v>
      </c>
      <c r="AA23" s="74">
        <v>18.994199999999999</v>
      </c>
      <c r="AB23" s="74">
        <v>0</v>
      </c>
      <c r="AC23" s="74">
        <v>18.994199999999999</v>
      </c>
      <c r="AD23" s="74">
        <v>0</v>
      </c>
      <c r="AE23" s="74">
        <v>0</v>
      </c>
      <c r="AF23" s="74">
        <v>18.994199999999999</v>
      </c>
      <c r="AG23" s="74">
        <v>0.53990000000000005</v>
      </c>
      <c r="AH23" s="74">
        <v>0</v>
      </c>
      <c r="AI23" s="74">
        <v>0.53990000000000005</v>
      </c>
      <c r="AJ23" s="74" t="s">
        <v>127</v>
      </c>
      <c r="AK23" s="74">
        <v>0</v>
      </c>
      <c r="AL23" s="74">
        <v>0.53990000000000005</v>
      </c>
      <c r="AM23" s="74">
        <v>21.956800000000001</v>
      </c>
    </row>
    <row r="24" spans="1:39" hidden="1" outlineLevel="1">
      <c r="A24" s="62">
        <v>40940</v>
      </c>
      <c r="B24" s="74">
        <v>28.296199999999999</v>
      </c>
      <c r="C24" s="74">
        <v>30.728100000000001</v>
      </c>
      <c r="D24" s="74">
        <v>33.012099999999997</v>
      </c>
      <c r="E24" s="74">
        <v>29.689</v>
      </c>
      <c r="F24" s="74">
        <v>33.312800000000003</v>
      </c>
      <c r="G24" s="74">
        <v>28.281600000000001</v>
      </c>
      <c r="H24" s="74">
        <v>26.788699999999999</v>
      </c>
      <c r="I24" s="74">
        <v>30.919</v>
      </c>
      <c r="J24" s="74">
        <v>33.023800000000001</v>
      </c>
      <c r="K24" s="74">
        <v>29.947500000000002</v>
      </c>
      <c r="L24" s="74">
        <v>33.312800000000003</v>
      </c>
      <c r="M24" s="74">
        <v>28.340800000000002</v>
      </c>
      <c r="N24" s="74">
        <v>28.1234</v>
      </c>
      <c r="O24" s="74">
        <v>13.4483</v>
      </c>
      <c r="P24" s="74">
        <v>22.348800000000001</v>
      </c>
      <c r="Q24" s="74">
        <v>13.1591</v>
      </c>
      <c r="R24" s="74" t="s">
        <v>127</v>
      </c>
      <c r="S24" s="74">
        <v>16.569400000000002</v>
      </c>
      <c r="T24" s="74">
        <v>12.4514</v>
      </c>
      <c r="U24" s="74">
        <v>16.041399999999999</v>
      </c>
      <c r="V24" s="74">
        <v>0</v>
      </c>
      <c r="W24" s="74">
        <v>16.041399999999999</v>
      </c>
      <c r="X24" s="74">
        <v>0</v>
      </c>
      <c r="Y24" s="74">
        <v>19.16</v>
      </c>
      <c r="Z24" s="74">
        <v>15.900700000000001</v>
      </c>
      <c r="AA24" s="74">
        <v>16.0747</v>
      </c>
      <c r="AB24" s="74">
        <v>0</v>
      </c>
      <c r="AC24" s="74">
        <v>16.0747</v>
      </c>
      <c r="AD24" s="74">
        <v>0</v>
      </c>
      <c r="AE24" s="74">
        <v>19.16</v>
      </c>
      <c r="AF24" s="74">
        <v>15.9336</v>
      </c>
      <c r="AG24" s="74">
        <v>13.42</v>
      </c>
      <c r="AH24" s="74">
        <v>0</v>
      </c>
      <c r="AI24" s="74">
        <v>13.42</v>
      </c>
      <c r="AJ24" s="74" t="s">
        <v>127</v>
      </c>
      <c r="AK24" s="74">
        <v>0</v>
      </c>
      <c r="AL24" s="74">
        <v>13.42</v>
      </c>
      <c r="AM24" s="74">
        <v>21.670100000000001</v>
      </c>
    </row>
    <row r="25" spans="1:39" hidden="1" outlineLevel="1">
      <c r="A25" s="62">
        <v>40969</v>
      </c>
      <c r="B25" s="74">
        <v>26.6677</v>
      </c>
      <c r="C25" s="74">
        <v>27.903199999999998</v>
      </c>
      <c r="D25" s="74">
        <v>33.884599999999999</v>
      </c>
      <c r="E25" s="74">
        <v>24.805099999999999</v>
      </c>
      <c r="F25" s="74">
        <v>24.6387</v>
      </c>
      <c r="G25" s="74">
        <v>25.478899999999999</v>
      </c>
      <c r="H25" s="74">
        <v>22.365300000000001</v>
      </c>
      <c r="I25" s="74">
        <v>28.2942</v>
      </c>
      <c r="J25" s="74">
        <v>33.893799999999999</v>
      </c>
      <c r="K25" s="74">
        <v>25.3062</v>
      </c>
      <c r="L25" s="74">
        <v>24.6387</v>
      </c>
      <c r="M25" s="74">
        <v>25.568300000000001</v>
      </c>
      <c r="N25" s="74">
        <v>25.848600000000001</v>
      </c>
      <c r="O25" s="74">
        <v>8.6577000000000002</v>
      </c>
      <c r="P25" s="74">
        <v>18.184200000000001</v>
      </c>
      <c r="Q25" s="74">
        <v>8.5617999999999999</v>
      </c>
      <c r="R25" s="74" t="s">
        <v>127</v>
      </c>
      <c r="S25" s="74">
        <v>15.799799999999999</v>
      </c>
      <c r="T25" s="74">
        <v>7.0658000000000003</v>
      </c>
      <c r="U25" s="74">
        <v>19.741700000000002</v>
      </c>
      <c r="V25" s="74">
        <v>0</v>
      </c>
      <c r="W25" s="74">
        <v>19.741700000000002</v>
      </c>
      <c r="X25" s="74">
        <v>25</v>
      </c>
      <c r="Y25" s="74">
        <v>15.801399999999999</v>
      </c>
      <c r="Z25" s="74">
        <v>19.393899999999999</v>
      </c>
      <c r="AA25" s="74">
        <v>19.835999999999999</v>
      </c>
      <c r="AB25" s="74">
        <v>0</v>
      </c>
      <c r="AC25" s="74">
        <v>19.835999999999999</v>
      </c>
      <c r="AD25" s="74">
        <v>25</v>
      </c>
      <c r="AE25" s="74">
        <v>0</v>
      </c>
      <c r="AF25" s="74">
        <v>19.488</v>
      </c>
      <c r="AG25" s="74">
        <v>12.241400000000001</v>
      </c>
      <c r="AH25" s="74">
        <v>0</v>
      </c>
      <c r="AI25" s="74">
        <v>12.241400000000001</v>
      </c>
      <c r="AJ25" s="74" t="s">
        <v>127</v>
      </c>
      <c r="AK25" s="74">
        <v>15.801399999999999</v>
      </c>
      <c r="AL25" s="74">
        <v>12.0931</v>
      </c>
      <c r="AM25" s="74">
        <v>22.2395</v>
      </c>
    </row>
    <row r="26" spans="1:39" hidden="1" outlineLevel="1">
      <c r="A26" s="62">
        <v>41000</v>
      </c>
      <c r="B26" s="74">
        <v>26.6447</v>
      </c>
      <c r="C26" s="74">
        <v>28.1051</v>
      </c>
      <c r="D26" s="74">
        <v>33.8232</v>
      </c>
      <c r="E26" s="74">
        <v>24.134399999999999</v>
      </c>
      <c r="F26" s="74">
        <v>22.356400000000001</v>
      </c>
      <c r="G26" s="74">
        <v>25.423500000000001</v>
      </c>
      <c r="H26" s="74">
        <v>21.736999999999998</v>
      </c>
      <c r="I26" s="74">
        <v>28.143799999999999</v>
      </c>
      <c r="J26" s="74">
        <v>33.851500000000001</v>
      </c>
      <c r="K26" s="74">
        <v>24.1739</v>
      </c>
      <c r="L26" s="74">
        <v>22.356400000000001</v>
      </c>
      <c r="M26" s="74">
        <v>25.435600000000001</v>
      </c>
      <c r="N26" s="74">
        <v>21.9787</v>
      </c>
      <c r="O26" s="74">
        <v>14.857100000000001</v>
      </c>
      <c r="P26" s="74">
        <v>19.518699999999999</v>
      </c>
      <c r="Q26" s="74">
        <v>13.064</v>
      </c>
      <c r="R26" s="74" t="s">
        <v>127</v>
      </c>
      <c r="S26" s="74">
        <v>14.304500000000001</v>
      </c>
      <c r="T26" s="74">
        <v>12.7858</v>
      </c>
      <c r="U26" s="74">
        <v>17.152000000000001</v>
      </c>
      <c r="V26" s="74">
        <v>0</v>
      </c>
      <c r="W26" s="74">
        <v>17.152000000000001</v>
      </c>
      <c r="X26" s="74">
        <v>0</v>
      </c>
      <c r="Y26" s="74">
        <v>25.6541</v>
      </c>
      <c r="Z26" s="74">
        <v>17.038499999999999</v>
      </c>
      <c r="AA26" s="74">
        <v>17.180900000000001</v>
      </c>
      <c r="AB26" s="74">
        <v>0</v>
      </c>
      <c r="AC26" s="74">
        <v>17.180900000000001</v>
      </c>
      <c r="AD26" s="74">
        <v>0</v>
      </c>
      <c r="AE26" s="74">
        <v>25.6541</v>
      </c>
      <c r="AF26" s="74">
        <v>17.067</v>
      </c>
      <c r="AG26" s="74">
        <v>12.7798</v>
      </c>
      <c r="AH26" s="74">
        <v>0</v>
      </c>
      <c r="AI26" s="74">
        <v>12.7798</v>
      </c>
      <c r="AJ26" s="74" t="s">
        <v>127</v>
      </c>
      <c r="AK26" s="74">
        <v>0</v>
      </c>
      <c r="AL26" s="74">
        <v>12.7798</v>
      </c>
      <c r="AM26" s="74">
        <v>23.153199999999998</v>
      </c>
    </row>
    <row r="27" spans="1:39" hidden="1" outlineLevel="1">
      <c r="A27" s="62">
        <v>41030</v>
      </c>
      <c r="B27" s="74">
        <v>26.383099999999999</v>
      </c>
      <c r="C27" s="74">
        <v>27.827999999999999</v>
      </c>
      <c r="D27" s="74">
        <v>34.153199999999998</v>
      </c>
      <c r="E27" s="74">
        <v>23.546099999999999</v>
      </c>
      <c r="F27" s="74">
        <v>21.416799999999999</v>
      </c>
      <c r="G27" s="74">
        <v>24.3873</v>
      </c>
      <c r="H27" s="74">
        <v>24.9833</v>
      </c>
      <c r="I27" s="74">
        <v>28.0091</v>
      </c>
      <c r="J27" s="74">
        <v>34.163699999999999</v>
      </c>
      <c r="K27" s="74">
        <v>23.7743</v>
      </c>
      <c r="L27" s="74">
        <v>21.416799999999999</v>
      </c>
      <c r="M27" s="74">
        <v>24.391300000000001</v>
      </c>
      <c r="N27" s="74">
        <v>26.7087</v>
      </c>
      <c r="O27" s="74">
        <v>10.0268</v>
      </c>
      <c r="P27" s="74">
        <v>10.0695</v>
      </c>
      <c r="Q27" s="74">
        <v>10.026</v>
      </c>
      <c r="R27" s="74" t="s">
        <v>127</v>
      </c>
      <c r="S27" s="74">
        <v>15.162800000000001</v>
      </c>
      <c r="T27" s="74">
        <v>9.9532000000000007</v>
      </c>
      <c r="U27" s="74">
        <v>17.271699999999999</v>
      </c>
      <c r="V27" s="74">
        <v>0</v>
      </c>
      <c r="W27" s="74">
        <v>17.271699999999999</v>
      </c>
      <c r="X27" s="74">
        <v>0</v>
      </c>
      <c r="Y27" s="74">
        <v>17.5</v>
      </c>
      <c r="Z27" s="74">
        <v>17.253900000000002</v>
      </c>
      <c r="AA27" s="74">
        <v>17.438199999999998</v>
      </c>
      <c r="AB27" s="74">
        <v>0</v>
      </c>
      <c r="AC27" s="74">
        <v>17.438199999999998</v>
      </c>
      <c r="AD27" s="74">
        <v>0</v>
      </c>
      <c r="AE27" s="74">
        <v>17.5</v>
      </c>
      <c r="AF27" s="74">
        <v>17.4328</v>
      </c>
      <c r="AG27" s="74">
        <v>15.9596</v>
      </c>
      <c r="AH27" s="74">
        <v>0</v>
      </c>
      <c r="AI27" s="74">
        <v>15.9596</v>
      </c>
      <c r="AJ27" s="74" t="s">
        <v>127</v>
      </c>
      <c r="AK27" s="74">
        <v>0</v>
      </c>
      <c r="AL27" s="74">
        <v>15.9596</v>
      </c>
      <c r="AM27" s="74">
        <v>22.7393</v>
      </c>
    </row>
    <row r="28" spans="1:39" hidden="1" outlineLevel="1">
      <c r="A28" s="62">
        <v>41061</v>
      </c>
      <c r="B28" s="74">
        <v>25.371700000000001</v>
      </c>
      <c r="C28" s="74">
        <v>26.726600000000001</v>
      </c>
      <c r="D28" s="74">
        <v>32.5306</v>
      </c>
      <c r="E28" s="74">
        <v>24.058599999999998</v>
      </c>
      <c r="F28" s="74">
        <v>22.6891</v>
      </c>
      <c r="G28" s="74">
        <v>24.368099999999998</v>
      </c>
      <c r="H28" s="74">
        <v>25.357500000000002</v>
      </c>
      <c r="I28" s="74">
        <v>26.9697</v>
      </c>
      <c r="J28" s="74">
        <v>32.531399999999998</v>
      </c>
      <c r="K28" s="74">
        <v>24.349900000000002</v>
      </c>
      <c r="L28" s="74">
        <v>22.6891</v>
      </c>
      <c r="M28" s="74">
        <v>24.590499999999999</v>
      </c>
      <c r="N28" s="74">
        <v>26.607299999999999</v>
      </c>
      <c r="O28" s="74">
        <v>12.436199999999999</v>
      </c>
      <c r="P28" s="74">
        <v>28.897099999999998</v>
      </c>
      <c r="Q28" s="74">
        <v>12.374599999999999</v>
      </c>
      <c r="R28" s="74" t="s">
        <v>127</v>
      </c>
      <c r="S28" s="74">
        <v>0.74970000000000003</v>
      </c>
      <c r="T28" s="74">
        <v>15.4229</v>
      </c>
      <c r="U28" s="74">
        <v>17.943200000000001</v>
      </c>
      <c r="V28" s="74">
        <v>0</v>
      </c>
      <c r="W28" s="74">
        <v>17.943200000000001</v>
      </c>
      <c r="X28" s="74">
        <v>0</v>
      </c>
      <c r="Y28" s="74">
        <v>24.9742</v>
      </c>
      <c r="Z28" s="74">
        <v>17.436</v>
      </c>
      <c r="AA28" s="74">
        <v>17.9924</v>
      </c>
      <c r="AB28" s="74">
        <v>0</v>
      </c>
      <c r="AC28" s="74">
        <v>17.9924</v>
      </c>
      <c r="AD28" s="74">
        <v>0</v>
      </c>
      <c r="AE28" s="74">
        <v>24.9742</v>
      </c>
      <c r="AF28" s="74">
        <v>17.483599999999999</v>
      </c>
      <c r="AG28" s="74">
        <v>12.7704</v>
      </c>
      <c r="AH28" s="74">
        <v>0</v>
      </c>
      <c r="AI28" s="74">
        <v>12.7704</v>
      </c>
      <c r="AJ28" s="74" t="s">
        <v>127</v>
      </c>
      <c r="AK28" s="74">
        <v>0</v>
      </c>
      <c r="AL28" s="74">
        <v>12.7704</v>
      </c>
      <c r="AM28" s="74">
        <v>22.388300000000001</v>
      </c>
    </row>
    <row r="29" spans="1:39" hidden="1" outlineLevel="1">
      <c r="A29" s="62">
        <v>41091</v>
      </c>
      <c r="B29" s="74">
        <v>25.796500000000002</v>
      </c>
      <c r="C29" s="74">
        <v>27.065899999999999</v>
      </c>
      <c r="D29" s="74">
        <v>33.358699999999999</v>
      </c>
      <c r="E29" s="74">
        <v>24.096900000000002</v>
      </c>
      <c r="F29" s="74">
        <v>22.059799999999999</v>
      </c>
      <c r="G29" s="74">
        <v>25.3871</v>
      </c>
      <c r="H29" s="74">
        <v>24.0579</v>
      </c>
      <c r="I29" s="74">
        <v>27.104600000000001</v>
      </c>
      <c r="J29" s="74">
        <v>33.362000000000002</v>
      </c>
      <c r="K29" s="74">
        <v>24.140799999999999</v>
      </c>
      <c r="L29" s="74">
        <v>22.059799999999999</v>
      </c>
      <c r="M29" s="74">
        <v>25.3902</v>
      </c>
      <c r="N29" s="74">
        <v>24.3171</v>
      </c>
      <c r="O29" s="74">
        <v>14.2598</v>
      </c>
      <c r="P29" s="74">
        <v>25.2973</v>
      </c>
      <c r="Q29" s="74">
        <v>13.7644</v>
      </c>
      <c r="R29" s="74" t="s">
        <v>127</v>
      </c>
      <c r="S29" s="74">
        <v>16.8813</v>
      </c>
      <c r="T29" s="74">
        <v>13.621700000000001</v>
      </c>
      <c r="U29" s="74">
        <v>18.523399999999999</v>
      </c>
      <c r="V29" s="74">
        <v>0</v>
      </c>
      <c r="W29" s="74">
        <v>18.523399999999999</v>
      </c>
      <c r="X29" s="74">
        <v>0</v>
      </c>
      <c r="Y29" s="74">
        <v>18.5</v>
      </c>
      <c r="Z29" s="74">
        <v>18.524899999999999</v>
      </c>
      <c r="AA29" s="74">
        <v>18.602599999999999</v>
      </c>
      <c r="AB29" s="74">
        <v>0</v>
      </c>
      <c r="AC29" s="74">
        <v>18.602599999999999</v>
      </c>
      <c r="AD29" s="74">
        <v>0</v>
      </c>
      <c r="AE29" s="74">
        <v>18.5</v>
      </c>
      <c r="AF29" s="74">
        <v>18.609200000000001</v>
      </c>
      <c r="AG29" s="74">
        <v>12.309100000000001</v>
      </c>
      <c r="AH29" s="74">
        <v>0</v>
      </c>
      <c r="AI29" s="74">
        <v>12.309100000000001</v>
      </c>
      <c r="AJ29" s="74" t="s">
        <v>127</v>
      </c>
      <c r="AK29" s="74">
        <v>0</v>
      </c>
      <c r="AL29" s="74">
        <v>12.309100000000001</v>
      </c>
      <c r="AM29" s="74">
        <v>22.714700000000001</v>
      </c>
    </row>
    <row r="30" spans="1:39" hidden="1" outlineLevel="1">
      <c r="A30" s="62">
        <v>41122</v>
      </c>
      <c r="B30" s="74">
        <v>26.1172</v>
      </c>
      <c r="C30" s="74">
        <v>27.381</v>
      </c>
      <c r="D30" s="74">
        <v>34.003300000000003</v>
      </c>
      <c r="E30" s="74">
        <v>22.985299999999999</v>
      </c>
      <c r="F30" s="74">
        <v>21.738499999999998</v>
      </c>
      <c r="G30" s="74">
        <v>24.614100000000001</v>
      </c>
      <c r="H30" s="74">
        <v>19.615200000000002</v>
      </c>
      <c r="I30" s="74">
        <v>27.439399999999999</v>
      </c>
      <c r="J30" s="74">
        <v>34.011099999999999</v>
      </c>
      <c r="K30" s="74">
        <v>23.060199999999998</v>
      </c>
      <c r="L30" s="74">
        <v>21.738499999999998</v>
      </c>
      <c r="M30" s="74">
        <v>24.620999999999999</v>
      </c>
      <c r="N30" s="74">
        <v>20.008600000000001</v>
      </c>
      <c r="O30" s="74">
        <v>5.8506999999999998</v>
      </c>
      <c r="P30" s="74">
        <v>12.457599999999999</v>
      </c>
      <c r="Q30" s="74">
        <v>5.4752999999999998</v>
      </c>
      <c r="R30" s="74" t="s">
        <v>127</v>
      </c>
      <c r="S30" s="74">
        <v>15.732900000000001</v>
      </c>
      <c r="T30" s="74">
        <v>4.3544999999999998</v>
      </c>
      <c r="U30" s="74">
        <v>16.93</v>
      </c>
      <c r="V30" s="74">
        <v>0</v>
      </c>
      <c r="W30" s="74">
        <v>16.93</v>
      </c>
      <c r="X30" s="74">
        <v>0</v>
      </c>
      <c r="Y30" s="74">
        <v>0</v>
      </c>
      <c r="Z30" s="74">
        <v>16.93</v>
      </c>
      <c r="AA30" s="74">
        <v>16.952300000000001</v>
      </c>
      <c r="AB30" s="74">
        <v>0</v>
      </c>
      <c r="AC30" s="74">
        <v>16.952300000000001</v>
      </c>
      <c r="AD30" s="74">
        <v>0</v>
      </c>
      <c r="AE30" s="74">
        <v>0</v>
      </c>
      <c r="AF30" s="74">
        <v>16.952300000000001</v>
      </c>
      <c r="AG30" s="74">
        <v>14.8276</v>
      </c>
      <c r="AH30" s="74">
        <v>0</v>
      </c>
      <c r="AI30" s="74">
        <v>14.8276</v>
      </c>
      <c r="AJ30" s="74" t="s">
        <v>127</v>
      </c>
      <c r="AK30" s="74">
        <v>0</v>
      </c>
      <c r="AL30" s="74">
        <v>14.8276</v>
      </c>
      <c r="AM30" s="74">
        <v>23.171900000000001</v>
      </c>
    </row>
    <row r="31" spans="1:39" hidden="1" outlineLevel="1">
      <c r="A31" s="62">
        <v>41153</v>
      </c>
      <c r="B31" s="74">
        <v>24.353899999999999</v>
      </c>
      <c r="C31" s="74">
        <v>27.8384</v>
      </c>
      <c r="D31" s="74">
        <v>34.045499999999997</v>
      </c>
      <c r="E31" s="74">
        <v>24.4969</v>
      </c>
      <c r="F31" s="74">
        <v>26.574200000000001</v>
      </c>
      <c r="G31" s="74">
        <v>25.236999999999998</v>
      </c>
      <c r="H31" s="74">
        <v>17.215800000000002</v>
      </c>
      <c r="I31" s="74">
        <v>28.094200000000001</v>
      </c>
      <c r="J31" s="74">
        <v>34.054099999999998</v>
      </c>
      <c r="K31" s="74">
        <v>24.7973</v>
      </c>
      <c r="L31" s="74">
        <v>26.574200000000001</v>
      </c>
      <c r="M31" s="74">
        <v>25.351199999999999</v>
      </c>
      <c r="N31" s="74">
        <v>17.792200000000001</v>
      </c>
      <c r="O31" s="74">
        <v>13.9824</v>
      </c>
      <c r="P31" s="74">
        <v>21.62</v>
      </c>
      <c r="Q31" s="74">
        <v>13.879300000000001</v>
      </c>
      <c r="R31" s="74" t="s">
        <v>127</v>
      </c>
      <c r="S31" s="74">
        <v>12.944800000000001</v>
      </c>
      <c r="T31" s="74">
        <v>14.084300000000001</v>
      </c>
      <c r="U31" s="74">
        <v>5.3528000000000002</v>
      </c>
      <c r="V31" s="74">
        <v>0</v>
      </c>
      <c r="W31" s="74">
        <v>5.3528000000000002</v>
      </c>
      <c r="X31" s="74">
        <v>0</v>
      </c>
      <c r="Y31" s="74">
        <v>1.0017</v>
      </c>
      <c r="Z31" s="74">
        <v>14.333</v>
      </c>
      <c r="AA31" s="74">
        <v>5.1059000000000001</v>
      </c>
      <c r="AB31" s="74">
        <v>0</v>
      </c>
      <c r="AC31" s="74">
        <v>5.1059000000000001</v>
      </c>
      <c r="AD31" s="74">
        <v>0</v>
      </c>
      <c r="AE31" s="74">
        <v>1.0017</v>
      </c>
      <c r="AF31" s="74">
        <v>14.758100000000001</v>
      </c>
      <c r="AG31" s="74">
        <v>11.285600000000001</v>
      </c>
      <c r="AH31" s="74">
        <v>0</v>
      </c>
      <c r="AI31" s="74">
        <v>11.285600000000001</v>
      </c>
      <c r="AJ31" s="74" t="s">
        <v>127</v>
      </c>
      <c r="AK31" s="74">
        <v>0</v>
      </c>
      <c r="AL31" s="74">
        <v>11.285600000000001</v>
      </c>
      <c r="AM31" s="74">
        <v>23.059799999999999</v>
      </c>
    </row>
    <row r="32" spans="1:39" hidden="1" outlineLevel="1">
      <c r="A32" s="62">
        <v>41183</v>
      </c>
      <c r="B32" s="74">
        <v>25.524799999999999</v>
      </c>
      <c r="C32" s="74">
        <v>27.4102</v>
      </c>
      <c r="D32" s="74">
        <v>33.682099999999998</v>
      </c>
      <c r="E32" s="74">
        <v>24.360600000000002</v>
      </c>
      <c r="F32" s="74">
        <v>25.3247</v>
      </c>
      <c r="G32" s="74">
        <v>25.447900000000001</v>
      </c>
      <c r="H32" s="74">
        <v>18.4071</v>
      </c>
      <c r="I32" s="74">
        <v>27.91</v>
      </c>
      <c r="J32" s="74">
        <v>33.682000000000002</v>
      </c>
      <c r="K32" s="74">
        <v>24.946100000000001</v>
      </c>
      <c r="L32" s="74">
        <v>25.3247</v>
      </c>
      <c r="M32" s="74">
        <v>25.516200000000001</v>
      </c>
      <c r="N32" s="74">
        <v>20.686399999999999</v>
      </c>
      <c r="O32" s="74">
        <v>13.9598</v>
      </c>
      <c r="P32" s="74">
        <v>33.954999999999998</v>
      </c>
      <c r="Q32" s="74">
        <v>13.940899999999999</v>
      </c>
      <c r="R32" s="74" t="s">
        <v>127</v>
      </c>
      <c r="S32" s="74">
        <v>14.691800000000001</v>
      </c>
      <c r="T32" s="74">
        <v>13.8909</v>
      </c>
      <c r="U32" s="74">
        <v>15.2819</v>
      </c>
      <c r="V32" s="74">
        <v>0</v>
      </c>
      <c r="W32" s="74">
        <v>15.2819</v>
      </c>
      <c r="X32" s="74">
        <v>0</v>
      </c>
      <c r="Y32" s="74">
        <v>0</v>
      </c>
      <c r="Z32" s="74">
        <v>15.2819</v>
      </c>
      <c r="AA32" s="74">
        <v>15.6729</v>
      </c>
      <c r="AB32" s="74">
        <v>0</v>
      </c>
      <c r="AC32" s="74">
        <v>15.6729</v>
      </c>
      <c r="AD32" s="74">
        <v>0</v>
      </c>
      <c r="AE32" s="74">
        <v>0</v>
      </c>
      <c r="AF32" s="74">
        <v>15.6729</v>
      </c>
      <c r="AG32" s="74">
        <v>13.498100000000001</v>
      </c>
      <c r="AH32" s="74">
        <v>0</v>
      </c>
      <c r="AI32" s="74">
        <v>13.498100000000001</v>
      </c>
      <c r="AJ32" s="74" t="s">
        <v>127</v>
      </c>
      <c r="AK32" s="74">
        <v>0</v>
      </c>
      <c r="AL32" s="74">
        <v>13.498100000000001</v>
      </c>
      <c r="AM32" s="74">
        <v>22.168900000000001</v>
      </c>
    </row>
    <row r="33" spans="1:39" hidden="1" outlineLevel="1">
      <c r="A33" s="62">
        <v>41214</v>
      </c>
      <c r="B33" s="74">
        <v>27.3629</v>
      </c>
      <c r="C33" s="74">
        <v>28.913599999999999</v>
      </c>
      <c r="D33" s="74">
        <v>34.1389</v>
      </c>
      <c r="E33" s="74">
        <v>25.0228</v>
      </c>
      <c r="F33" s="74">
        <v>21.7912</v>
      </c>
      <c r="G33" s="74">
        <v>27.6753</v>
      </c>
      <c r="H33" s="74">
        <v>22.261399999999998</v>
      </c>
      <c r="I33" s="74">
        <v>28.915600000000001</v>
      </c>
      <c r="J33" s="74">
        <v>34.144399999999997</v>
      </c>
      <c r="K33" s="74">
        <v>25.0228</v>
      </c>
      <c r="L33" s="74">
        <v>21.7912</v>
      </c>
      <c r="M33" s="74">
        <v>27.6753</v>
      </c>
      <c r="N33" s="74">
        <v>22.261399999999998</v>
      </c>
      <c r="O33" s="74">
        <v>2.3298000000000001</v>
      </c>
      <c r="P33" s="74">
        <v>2.3298000000000001</v>
      </c>
      <c r="Q33" s="74" t="s">
        <v>127</v>
      </c>
      <c r="R33" s="74" t="s">
        <v>127</v>
      </c>
      <c r="S33" s="74" t="s">
        <v>127</v>
      </c>
      <c r="T33" s="74" t="s">
        <v>127</v>
      </c>
      <c r="U33" s="74">
        <v>20.087700000000002</v>
      </c>
      <c r="V33" s="74">
        <v>0</v>
      </c>
      <c r="W33" s="74">
        <v>20.087700000000002</v>
      </c>
      <c r="X33" s="74">
        <v>0</v>
      </c>
      <c r="Y33" s="74">
        <v>25</v>
      </c>
      <c r="Z33" s="74">
        <v>20.008900000000001</v>
      </c>
      <c r="AA33" s="74">
        <v>20.087700000000002</v>
      </c>
      <c r="AB33" s="74">
        <v>0</v>
      </c>
      <c r="AC33" s="74">
        <v>20.087700000000002</v>
      </c>
      <c r="AD33" s="74">
        <v>0</v>
      </c>
      <c r="AE33" s="74">
        <v>25</v>
      </c>
      <c r="AF33" s="74">
        <v>20.008900000000001</v>
      </c>
      <c r="AG33" s="74">
        <v>0</v>
      </c>
      <c r="AH33" s="74">
        <v>0</v>
      </c>
      <c r="AI33" s="74" t="s">
        <v>127</v>
      </c>
      <c r="AJ33" s="74" t="s">
        <v>127</v>
      </c>
      <c r="AK33" s="74" t="s">
        <v>127</v>
      </c>
      <c r="AL33" s="74" t="s">
        <v>127</v>
      </c>
      <c r="AM33" s="74">
        <v>23.681899999999999</v>
      </c>
    </row>
    <row r="34" spans="1:39" hidden="1" outlineLevel="1">
      <c r="A34" s="62">
        <v>41244</v>
      </c>
      <c r="B34" s="74">
        <v>26.366</v>
      </c>
      <c r="C34" s="74">
        <v>27.4071</v>
      </c>
      <c r="D34" s="74">
        <v>33.795299999999997</v>
      </c>
      <c r="E34" s="74">
        <v>23.356999999999999</v>
      </c>
      <c r="F34" s="74">
        <v>22.579599999999999</v>
      </c>
      <c r="G34" s="74">
        <v>23.912600000000001</v>
      </c>
      <c r="H34" s="74">
        <v>22.1876</v>
      </c>
      <c r="I34" s="74">
        <v>27.4054</v>
      </c>
      <c r="J34" s="74">
        <v>33.792700000000004</v>
      </c>
      <c r="K34" s="74">
        <v>23.356999999999999</v>
      </c>
      <c r="L34" s="74">
        <v>22.579599999999999</v>
      </c>
      <c r="M34" s="74">
        <v>23.912600000000001</v>
      </c>
      <c r="N34" s="74">
        <v>22.1876</v>
      </c>
      <c r="O34" s="74">
        <v>44.466200000000001</v>
      </c>
      <c r="P34" s="74">
        <v>44.466200000000001</v>
      </c>
      <c r="Q34" s="74">
        <v>0</v>
      </c>
      <c r="R34" s="74" t="s">
        <v>127</v>
      </c>
      <c r="S34" s="74">
        <v>0</v>
      </c>
      <c r="T34" s="74">
        <v>0</v>
      </c>
      <c r="U34" s="74">
        <v>23.5532</v>
      </c>
      <c r="V34" s="74">
        <v>0</v>
      </c>
      <c r="W34" s="74">
        <v>23.5532</v>
      </c>
      <c r="X34" s="74">
        <v>0</v>
      </c>
      <c r="Y34" s="74">
        <v>20.936499999999999</v>
      </c>
      <c r="Z34" s="74">
        <v>23.621300000000002</v>
      </c>
      <c r="AA34" s="74">
        <v>27.006900000000002</v>
      </c>
      <c r="AB34" s="74">
        <v>0</v>
      </c>
      <c r="AC34" s="74">
        <v>27.006900000000002</v>
      </c>
      <c r="AD34" s="74">
        <v>0</v>
      </c>
      <c r="AE34" s="74">
        <v>20.936499999999999</v>
      </c>
      <c r="AF34" s="74">
        <v>27.2</v>
      </c>
      <c r="AG34" s="74">
        <v>7.5016999999999996</v>
      </c>
      <c r="AH34" s="74">
        <v>0</v>
      </c>
      <c r="AI34" s="74">
        <v>7.5016999999999996</v>
      </c>
      <c r="AJ34" s="74" t="s">
        <v>127</v>
      </c>
      <c r="AK34" s="74">
        <v>0</v>
      </c>
      <c r="AL34" s="74">
        <v>7.5016999999999996</v>
      </c>
      <c r="AM34" s="74">
        <v>23.498100000000001</v>
      </c>
    </row>
    <row r="35" spans="1:39" hidden="1" outlineLevel="1">
      <c r="A35" s="62">
        <v>41275</v>
      </c>
      <c r="B35" s="74">
        <v>27.246400000000001</v>
      </c>
      <c r="C35" s="74">
        <v>28.332999999999998</v>
      </c>
      <c r="D35" s="74">
        <v>33.519399999999997</v>
      </c>
      <c r="E35" s="74">
        <v>24.365200000000002</v>
      </c>
      <c r="F35" s="74">
        <v>23.286300000000001</v>
      </c>
      <c r="G35" s="74">
        <v>24.319500000000001</v>
      </c>
      <c r="H35" s="74">
        <v>31.0062</v>
      </c>
      <c r="I35" s="74">
        <v>28.349900000000002</v>
      </c>
      <c r="J35" s="74">
        <v>33.566299999999998</v>
      </c>
      <c r="K35" s="74">
        <v>24.365200000000002</v>
      </c>
      <c r="L35" s="74">
        <v>23.286300000000001</v>
      </c>
      <c r="M35" s="74">
        <v>24.319500000000001</v>
      </c>
      <c r="N35" s="74">
        <v>31.0062</v>
      </c>
      <c r="O35" s="74">
        <v>2.5853999999999999</v>
      </c>
      <c r="P35" s="74">
        <v>2.5853999999999999</v>
      </c>
      <c r="Q35" s="74">
        <v>0</v>
      </c>
      <c r="R35" s="74" t="s">
        <v>127</v>
      </c>
      <c r="S35" s="74" t="s">
        <v>127</v>
      </c>
      <c r="T35" s="74">
        <v>0</v>
      </c>
      <c r="U35" s="74">
        <v>7.5708000000000002</v>
      </c>
      <c r="V35" s="74">
        <v>0</v>
      </c>
      <c r="W35" s="74">
        <v>7.5708000000000002</v>
      </c>
      <c r="X35" s="74">
        <v>0</v>
      </c>
      <c r="Y35" s="74">
        <v>0</v>
      </c>
      <c r="Z35" s="74">
        <v>7.5708000000000002</v>
      </c>
      <c r="AA35" s="74">
        <v>28.1372</v>
      </c>
      <c r="AB35" s="74">
        <v>0</v>
      </c>
      <c r="AC35" s="74">
        <v>28.1372</v>
      </c>
      <c r="AD35" s="74">
        <v>0</v>
      </c>
      <c r="AE35" s="74">
        <v>0</v>
      </c>
      <c r="AF35" s="74">
        <v>28.1372</v>
      </c>
      <c r="AG35" s="74">
        <v>7.5018000000000002</v>
      </c>
      <c r="AH35" s="74">
        <v>0</v>
      </c>
      <c r="AI35" s="74">
        <v>7.5018000000000002</v>
      </c>
      <c r="AJ35" s="74" t="s">
        <v>127</v>
      </c>
      <c r="AK35" s="74" t="s">
        <v>127</v>
      </c>
      <c r="AL35" s="74">
        <v>7.5018000000000002</v>
      </c>
      <c r="AM35" s="74">
        <v>23.984400000000001</v>
      </c>
    </row>
    <row r="36" spans="1:39" hidden="1" outlineLevel="1">
      <c r="A36" s="62">
        <v>41306</v>
      </c>
      <c r="B36" s="74">
        <v>26.665700000000001</v>
      </c>
      <c r="C36" s="74">
        <v>27.802900000000001</v>
      </c>
      <c r="D36" s="74">
        <v>33.162500000000001</v>
      </c>
      <c r="E36" s="74">
        <v>24.992699999999999</v>
      </c>
      <c r="F36" s="74">
        <v>23.313700000000001</v>
      </c>
      <c r="G36" s="74">
        <v>25.922899999999998</v>
      </c>
      <c r="H36" s="74">
        <v>24.430800000000001</v>
      </c>
      <c r="I36" s="74">
        <v>28.187899999999999</v>
      </c>
      <c r="J36" s="74">
        <v>33.1755</v>
      </c>
      <c r="K36" s="74">
        <v>25.487500000000001</v>
      </c>
      <c r="L36" s="74">
        <v>23.313700000000001</v>
      </c>
      <c r="M36" s="74">
        <v>25.922899999999998</v>
      </c>
      <c r="N36" s="74">
        <v>29.389099999999999</v>
      </c>
      <c r="O36" s="74">
        <v>9.9415999999999993</v>
      </c>
      <c r="P36" s="74">
        <v>1.1458999999999999</v>
      </c>
      <c r="Q36" s="74">
        <v>10</v>
      </c>
      <c r="R36" s="74" t="s">
        <v>127</v>
      </c>
      <c r="S36" s="74" t="s">
        <v>127</v>
      </c>
      <c r="T36" s="74">
        <v>10</v>
      </c>
      <c r="U36" s="74">
        <v>20.7362</v>
      </c>
      <c r="V36" s="74">
        <v>0</v>
      </c>
      <c r="W36" s="74">
        <v>20.7362</v>
      </c>
      <c r="X36" s="74">
        <v>0</v>
      </c>
      <c r="Y36" s="74">
        <v>0</v>
      </c>
      <c r="Z36" s="74">
        <v>20.7362</v>
      </c>
      <c r="AA36" s="74">
        <v>20.7362</v>
      </c>
      <c r="AB36" s="74">
        <v>0</v>
      </c>
      <c r="AC36" s="74">
        <v>20.7362</v>
      </c>
      <c r="AD36" s="74">
        <v>0</v>
      </c>
      <c r="AE36" s="74">
        <v>0</v>
      </c>
      <c r="AF36" s="74">
        <v>20.7362</v>
      </c>
      <c r="AG36" s="74">
        <v>0</v>
      </c>
      <c r="AH36" s="74">
        <v>0</v>
      </c>
      <c r="AI36" s="74">
        <v>0</v>
      </c>
      <c r="AJ36" s="74" t="s">
        <v>127</v>
      </c>
      <c r="AK36" s="74" t="s">
        <v>127</v>
      </c>
      <c r="AL36" s="74">
        <v>0</v>
      </c>
      <c r="AM36" s="74">
        <v>23.815999999999999</v>
      </c>
    </row>
    <row r="37" spans="1:39" hidden="1" outlineLevel="1">
      <c r="A37" s="62">
        <v>41334</v>
      </c>
      <c r="B37" s="74">
        <v>27.741199999999999</v>
      </c>
      <c r="C37" s="74">
        <v>29.325199999999999</v>
      </c>
      <c r="D37" s="74">
        <v>33.908799999999999</v>
      </c>
      <c r="E37" s="74">
        <v>26.215199999999999</v>
      </c>
      <c r="F37" s="74">
        <v>22.4298</v>
      </c>
      <c r="G37" s="74">
        <v>28.1098</v>
      </c>
      <c r="H37" s="74">
        <v>24.876300000000001</v>
      </c>
      <c r="I37" s="74">
        <v>29.558199999999999</v>
      </c>
      <c r="J37" s="74">
        <v>33.912700000000001</v>
      </c>
      <c r="K37" s="74">
        <v>26.5383</v>
      </c>
      <c r="L37" s="74">
        <v>22.4298</v>
      </c>
      <c r="M37" s="74">
        <v>28.250499999999999</v>
      </c>
      <c r="N37" s="74">
        <v>27.232099999999999</v>
      </c>
      <c r="O37" s="74">
        <v>11.6479</v>
      </c>
      <c r="P37" s="74">
        <v>2.3754</v>
      </c>
      <c r="Q37" s="74">
        <v>11.6843</v>
      </c>
      <c r="R37" s="74" t="s">
        <v>127</v>
      </c>
      <c r="S37" s="74">
        <v>12</v>
      </c>
      <c r="T37" s="74">
        <v>11.581</v>
      </c>
      <c r="U37" s="74">
        <v>19.5411</v>
      </c>
      <c r="V37" s="74">
        <v>0</v>
      </c>
      <c r="W37" s="74">
        <v>19.5411</v>
      </c>
      <c r="X37" s="74">
        <v>0</v>
      </c>
      <c r="Y37" s="74">
        <v>0</v>
      </c>
      <c r="Z37" s="74">
        <v>19.5411</v>
      </c>
      <c r="AA37" s="74">
        <v>20.052199999999999</v>
      </c>
      <c r="AB37" s="74">
        <v>0</v>
      </c>
      <c r="AC37" s="74">
        <v>20.052199999999999</v>
      </c>
      <c r="AD37" s="74">
        <v>0</v>
      </c>
      <c r="AE37" s="74">
        <v>0</v>
      </c>
      <c r="AF37" s="74">
        <v>20.052199999999999</v>
      </c>
      <c r="AG37" s="74">
        <v>10.329000000000001</v>
      </c>
      <c r="AH37" s="74">
        <v>0</v>
      </c>
      <c r="AI37" s="74">
        <v>10.329000000000001</v>
      </c>
      <c r="AJ37" s="74" t="s">
        <v>127</v>
      </c>
      <c r="AK37" s="74">
        <v>0</v>
      </c>
      <c r="AL37" s="74">
        <v>10.329000000000001</v>
      </c>
      <c r="AM37" s="74">
        <v>24.162299999999998</v>
      </c>
    </row>
    <row r="38" spans="1:39" hidden="1" outlineLevel="1">
      <c r="A38" s="62">
        <v>41365</v>
      </c>
      <c r="B38" s="74">
        <v>27.580500000000001</v>
      </c>
      <c r="C38" s="74">
        <v>29.468599999999999</v>
      </c>
      <c r="D38" s="74">
        <v>33.841799999999999</v>
      </c>
      <c r="E38" s="74">
        <v>26.763100000000001</v>
      </c>
      <c r="F38" s="74">
        <v>25.0061</v>
      </c>
      <c r="G38" s="74">
        <v>28.568100000000001</v>
      </c>
      <c r="H38" s="74">
        <v>21.7973</v>
      </c>
      <c r="I38" s="74">
        <v>29.4694</v>
      </c>
      <c r="J38" s="74">
        <v>33.844200000000001</v>
      </c>
      <c r="K38" s="74">
        <v>26.763100000000001</v>
      </c>
      <c r="L38" s="74">
        <v>25.0061</v>
      </c>
      <c r="M38" s="74">
        <v>28.568100000000001</v>
      </c>
      <c r="N38" s="74">
        <v>21.7973</v>
      </c>
      <c r="O38" s="74">
        <v>2.0438999999999998</v>
      </c>
      <c r="P38" s="74">
        <v>2.0438999999999998</v>
      </c>
      <c r="Q38" s="74">
        <v>0</v>
      </c>
      <c r="R38" s="74" t="s">
        <v>127</v>
      </c>
      <c r="S38" s="74">
        <v>0</v>
      </c>
      <c r="T38" s="74" t="s">
        <v>127</v>
      </c>
      <c r="U38" s="74">
        <v>18.9482</v>
      </c>
      <c r="V38" s="74">
        <v>0</v>
      </c>
      <c r="W38" s="74">
        <v>18.9482</v>
      </c>
      <c r="X38" s="74">
        <v>0</v>
      </c>
      <c r="Y38" s="74">
        <v>19.364100000000001</v>
      </c>
      <c r="Z38" s="74">
        <v>18.866900000000001</v>
      </c>
      <c r="AA38" s="74">
        <v>18.9482</v>
      </c>
      <c r="AB38" s="74">
        <v>0</v>
      </c>
      <c r="AC38" s="74">
        <v>18.9482</v>
      </c>
      <c r="AD38" s="74">
        <v>0</v>
      </c>
      <c r="AE38" s="74">
        <v>19.364100000000001</v>
      </c>
      <c r="AF38" s="74">
        <v>18.866900000000001</v>
      </c>
      <c r="AG38" s="74">
        <v>0</v>
      </c>
      <c r="AH38" s="74">
        <v>0</v>
      </c>
      <c r="AI38" s="74">
        <v>0</v>
      </c>
      <c r="AJ38" s="74" t="s">
        <v>127</v>
      </c>
      <c r="AK38" s="74">
        <v>0</v>
      </c>
      <c r="AL38" s="74" t="s">
        <v>127</v>
      </c>
      <c r="AM38" s="74">
        <v>23.523399999999999</v>
      </c>
    </row>
    <row r="39" spans="1:39" hidden="1" outlineLevel="1">
      <c r="A39" s="62">
        <v>41395</v>
      </c>
      <c r="B39" s="74">
        <v>27.624099999999999</v>
      </c>
      <c r="C39" s="74">
        <v>29.501999999999999</v>
      </c>
      <c r="D39" s="74">
        <v>34.009799999999998</v>
      </c>
      <c r="E39" s="74">
        <v>26.775300000000001</v>
      </c>
      <c r="F39" s="74">
        <v>22.7879</v>
      </c>
      <c r="G39" s="74">
        <v>29.5976</v>
      </c>
      <c r="H39" s="74">
        <v>21.6188</v>
      </c>
      <c r="I39" s="74">
        <v>29.532900000000001</v>
      </c>
      <c r="J39" s="74">
        <v>34.011400000000002</v>
      </c>
      <c r="K39" s="74">
        <v>26.815899999999999</v>
      </c>
      <c r="L39" s="74">
        <v>22.7879</v>
      </c>
      <c r="M39" s="74">
        <v>29.5976</v>
      </c>
      <c r="N39" s="74">
        <v>21.785900000000002</v>
      </c>
      <c r="O39" s="74">
        <v>13.2</v>
      </c>
      <c r="P39" s="74">
        <v>6.2944000000000004</v>
      </c>
      <c r="Q39" s="74">
        <v>13.28</v>
      </c>
      <c r="R39" s="74" t="s">
        <v>127</v>
      </c>
      <c r="S39" s="74" t="s">
        <v>127</v>
      </c>
      <c r="T39" s="74">
        <v>13.28</v>
      </c>
      <c r="U39" s="74">
        <v>18.546299999999999</v>
      </c>
      <c r="V39" s="74">
        <v>0</v>
      </c>
      <c r="W39" s="74">
        <v>18.546299999999999</v>
      </c>
      <c r="X39" s="74">
        <v>0</v>
      </c>
      <c r="Y39" s="74">
        <v>0</v>
      </c>
      <c r="Z39" s="74">
        <v>18.546299999999999</v>
      </c>
      <c r="AA39" s="74">
        <v>18.546299999999999</v>
      </c>
      <c r="AB39" s="74">
        <v>0</v>
      </c>
      <c r="AC39" s="74">
        <v>18.546299999999999</v>
      </c>
      <c r="AD39" s="74">
        <v>0</v>
      </c>
      <c r="AE39" s="74">
        <v>0</v>
      </c>
      <c r="AF39" s="74">
        <v>18.546299999999999</v>
      </c>
      <c r="AG39" s="74">
        <v>0</v>
      </c>
      <c r="AH39" s="74">
        <v>0</v>
      </c>
      <c r="AI39" s="74">
        <v>0</v>
      </c>
      <c r="AJ39" s="74" t="s">
        <v>127</v>
      </c>
      <c r="AK39" s="74" t="s">
        <v>127</v>
      </c>
      <c r="AL39" s="74">
        <v>0</v>
      </c>
      <c r="AM39" s="74">
        <v>23.964700000000001</v>
      </c>
    </row>
    <row r="40" spans="1:39" hidden="1" outlineLevel="1">
      <c r="A40" s="62">
        <v>41426</v>
      </c>
      <c r="B40" s="74">
        <v>25.815200000000001</v>
      </c>
      <c r="C40" s="74">
        <v>27.447299999999998</v>
      </c>
      <c r="D40" s="74">
        <v>31.3094</v>
      </c>
      <c r="E40" s="74">
        <v>26.597100000000001</v>
      </c>
      <c r="F40" s="74">
        <v>22.5153</v>
      </c>
      <c r="G40" s="74">
        <v>28.084599999999998</v>
      </c>
      <c r="H40" s="74">
        <v>25.665800000000001</v>
      </c>
      <c r="I40" s="74">
        <v>27.476400000000002</v>
      </c>
      <c r="J40" s="74">
        <v>31.309899999999999</v>
      </c>
      <c r="K40" s="74">
        <v>26.630600000000001</v>
      </c>
      <c r="L40" s="74">
        <v>22.5153</v>
      </c>
      <c r="M40" s="74">
        <v>28.084599999999998</v>
      </c>
      <c r="N40" s="74">
        <v>25.869599999999998</v>
      </c>
      <c r="O40" s="74">
        <v>12.3505</v>
      </c>
      <c r="P40" s="74">
        <v>8.4468999999999994</v>
      </c>
      <c r="Q40" s="74">
        <v>12.3576</v>
      </c>
      <c r="R40" s="74" t="s">
        <v>127</v>
      </c>
      <c r="S40" s="74">
        <v>0</v>
      </c>
      <c r="T40" s="74">
        <v>12.3576</v>
      </c>
      <c r="U40" s="74">
        <v>17.883199999999999</v>
      </c>
      <c r="V40" s="74">
        <v>0</v>
      </c>
      <c r="W40" s="74">
        <v>17.883199999999999</v>
      </c>
      <c r="X40" s="74">
        <v>0</v>
      </c>
      <c r="Y40" s="74">
        <v>0</v>
      </c>
      <c r="Z40" s="74">
        <v>17.883199999999999</v>
      </c>
      <c r="AA40" s="74">
        <v>17.883199999999999</v>
      </c>
      <c r="AB40" s="74">
        <v>0</v>
      </c>
      <c r="AC40" s="74">
        <v>17.883199999999999</v>
      </c>
      <c r="AD40" s="74">
        <v>0</v>
      </c>
      <c r="AE40" s="74">
        <v>0</v>
      </c>
      <c r="AF40" s="74">
        <v>17.883199999999999</v>
      </c>
      <c r="AG40" s="74">
        <v>0</v>
      </c>
      <c r="AH40" s="74">
        <v>0</v>
      </c>
      <c r="AI40" s="74">
        <v>0</v>
      </c>
      <c r="AJ40" s="74" t="s">
        <v>127</v>
      </c>
      <c r="AK40" s="74">
        <v>0</v>
      </c>
      <c r="AL40" s="74">
        <v>0</v>
      </c>
      <c r="AM40" s="74">
        <v>23.812000000000001</v>
      </c>
    </row>
    <row r="41" spans="1:39" hidden="1" outlineLevel="1">
      <c r="A41" s="62">
        <v>41456</v>
      </c>
      <c r="B41" s="74">
        <v>25.750900000000001</v>
      </c>
      <c r="C41" s="74">
        <v>27.140799999999999</v>
      </c>
      <c r="D41" s="74">
        <v>30.790199999999999</v>
      </c>
      <c r="E41" s="74">
        <v>26.2746</v>
      </c>
      <c r="F41" s="74">
        <v>22.716699999999999</v>
      </c>
      <c r="G41" s="74">
        <v>27.107299999999999</v>
      </c>
      <c r="H41" s="74">
        <v>27.913599999999999</v>
      </c>
      <c r="I41" s="74">
        <v>27.140799999999999</v>
      </c>
      <c r="J41" s="74">
        <v>30.790199999999999</v>
      </c>
      <c r="K41" s="74">
        <v>26.2746</v>
      </c>
      <c r="L41" s="74">
        <v>22.716699999999999</v>
      </c>
      <c r="M41" s="74">
        <v>27.107299999999999</v>
      </c>
      <c r="N41" s="74">
        <v>27.913599999999999</v>
      </c>
      <c r="O41" s="74">
        <v>31.381</v>
      </c>
      <c r="P41" s="74">
        <v>31.381</v>
      </c>
      <c r="Q41" s="74">
        <v>0</v>
      </c>
      <c r="R41" s="74" t="s">
        <v>127</v>
      </c>
      <c r="S41" s="74">
        <v>0</v>
      </c>
      <c r="T41" s="74" t="s">
        <v>127</v>
      </c>
      <c r="U41" s="74">
        <v>19.019100000000002</v>
      </c>
      <c r="V41" s="74">
        <v>0</v>
      </c>
      <c r="W41" s="74">
        <v>19.019100000000002</v>
      </c>
      <c r="X41" s="74">
        <v>0</v>
      </c>
      <c r="Y41" s="74">
        <v>21.054600000000001</v>
      </c>
      <c r="Z41" s="74">
        <v>18.534800000000001</v>
      </c>
      <c r="AA41" s="74">
        <v>19.019100000000002</v>
      </c>
      <c r="AB41" s="74">
        <v>0</v>
      </c>
      <c r="AC41" s="74">
        <v>19.019100000000002</v>
      </c>
      <c r="AD41" s="74">
        <v>0</v>
      </c>
      <c r="AE41" s="74">
        <v>21.054600000000001</v>
      </c>
      <c r="AF41" s="74">
        <v>18.534800000000001</v>
      </c>
      <c r="AG41" s="74">
        <v>0</v>
      </c>
      <c r="AH41" s="74">
        <v>0</v>
      </c>
      <c r="AI41" s="74">
        <v>0</v>
      </c>
      <c r="AJ41" s="74" t="s">
        <v>127</v>
      </c>
      <c r="AK41" s="74">
        <v>0</v>
      </c>
      <c r="AL41" s="74" t="s">
        <v>127</v>
      </c>
      <c r="AM41" s="74">
        <v>24.06</v>
      </c>
    </row>
    <row r="42" spans="1:39" hidden="1" outlineLevel="1">
      <c r="A42" s="62">
        <v>41487</v>
      </c>
      <c r="B42" s="74">
        <v>25.1005</v>
      </c>
      <c r="C42" s="74">
        <v>25.686</v>
      </c>
      <c r="D42" s="74">
        <v>28.776499999999999</v>
      </c>
      <c r="E42" s="74">
        <v>24.931000000000001</v>
      </c>
      <c r="F42" s="74">
        <v>22.4602</v>
      </c>
      <c r="G42" s="74">
        <v>25.884699999999999</v>
      </c>
      <c r="H42" s="74">
        <v>23.749500000000001</v>
      </c>
      <c r="I42" s="74">
        <v>25.686</v>
      </c>
      <c r="J42" s="74">
        <v>28.776299999999999</v>
      </c>
      <c r="K42" s="74">
        <v>24.931000000000001</v>
      </c>
      <c r="L42" s="74">
        <v>22.4602</v>
      </c>
      <c r="M42" s="74">
        <v>25.884699999999999</v>
      </c>
      <c r="N42" s="74">
        <v>23.749500000000001</v>
      </c>
      <c r="O42" s="74">
        <v>34.369199999999999</v>
      </c>
      <c r="P42" s="74">
        <v>34.369199999999999</v>
      </c>
      <c r="Q42" s="74" t="s">
        <v>127</v>
      </c>
      <c r="R42" s="74" t="s">
        <v>127</v>
      </c>
      <c r="S42" s="74" t="s">
        <v>127</v>
      </c>
      <c r="T42" s="74" t="s">
        <v>127</v>
      </c>
      <c r="U42" s="74">
        <v>18.383500000000002</v>
      </c>
      <c r="V42" s="74">
        <v>0</v>
      </c>
      <c r="W42" s="74">
        <v>18.383500000000002</v>
      </c>
      <c r="X42" s="74">
        <v>0</v>
      </c>
      <c r="Y42" s="74">
        <v>0</v>
      </c>
      <c r="Z42" s="74">
        <v>18.383500000000002</v>
      </c>
      <c r="AA42" s="74">
        <v>18.383500000000002</v>
      </c>
      <c r="AB42" s="74">
        <v>0</v>
      </c>
      <c r="AC42" s="74">
        <v>18.383500000000002</v>
      </c>
      <c r="AD42" s="74">
        <v>0</v>
      </c>
      <c r="AE42" s="74">
        <v>0</v>
      </c>
      <c r="AF42" s="74">
        <v>18.383500000000002</v>
      </c>
      <c r="AG42" s="74">
        <v>0</v>
      </c>
      <c r="AH42" s="74">
        <v>0</v>
      </c>
      <c r="AI42" s="74" t="s">
        <v>127</v>
      </c>
      <c r="AJ42" s="74" t="s">
        <v>127</v>
      </c>
      <c r="AK42" s="74" t="s">
        <v>127</v>
      </c>
      <c r="AL42" s="74" t="s">
        <v>127</v>
      </c>
      <c r="AM42" s="74">
        <v>24.2896</v>
      </c>
    </row>
    <row r="43" spans="1:39" hidden="1" outlineLevel="1">
      <c r="A43" s="62">
        <v>41518</v>
      </c>
      <c r="B43" s="74">
        <v>24.456900000000001</v>
      </c>
      <c r="C43" s="74">
        <v>24.933700000000002</v>
      </c>
      <c r="D43" s="74">
        <v>27.5901</v>
      </c>
      <c r="E43" s="74">
        <v>24.285399999999999</v>
      </c>
      <c r="F43" s="74">
        <v>19.017499999999998</v>
      </c>
      <c r="G43" s="74">
        <v>27.767099999999999</v>
      </c>
      <c r="H43" s="74">
        <v>21.095400000000001</v>
      </c>
      <c r="I43" s="74">
        <v>24.937100000000001</v>
      </c>
      <c r="J43" s="74">
        <v>27.5884</v>
      </c>
      <c r="K43" s="74">
        <v>24.2898</v>
      </c>
      <c r="L43" s="74">
        <v>19.017499999999998</v>
      </c>
      <c r="M43" s="74">
        <v>27.767099999999999</v>
      </c>
      <c r="N43" s="74">
        <v>21.126000000000001</v>
      </c>
      <c r="O43" s="74">
        <v>15.1508</v>
      </c>
      <c r="P43" s="74">
        <v>46.174399999999999</v>
      </c>
      <c r="Q43" s="74">
        <v>13.49</v>
      </c>
      <c r="R43" s="74" t="s">
        <v>127</v>
      </c>
      <c r="S43" s="74" t="s">
        <v>127</v>
      </c>
      <c r="T43" s="74">
        <v>13.49</v>
      </c>
      <c r="U43" s="74">
        <v>18.5318</v>
      </c>
      <c r="V43" s="74">
        <v>0</v>
      </c>
      <c r="W43" s="74">
        <v>18.5318</v>
      </c>
      <c r="X43" s="74">
        <v>0</v>
      </c>
      <c r="Y43" s="74">
        <v>16.7</v>
      </c>
      <c r="Z43" s="74">
        <v>18.6904</v>
      </c>
      <c r="AA43" s="74">
        <v>18.577400000000001</v>
      </c>
      <c r="AB43" s="74">
        <v>0</v>
      </c>
      <c r="AC43" s="74">
        <v>18.577400000000001</v>
      </c>
      <c r="AD43" s="74">
        <v>0</v>
      </c>
      <c r="AE43" s="74">
        <v>16.7</v>
      </c>
      <c r="AF43" s="74">
        <v>18.741800000000001</v>
      </c>
      <c r="AG43" s="74">
        <v>14</v>
      </c>
      <c r="AH43" s="74">
        <v>0</v>
      </c>
      <c r="AI43" s="74">
        <v>14</v>
      </c>
      <c r="AJ43" s="74" t="s">
        <v>127</v>
      </c>
      <c r="AK43" s="74" t="s">
        <v>127</v>
      </c>
      <c r="AL43" s="74">
        <v>14</v>
      </c>
      <c r="AM43" s="74">
        <v>23.805599999999998</v>
      </c>
    </row>
    <row r="44" spans="1:39" hidden="1" outlineLevel="1">
      <c r="A44" s="62">
        <v>41548</v>
      </c>
      <c r="B44" s="74">
        <v>24.8079</v>
      </c>
      <c r="C44" s="74">
        <v>25.505800000000001</v>
      </c>
      <c r="D44" s="74">
        <v>28.239699999999999</v>
      </c>
      <c r="E44" s="74">
        <v>24.385999999999999</v>
      </c>
      <c r="F44" s="74">
        <v>20.317699999999999</v>
      </c>
      <c r="G44" s="74">
        <v>26.353899999999999</v>
      </c>
      <c r="H44" s="74">
        <v>21.779499999999999</v>
      </c>
      <c r="I44" s="74">
        <v>25.5059</v>
      </c>
      <c r="J44" s="74">
        <v>28.240200000000002</v>
      </c>
      <c r="K44" s="74">
        <v>24.385999999999999</v>
      </c>
      <c r="L44" s="74">
        <v>20.317699999999999</v>
      </c>
      <c r="M44" s="74">
        <v>26.353899999999999</v>
      </c>
      <c r="N44" s="74">
        <v>21.779499999999999</v>
      </c>
      <c r="O44" s="74">
        <v>13.818300000000001</v>
      </c>
      <c r="P44" s="74">
        <v>13.818300000000001</v>
      </c>
      <c r="Q44" s="74" t="s">
        <v>127</v>
      </c>
      <c r="R44" s="74" t="s">
        <v>127</v>
      </c>
      <c r="S44" s="74" t="s">
        <v>127</v>
      </c>
      <c r="T44" s="74" t="s">
        <v>127</v>
      </c>
      <c r="U44" s="74">
        <v>18.723299999999998</v>
      </c>
      <c r="V44" s="74">
        <v>0</v>
      </c>
      <c r="W44" s="74">
        <v>18.723299999999998</v>
      </c>
      <c r="X44" s="74">
        <v>0</v>
      </c>
      <c r="Y44" s="74">
        <v>0</v>
      </c>
      <c r="Z44" s="74">
        <v>18.723299999999998</v>
      </c>
      <c r="AA44" s="74">
        <v>18.723299999999998</v>
      </c>
      <c r="AB44" s="74">
        <v>0</v>
      </c>
      <c r="AC44" s="74">
        <v>18.723299999999998</v>
      </c>
      <c r="AD44" s="74">
        <v>0</v>
      </c>
      <c r="AE44" s="74">
        <v>0</v>
      </c>
      <c r="AF44" s="74">
        <v>18.723299999999998</v>
      </c>
      <c r="AG44" s="74">
        <v>0</v>
      </c>
      <c r="AH44" s="74">
        <v>0</v>
      </c>
      <c r="AI44" s="74" t="s">
        <v>127</v>
      </c>
      <c r="AJ44" s="74" t="s">
        <v>127</v>
      </c>
      <c r="AK44" s="74" t="s">
        <v>127</v>
      </c>
      <c r="AL44" s="74" t="s">
        <v>127</v>
      </c>
      <c r="AM44" s="74">
        <v>24.320799999999998</v>
      </c>
    </row>
    <row r="45" spans="1:39" hidden="1" outlineLevel="1">
      <c r="A45" s="62">
        <v>41579</v>
      </c>
      <c r="B45" s="74">
        <v>24.3185</v>
      </c>
      <c r="C45" s="74">
        <v>25.019400000000001</v>
      </c>
      <c r="D45" s="74">
        <v>28.515899999999998</v>
      </c>
      <c r="E45" s="74">
        <v>23.822299999999998</v>
      </c>
      <c r="F45" s="74">
        <v>21.376000000000001</v>
      </c>
      <c r="G45" s="74">
        <v>24.838100000000001</v>
      </c>
      <c r="H45" s="74">
        <v>22.114599999999999</v>
      </c>
      <c r="I45" s="74">
        <v>25.019300000000001</v>
      </c>
      <c r="J45" s="74">
        <v>28.515699999999999</v>
      </c>
      <c r="K45" s="74">
        <v>23.822299999999998</v>
      </c>
      <c r="L45" s="74">
        <v>21.376000000000001</v>
      </c>
      <c r="M45" s="74">
        <v>24.838100000000001</v>
      </c>
      <c r="N45" s="74">
        <v>22.114599999999999</v>
      </c>
      <c r="O45" s="74">
        <v>35.444099999999999</v>
      </c>
      <c r="P45" s="74">
        <v>35.444099999999999</v>
      </c>
      <c r="Q45" s="74" t="s">
        <v>127</v>
      </c>
      <c r="R45" s="74" t="s">
        <v>127</v>
      </c>
      <c r="S45" s="74" t="s">
        <v>127</v>
      </c>
      <c r="T45" s="74" t="s">
        <v>127</v>
      </c>
      <c r="U45" s="74">
        <v>16.643799999999999</v>
      </c>
      <c r="V45" s="74">
        <v>0</v>
      </c>
      <c r="W45" s="74">
        <v>16.643799999999999</v>
      </c>
      <c r="X45" s="74">
        <v>0</v>
      </c>
      <c r="Y45" s="74">
        <v>0</v>
      </c>
      <c r="Z45" s="74">
        <v>16.643799999999999</v>
      </c>
      <c r="AA45" s="74">
        <v>16.643799999999999</v>
      </c>
      <c r="AB45" s="74">
        <v>0</v>
      </c>
      <c r="AC45" s="74">
        <v>16.643799999999999</v>
      </c>
      <c r="AD45" s="74">
        <v>0</v>
      </c>
      <c r="AE45" s="74">
        <v>0</v>
      </c>
      <c r="AF45" s="74">
        <v>16.643799999999999</v>
      </c>
      <c r="AG45" s="74">
        <v>0</v>
      </c>
      <c r="AH45" s="74">
        <v>0</v>
      </c>
      <c r="AI45" s="74" t="s">
        <v>127</v>
      </c>
      <c r="AJ45" s="74" t="s">
        <v>127</v>
      </c>
      <c r="AK45" s="74" t="s">
        <v>127</v>
      </c>
      <c r="AL45" s="74" t="s">
        <v>127</v>
      </c>
      <c r="AM45" s="74">
        <v>23.9741</v>
      </c>
    </row>
    <row r="46" spans="1:39" hidden="1" outlineLevel="1">
      <c r="A46" s="62">
        <v>41609</v>
      </c>
      <c r="B46" s="74">
        <v>22.9724</v>
      </c>
      <c r="C46" s="74">
        <v>22.866299999999999</v>
      </c>
      <c r="D46" s="74">
        <v>28.454499999999999</v>
      </c>
      <c r="E46" s="74">
        <v>21.181799999999999</v>
      </c>
      <c r="F46" s="74">
        <v>20.596800000000002</v>
      </c>
      <c r="G46" s="74">
        <v>21.117000000000001</v>
      </c>
      <c r="H46" s="74">
        <v>22.5852</v>
      </c>
      <c r="I46" s="74">
        <v>22.873200000000001</v>
      </c>
      <c r="J46" s="74">
        <v>28.454499999999999</v>
      </c>
      <c r="K46" s="74">
        <v>21.1891</v>
      </c>
      <c r="L46" s="74">
        <v>20.596800000000002</v>
      </c>
      <c r="M46" s="74">
        <v>21.117000000000001</v>
      </c>
      <c r="N46" s="74">
        <v>22.664999999999999</v>
      </c>
      <c r="O46" s="74">
        <v>14.034800000000001</v>
      </c>
      <c r="P46" s="74">
        <v>32.433799999999998</v>
      </c>
      <c r="Q46" s="74">
        <v>14.0245</v>
      </c>
      <c r="R46" s="74" t="s">
        <v>127</v>
      </c>
      <c r="S46" s="74" t="s">
        <v>127</v>
      </c>
      <c r="T46" s="74">
        <v>14.0245</v>
      </c>
      <c r="U46" s="74">
        <v>16.1434</v>
      </c>
      <c r="V46" s="74">
        <v>0</v>
      </c>
      <c r="W46" s="74">
        <v>16.1434</v>
      </c>
      <c r="X46" s="74">
        <v>0</v>
      </c>
      <c r="Y46" s="74">
        <v>0</v>
      </c>
      <c r="Z46" s="74">
        <v>16.1434</v>
      </c>
      <c r="AA46" s="74">
        <v>16.1434</v>
      </c>
      <c r="AB46" s="74">
        <v>0</v>
      </c>
      <c r="AC46" s="74">
        <v>16.1434</v>
      </c>
      <c r="AD46" s="74">
        <v>0</v>
      </c>
      <c r="AE46" s="74">
        <v>0</v>
      </c>
      <c r="AF46" s="74">
        <v>16.1434</v>
      </c>
      <c r="AG46" s="74">
        <v>0</v>
      </c>
      <c r="AH46" s="74">
        <v>0</v>
      </c>
      <c r="AI46" s="74">
        <v>0</v>
      </c>
      <c r="AJ46" s="74" t="s">
        <v>127</v>
      </c>
      <c r="AK46" s="74" t="s">
        <v>127</v>
      </c>
      <c r="AL46" s="74">
        <v>0</v>
      </c>
      <c r="AM46" s="74">
        <v>23.600300000000001</v>
      </c>
    </row>
    <row r="47" spans="1:39" hidden="1" outlineLevel="1">
      <c r="A47" s="62">
        <v>41640</v>
      </c>
      <c r="B47" s="74">
        <v>23.991099999999999</v>
      </c>
      <c r="C47" s="74">
        <v>24.124400000000001</v>
      </c>
      <c r="D47" s="74">
        <v>28.7468</v>
      </c>
      <c r="E47" s="74">
        <v>22.236499999999999</v>
      </c>
      <c r="F47" s="74">
        <v>20.7301</v>
      </c>
      <c r="G47" s="74">
        <v>22.501300000000001</v>
      </c>
      <c r="H47" s="74">
        <v>23.102499999999999</v>
      </c>
      <c r="I47" s="74">
        <v>24.1432</v>
      </c>
      <c r="J47" s="74">
        <v>28.7468</v>
      </c>
      <c r="K47" s="74">
        <v>22.260999999999999</v>
      </c>
      <c r="L47" s="74">
        <v>20.7301</v>
      </c>
      <c r="M47" s="74">
        <v>22.501300000000001</v>
      </c>
      <c r="N47" s="74">
        <v>23.3979</v>
      </c>
      <c r="O47" s="74">
        <v>0.14879999999999999</v>
      </c>
      <c r="P47" s="74">
        <v>34.758899999999997</v>
      </c>
      <c r="Q47" s="74">
        <v>0.1</v>
      </c>
      <c r="R47" s="74" t="s">
        <v>127</v>
      </c>
      <c r="S47" s="74">
        <v>0</v>
      </c>
      <c r="T47" s="74">
        <v>0.1</v>
      </c>
      <c r="U47" s="74">
        <v>16.182200000000002</v>
      </c>
      <c r="V47" s="74">
        <v>0</v>
      </c>
      <c r="W47" s="74">
        <v>16.182200000000002</v>
      </c>
      <c r="X47" s="74">
        <v>0</v>
      </c>
      <c r="Y47" s="74">
        <v>0</v>
      </c>
      <c r="Z47" s="74">
        <v>16.182200000000002</v>
      </c>
      <c r="AA47" s="74">
        <v>16.182200000000002</v>
      </c>
      <c r="AB47" s="74">
        <v>0</v>
      </c>
      <c r="AC47" s="74">
        <v>16.182200000000002</v>
      </c>
      <c r="AD47" s="74">
        <v>0</v>
      </c>
      <c r="AE47" s="74">
        <v>0</v>
      </c>
      <c r="AF47" s="74">
        <v>16.182200000000002</v>
      </c>
      <c r="AG47" s="74">
        <v>0</v>
      </c>
      <c r="AH47" s="74">
        <v>0</v>
      </c>
      <c r="AI47" s="74">
        <v>0</v>
      </c>
      <c r="AJ47" s="74" t="s">
        <v>127</v>
      </c>
      <c r="AK47" s="74">
        <v>0</v>
      </c>
      <c r="AL47" s="74">
        <v>0</v>
      </c>
      <c r="AM47" s="74">
        <v>24.0749</v>
      </c>
    </row>
    <row r="48" spans="1:39" hidden="1" outlineLevel="1">
      <c r="A48" s="62">
        <v>41671</v>
      </c>
      <c r="B48" s="74">
        <v>24.2559</v>
      </c>
      <c r="C48" s="74">
        <v>23.9665</v>
      </c>
      <c r="D48" s="74">
        <v>28.823499999999999</v>
      </c>
      <c r="E48" s="74">
        <v>22.0671</v>
      </c>
      <c r="F48" s="74">
        <v>21.853899999999999</v>
      </c>
      <c r="G48" s="74">
        <v>22.992699999999999</v>
      </c>
      <c r="H48" s="74">
        <v>18.2865</v>
      </c>
      <c r="I48" s="74">
        <v>24.6007</v>
      </c>
      <c r="J48" s="74">
        <v>28.824000000000002</v>
      </c>
      <c r="K48" s="74">
        <v>22.887699999999999</v>
      </c>
      <c r="L48" s="74">
        <v>21.853899999999999</v>
      </c>
      <c r="M48" s="74">
        <v>22.992699999999999</v>
      </c>
      <c r="N48" s="74">
        <v>23.576899999999998</v>
      </c>
      <c r="O48" s="74">
        <v>0.1336</v>
      </c>
      <c r="P48" s="74">
        <v>24.5501</v>
      </c>
      <c r="Q48" s="74">
        <v>0.1</v>
      </c>
      <c r="R48" s="74" t="s">
        <v>127</v>
      </c>
      <c r="S48" s="74" t="s">
        <v>127</v>
      </c>
      <c r="T48" s="74">
        <v>0.1</v>
      </c>
      <c r="U48" s="74">
        <v>16.002600000000001</v>
      </c>
      <c r="V48" s="74">
        <v>0</v>
      </c>
      <c r="W48" s="74">
        <v>16.002600000000001</v>
      </c>
      <c r="X48" s="74">
        <v>0</v>
      </c>
      <c r="Y48" s="74">
        <v>0</v>
      </c>
      <c r="Z48" s="74">
        <v>16.002600000000001</v>
      </c>
      <c r="AA48" s="74">
        <v>16.002600000000001</v>
      </c>
      <c r="AB48" s="74">
        <v>0</v>
      </c>
      <c r="AC48" s="74">
        <v>16.002600000000001</v>
      </c>
      <c r="AD48" s="74">
        <v>0</v>
      </c>
      <c r="AE48" s="74">
        <v>0</v>
      </c>
      <c r="AF48" s="74">
        <v>16.002600000000001</v>
      </c>
      <c r="AG48" s="74">
        <v>0</v>
      </c>
      <c r="AH48" s="74">
        <v>0</v>
      </c>
      <c r="AI48" s="74">
        <v>0</v>
      </c>
      <c r="AJ48" s="74" t="s">
        <v>127</v>
      </c>
      <c r="AK48" s="74" t="s">
        <v>127</v>
      </c>
      <c r="AL48" s="74">
        <v>0</v>
      </c>
      <c r="AM48" s="74">
        <v>25.005199999999999</v>
      </c>
    </row>
    <row r="49" spans="1:39" hidden="1" outlineLevel="1">
      <c r="A49" s="62">
        <v>41699</v>
      </c>
      <c r="B49" s="74">
        <v>25.3947</v>
      </c>
      <c r="C49" s="74">
        <v>25.721</v>
      </c>
      <c r="D49" s="74">
        <v>28.389900000000001</v>
      </c>
      <c r="E49" s="74">
        <v>23.974299999999999</v>
      </c>
      <c r="F49" s="74">
        <v>22.503900000000002</v>
      </c>
      <c r="G49" s="74">
        <v>23.616299999999999</v>
      </c>
      <c r="H49" s="74">
        <v>30.596</v>
      </c>
      <c r="I49" s="74">
        <v>25.7241</v>
      </c>
      <c r="J49" s="74">
        <v>28.3904</v>
      </c>
      <c r="K49" s="74">
        <v>23.978400000000001</v>
      </c>
      <c r="L49" s="74">
        <v>22.503900000000002</v>
      </c>
      <c r="M49" s="74">
        <v>23.616299999999999</v>
      </c>
      <c r="N49" s="74">
        <v>30.680599999999998</v>
      </c>
      <c r="O49" s="74">
        <v>13.2502</v>
      </c>
      <c r="P49" s="74">
        <v>7.3635000000000002</v>
      </c>
      <c r="Q49" s="74">
        <v>13.5001</v>
      </c>
      <c r="R49" s="74" t="s">
        <v>127</v>
      </c>
      <c r="S49" s="74" t="s">
        <v>127</v>
      </c>
      <c r="T49" s="74">
        <v>13.5001</v>
      </c>
      <c r="U49" s="74">
        <v>14.4078</v>
      </c>
      <c r="V49" s="74">
        <v>0</v>
      </c>
      <c r="W49" s="74">
        <v>14.4078</v>
      </c>
      <c r="X49" s="74">
        <v>0</v>
      </c>
      <c r="Y49" s="74">
        <v>0</v>
      </c>
      <c r="Z49" s="74">
        <v>14.4078</v>
      </c>
      <c r="AA49" s="74">
        <v>14.4078</v>
      </c>
      <c r="AB49" s="74">
        <v>0</v>
      </c>
      <c r="AC49" s="74">
        <v>14.4078</v>
      </c>
      <c r="AD49" s="74">
        <v>0</v>
      </c>
      <c r="AE49" s="74">
        <v>0</v>
      </c>
      <c r="AF49" s="74">
        <v>14.4078</v>
      </c>
      <c r="AG49" s="74">
        <v>0</v>
      </c>
      <c r="AH49" s="74">
        <v>0</v>
      </c>
      <c r="AI49" s="74">
        <v>0</v>
      </c>
      <c r="AJ49" s="74" t="s">
        <v>127</v>
      </c>
      <c r="AK49" s="74" t="s">
        <v>127</v>
      </c>
      <c r="AL49" s="74">
        <v>0</v>
      </c>
      <c r="AM49" s="74">
        <v>25.052099999999999</v>
      </c>
    </row>
    <row r="50" spans="1:39" hidden="1" outlineLevel="1">
      <c r="A50" s="62">
        <v>41730</v>
      </c>
      <c r="B50" s="74">
        <v>24.489000000000001</v>
      </c>
      <c r="C50" s="74">
        <v>25.541</v>
      </c>
      <c r="D50" s="74">
        <v>28.1813</v>
      </c>
      <c r="E50" s="74">
        <v>24.234500000000001</v>
      </c>
      <c r="F50" s="74">
        <v>21.2514</v>
      </c>
      <c r="G50" s="74">
        <v>24.809899999999999</v>
      </c>
      <c r="H50" s="74">
        <v>26.2593</v>
      </c>
      <c r="I50" s="74">
        <v>25.6966</v>
      </c>
      <c r="J50" s="74">
        <v>28.179500000000001</v>
      </c>
      <c r="K50" s="74">
        <v>24.4572</v>
      </c>
      <c r="L50" s="74">
        <v>21.2514</v>
      </c>
      <c r="M50" s="74">
        <v>24.809899999999999</v>
      </c>
      <c r="N50" s="74">
        <v>29.039000000000001</v>
      </c>
      <c r="O50" s="74">
        <v>1.8706</v>
      </c>
      <c r="P50" s="74">
        <v>30.677399999999999</v>
      </c>
      <c r="Q50" s="74">
        <v>0.83109999999999995</v>
      </c>
      <c r="R50" s="74" t="s">
        <v>127</v>
      </c>
      <c r="S50" s="74" t="s">
        <v>127</v>
      </c>
      <c r="T50" s="74">
        <v>0.83109999999999995</v>
      </c>
      <c r="U50" s="74">
        <v>17.315300000000001</v>
      </c>
      <c r="V50" s="74">
        <v>0</v>
      </c>
      <c r="W50" s="74">
        <v>17.315300000000001</v>
      </c>
      <c r="X50" s="74">
        <v>0</v>
      </c>
      <c r="Y50" s="74">
        <v>0</v>
      </c>
      <c r="Z50" s="74">
        <v>17.315300000000001</v>
      </c>
      <c r="AA50" s="74">
        <v>17.315300000000001</v>
      </c>
      <c r="AB50" s="74">
        <v>0</v>
      </c>
      <c r="AC50" s="74">
        <v>17.315300000000001</v>
      </c>
      <c r="AD50" s="74">
        <v>0</v>
      </c>
      <c r="AE50" s="74">
        <v>0</v>
      </c>
      <c r="AF50" s="74">
        <v>17.315300000000001</v>
      </c>
      <c r="AG50" s="74">
        <v>0</v>
      </c>
      <c r="AH50" s="74">
        <v>0</v>
      </c>
      <c r="AI50" s="74">
        <v>0</v>
      </c>
      <c r="AJ50" s="74" t="s">
        <v>127</v>
      </c>
      <c r="AK50" s="74" t="s">
        <v>127</v>
      </c>
      <c r="AL50" s="74">
        <v>0</v>
      </c>
      <c r="AM50" s="74">
        <v>23.749099999999999</v>
      </c>
    </row>
    <row r="51" spans="1:39" hidden="1" outlineLevel="1">
      <c r="A51" s="62">
        <v>41760</v>
      </c>
      <c r="B51" s="74">
        <v>25.663799999999998</v>
      </c>
      <c r="C51" s="74">
        <v>26.7669</v>
      </c>
      <c r="D51" s="74">
        <v>28.870799999999999</v>
      </c>
      <c r="E51" s="74">
        <v>25.807200000000002</v>
      </c>
      <c r="F51" s="74">
        <v>25.854900000000001</v>
      </c>
      <c r="G51" s="74">
        <v>25.5426</v>
      </c>
      <c r="H51" s="74">
        <v>28.857700000000001</v>
      </c>
      <c r="I51" s="74">
        <v>26.767199999999999</v>
      </c>
      <c r="J51" s="74">
        <v>28.8719</v>
      </c>
      <c r="K51" s="74">
        <v>25.807200000000002</v>
      </c>
      <c r="L51" s="74">
        <v>25.854900000000001</v>
      </c>
      <c r="M51" s="74">
        <v>25.5426</v>
      </c>
      <c r="N51" s="74">
        <v>28.857700000000001</v>
      </c>
      <c r="O51" s="74">
        <v>0.40870000000000001</v>
      </c>
      <c r="P51" s="74">
        <v>0.40870000000000001</v>
      </c>
      <c r="Q51" s="74">
        <v>0</v>
      </c>
      <c r="R51" s="74" t="s">
        <v>127</v>
      </c>
      <c r="S51" s="74">
        <v>0</v>
      </c>
      <c r="T51" s="74" t="s">
        <v>127</v>
      </c>
      <c r="U51" s="74">
        <v>25.6633</v>
      </c>
      <c r="V51" s="74">
        <v>0</v>
      </c>
      <c r="W51" s="74">
        <v>25.6633</v>
      </c>
      <c r="X51" s="74">
        <v>0</v>
      </c>
      <c r="Y51" s="74">
        <v>0</v>
      </c>
      <c r="Z51" s="74">
        <v>25.6633</v>
      </c>
      <c r="AA51" s="74">
        <v>25.6633</v>
      </c>
      <c r="AB51" s="74">
        <v>0</v>
      </c>
      <c r="AC51" s="74">
        <v>25.6633</v>
      </c>
      <c r="AD51" s="74">
        <v>0</v>
      </c>
      <c r="AE51" s="74">
        <v>0</v>
      </c>
      <c r="AF51" s="74">
        <v>25.6633</v>
      </c>
      <c r="AG51" s="74">
        <v>0</v>
      </c>
      <c r="AH51" s="74">
        <v>0</v>
      </c>
      <c r="AI51" s="74">
        <v>0</v>
      </c>
      <c r="AJ51" s="74" t="s">
        <v>127</v>
      </c>
      <c r="AK51" s="74">
        <v>0</v>
      </c>
      <c r="AL51" s="74" t="s">
        <v>127</v>
      </c>
      <c r="AM51" s="74">
        <v>23.7621</v>
      </c>
    </row>
    <row r="52" spans="1:39" hidden="1" outlineLevel="1">
      <c r="A52" s="62">
        <v>41791</v>
      </c>
      <c r="B52" s="74">
        <v>26.664400000000001</v>
      </c>
      <c r="C52" s="74">
        <v>27.641500000000001</v>
      </c>
      <c r="D52" s="74">
        <v>29.214400000000001</v>
      </c>
      <c r="E52" s="74">
        <v>26.775500000000001</v>
      </c>
      <c r="F52" s="74">
        <v>25.828600000000002</v>
      </c>
      <c r="G52" s="74">
        <v>26.793600000000001</v>
      </c>
      <c r="H52" s="74">
        <v>28.8597</v>
      </c>
      <c r="I52" s="74">
        <v>27.650099999999998</v>
      </c>
      <c r="J52" s="74">
        <v>29.214500000000001</v>
      </c>
      <c r="K52" s="74">
        <v>26.788</v>
      </c>
      <c r="L52" s="74">
        <v>25.828600000000002</v>
      </c>
      <c r="M52" s="74">
        <v>26.793600000000001</v>
      </c>
      <c r="N52" s="74">
        <v>29.0364</v>
      </c>
      <c r="O52" s="74">
        <v>13.52</v>
      </c>
      <c r="P52" s="74">
        <v>26.650200000000002</v>
      </c>
      <c r="Q52" s="74">
        <v>13.49</v>
      </c>
      <c r="R52" s="74" t="s">
        <v>127</v>
      </c>
      <c r="S52" s="74" t="s">
        <v>127</v>
      </c>
      <c r="T52" s="74">
        <v>13.49</v>
      </c>
      <c r="U52" s="74">
        <v>37.421900000000001</v>
      </c>
      <c r="V52" s="74">
        <v>0</v>
      </c>
      <c r="W52" s="74">
        <v>37.421900000000001</v>
      </c>
      <c r="X52" s="74">
        <v>0</v>
      </c>
      <c r="Y52" s="74">
        <v>0</v>
      </c>
      <c r="Z52" s="74">
        <v>37.421900000000001</v>
      </c>
      <c r="AA52" s="74">
        <v>37.421900000000001</v>
      </c>
      <c r="AB52" s="74">
        <v>0</v>
      </c>
      <c r="AC52" s="74">
        <v>37.421900000000001</v>
      </c>
      <c r="AD52" s="74">
        <v>0</v>
      </c>
      <c r="AE52" s="74">
        <v>0</v>
      </c>
      <c r="AF52" s="74">
        <v>37.421900000000001</v>
      </c>
      <c r="AG52" s="74">
        <v>0</v>
      </c>
      <c r="AH52" s="74">
        <v>0</v>
      </c>
      <c r="AI52" s="74">
        <v>0</v>
      </c>
      <c r="AJ52" s="74" t="s">
        <v>127</v>
      </c>
      <c r="AK52" s="74" t="s">
        <v>127</v>
      </c>
      <c r="AL52" s="74">
        <v>0</v>
      </c>
      <c r="AM52" s="74">
        <v>24.325700000000001</v>
      </c>
    </row>
    <row r="53" spans="1:39" hidden="1" outlineLevel="1">
      <c r="A53" s="62">
        <v>41821</v>
      </c>
      <c r="B53" s="74">
        <v>26.3156</v>
      </c>
      <c r="C53" s="74">
        <v>28.167100000000001</v>
      </c>
      <c r="D53" s="74">
        <v>29.960799999999999</v>
      </c>
      <c r="E53" s="74">
        <v>26.999700000000001</v>
      </c>
      <c r="F53" s="74">
        <v>23.503499999999999</v>
      </c>
      <c r="G53" s="74">
        <v>27.688500000000001</v>
      </c>
      <c r="H53" s="74">
        <v>29.529800000000002</v>
      </c>
      <c r="I53" s="74">
        <v>28.166899999999998</v>
      </c>
      <c r="J53" s="74">
        <v>29.9604</v>
      </c>
      <c r="K53" s="74">
        <v>26.999700000000001</v>
      </c>
      <c r="L53" s="74">
        <v>23.503499999999999</v>
      </c>
      <c r="M53" s="74">
        <v>27.688500000000001</v>
      </c>
      <c r="N53" s="74">
        <v>29.529800000000002</v>
      </c>
      <c r="O53" s="74">
        <v>44.149700000000003</v>
      </c>
      <c r="P53" s="74">
        <v>44.149700000000003</v>
      </c>
      <c r="Q53" s="74">
        <v>0</v>
      </c>
      <c r="R53" s="74" t="s">
        <v>127</v>
      </c>
      <c r="S53" s="74" t="s">
        <v>127</v>
      </c>
      <c r="T53" s="74">
        <v>0</v>
      </c>
      <c r="U53" s="74">
        <v>3.2978999999999998</v>
      </c>
      <c r="V53" s="74">
        <v>0</v>
      </c>
      <c r="W53" s="74">
        <v>3.2978999999999998</v>
      </c>
      <c r="X53" s="74">
        <v>0</v>
      </c>
      <c r="Y53" s="74">
        <v>0</v>
      </c>
      <c r="Z53" s="74">
        <v>3.2978999999999998</v>
      </c>
      <c r="AA53" s="74">
        <v>19.089200000000002</v>
      </c>
      <c r="AB53" s="74">
        <v>0</v>
      </c>
      <c r="AC53" s="74">
        <v>19.089200000000002</v>
      </c>
      <c r="AD53" s="74">
        <v>0</v>
      </c>
      <c r="AE53" s="74">
        <v>0</v>
      </c>
      <c r="AF53" s="74">
        <v>19.089200000000002</v>
      </c>
      <c r="AG53" s="74">
        <v>0.1</v>
      </c>
      <c r="AH53" s="74">
        <v>0</v>
      </c>
      <c r="AI53" s="74">
        <v>0.1</v>
      </c>
      <c r="AJ53" s="74" t="s">
        <v>127</v>
      </c>
      <c r="AK53" s="74" t="s">
        <v>127</v>
      </c>
      <c r="AL53" s="74">
        <v>0.1</v>
      </c>
      <c r="AM53" s="74">
        <v>23.3492</v>
      </c>
    </row>
    <row r="54" spans="1:39" hidden="1" outlineLevel="1">
      <c r="A54" s="62">
        <v>41852</v>
      </c>
      <c r="B54" s="74">
        <v>26.1934</v>
      </c>
      <c r="C54" s="74">
        <v>29.014199999999999</v>
      </c>
      <c r="D54" s="74">
        <v>29.857199999999999</v>
      </c>
      <c r="E54" s="74">
        <v>28.457899999999999</v>
      </c>
      <c r="F54" s="74">
        <v>27.373100000000001</v>
      </c>
      <c r="G54" s="74">
        <v>28.659099999999999</v>
      </c>
      <c r="H54" s="74">
        <v>29.307300000000001</v>
      </c>
      <c r="I54" s="74">
        <v>29.018899999999999</v>
      </c>
      <c r="J54" s="74">
        <v>29.857099999999999</v>
      </c>
      <c r="K54" s="74">
        <v>28.465499999999999</v>
      </c>
      <c r="L54" s="74">
        <v>27.373100000000001</v>
      </c>
      <c r="M54" s="74">
        <v>28.659099999999999</v>
      </c>
      <c r="N54" s="74">
        <v>29.409300000000002</v>
      </c>
      <c r="O54" s="74">
        <v>13.67</v>
      </c>
      <c r="P54" s="74">
        <v>39.507399999999997</v>
      </c>
      <c r="Q54" s="74">
        <v>13.49</v>
      </c>
      <c r="R54" s="74">
        <v>0</v>
      </c>
      <c r="S54" s="74">
        <v>0</v>
      </c>
      <c r="T54" s="74">
        <v>13.49</v>
      </c>
      <c r="U54" s="74">
        <v>7.5568</v>
      </c>
      <c r="V54" s="74">
        <v>0</v>
      </c>
      <c r="W54" s="74">
        <v>7.5568</v>
      </c>
      <c r="X54" s="74">
        <v>0</v>
      </c>
      <c r="Y54" s="74">
        <v>0</v>
      </c>
      <c r="Z54" s="74">
        <v>7.5568</v>
      </c>
      <c r="AA54" s="74">
        <v>7.3966000000000003</v>
      </c>
      <c r="AB54" s="74">
        <v>0</v>
      </c>
      <c r="AC54" s="74">
        <v>7.3966000000000003</v>
      </c>
      <c r="AD54" s="74">
        <v>0</v>
      </c>
      <c r="AE54" s="74">
        <v>0</v>
      </c>
      <c r="AF54" s="74">
        <v>7.3966000000000003</v>
      </c>
      <c r="AG54" s="74">
        <v>17</v>
      </c>
      <c r="AH54" s="74">
        <v>0</v>
      </c>
      <c r="AI54" s="74">
        <v>17</v>
      </c>
      <c r="AJ54" s="74">
        <v>0</v>
      </c>
      <c r="AK54" s="74">
        <v>0</v>
      </c>
      <c r="AL54" s="74">
        <v>17</v>
      </c>
      <c r="AM54" s="74">
        <v>21.492899999999999</v>
      </c>
    </row>
    <row r="55" spans="1:39" hidden="1" outlineLevel="1">
      <c r="A55" s="62">
        <v>41883</v>
      </c>
      <c r="B55" s="74">
        <v>25.628</v>
      </c>
      <c r="C55" s="74">
        <v>27.8431</v>
      </c>
      <c r="D55" s="74">
        <v>28.543500000000002</v>
      </c>
      <c r="E55" s="74">
        <v>27.480799999999999</v>
      </c>
      <c r="F55" s="74">
        <v>27.087900000000001</v>
      </c>
      <c r="G55" s="74">
        <v>27.459099999999999</v>
      </c>
      <c r="H55" s="74">
        <v>28.522500000000001</v>
      </c>
      <c r="I55" s="74">
        <v>27.843</v>
      </c>
      <c r="J55" s="74">
        <v>28.543199999999999</v>
      </c>
      <c r="K55" s="74">
        <v>27.480799999999999</v>
      </c>
      <c r="L55" s="74">
        <v>27.087900000000001</v>
      </c>
      <c r="M55" s="74">
        <v>27.459099999999999</v>
      </c>
      <c r="N55" s="74">
        <v>28.522500000000001</v>
      </c>
      <c r="O55" s="74">
        <v>33.218600000000002</v>
      </c>
      <c r="P55" s="74">
        <v>33.218600000000002</v>
      </c>
      <c r="Q55" s="74">
        <v>0</v>
      </c>
      <c r="R55" s="74" t="s">
        <v>127</v>
      </c>
      <c r="S55" s="74">
        <v>0</v>
      </c>
      <c r="T55" s="74">
        <v>0</v>
      </c>
      <c r="U55" s="74">
        <v>23.8157</v>
      </c>
      <c r="V55" s="74">
        <v>0</v>
      </c>
      <c r="W55" s="74">
        <v>23.8157</v>
      </c>
      <c r="X55" s="74">
        <v>0</v>
      </c>
      <c r="Y55" s="74">
        <v>19.188099999999999</v>
      </c>
      <c r="Z55" s="74">
        <v>24.422499999999999</v>
      </c>
      <c r="AA55" s="74">
        <v>24.1418</v>
      </c>
      <c r="AB55" s="74">
        <v>0</v>
      </c>
      <c r="AC55" s="74">
        <v>24.1418</v>
      </c>
      <c r="AD55" s="74">
        <v>0</v>
      </c>
      <c r="AE55" s="74">
        <v>19.188099999999999</v>
      </c>
      <c r="AF55" s="74">
        <v>24.826699999999999</v>
      </c>
      <c r="AG55" s="74">
        <v>17</v>
      </c>
      <c r="AH55" s="74">
        <v>0</v>
      </c>
      <c r="AI55" s="74">
        <v>17</v>
      </c>
      <c r="AJ55" s="74" t="s">
        <v>127</v>
      </c>
      <c r="AK55" s="74">
        <v>0</v>
      </c>
      <c r="AL55" s="74">
        <v>17</v>
      </c>
      <c r="AM55" s="74">
        <v>21.5931</v>
      </c>
    </row>
    <row r="56" spans="1:39" hidden="1" outlineLevel="1">
      <c r="A56" s="62">
        <v>41913</v>
      </c>
      <c r="B56" s="74">
        <v>24.994199999999999</v>
      </c>
      <c r="C56" s="74">
        <v>27.690200000000001</v>
      </c>
      <c r="D56" s="74">
        <v>27.979299999999999</v>
      </c>
      <c r="E56" s="74">
        <v>27.548100000000002</v>
      </c>
      <c r="F56" s="74">
        <v>27.739699999999999</v>
      </c>
      <c r="G56" s="74">
        <v>27.444900000000001</v>
      </c>
      <c r="H56" s="74">
        <v>27.887599999999999</v>
      </c>
      <c r="I56" s="74">
        <v>27.696300000000001</v>
      </c>
      <c r="J56" s="74">
        <v>27.9756</v>
      </c>
      <c r="K56" s="74">
        <v>27.559000000000001</v>
      </c>
      <c r="L56" s="74">
        <v>27.739699999999999</v>
      </c>
      <c r="M56" s="74">
        <v>27.444900000000001</v>
      </c>
      <c r="N56" s="74">
        <v>28.053599999999999</v>
      </c>
      <c r="O56" s="74">
        <v>18.9605</v>
      </c>
      <c r="P56" s="74">
        <v>35.172699999999999</v>
      </c>
      <c r="Q56" s="74">
        <v>13.8</v>
      </c>
      <c r="R56" s="74" t="s">
        <v>127</v>
      </c>
      <c r="S56" s="74" t="s">
        <v>127</v>
      </c>
      <c r="T56" s="74">
        <v>13.8</v>
      </c>
      <c r="U56" s="74">
        <v>16.8614</v>
      </c>
      <c r="V56" s="74">
        <v>0</v>
      </c>
      <c r="W56" s="74">
        <v>16.8614</v>
      </c>
      <c r="X56" s="74">
        <v>0</v>
      </c>
      <c r="Y56" s="74">
        <v>0</v>
      </c>
      <c r="Z56" s="74">
        <v>16.8614</v>
      </c>
      <c r="AA56" s="74">
        <v>17.1114</v>
      </c>
      <c r="AB56" s="74">
        <v>0</v>
      </c>
      <c r="AC56" s="74">
        <v>17.1114</v>
      </c>
      <c r="AD56" s="74">
        <v>0</v>
      </c>
      <c r="AE56" s="74">
        <v>0</v>
      </c>
      <c r="AF56" s="74">
        <v>17.1114</v>
      </c>
      <c r="AG56" s="74">
        <v>11.478999999999999</v>
      </c>
      <c r="AH56" s="74">
        <v>0</v>
      </c>
      <c r="AI56" s="74">
        <v>11.478999999999999</v>
      </c>
      <c r="AJ56" s="74" t="s">
        <v>127</v>
      </c>
      <c r="AK56" s="74" t="s">
        <v>127</v>
      </c>
      <c r="AL56" s="74">
        <v>11.478999999999999</v>
      </c>
      <c r="AM56" s="74">
        <v>21.065999999999999</v>
      </c>
    </row>
    <row r="57" spans="1:39" hidden="1" outlineLevel="1">
      <c r="A57" s="62">
        <v>41944</v>
      </c>
      <c r="B57" s="74">
        <v>24.741399999999999</v>
      </c>
      <c r="C57" s="74">
        <v>27.405000000000001</v>
      </c>
      <c r="D57" s="74">
        <v>28.265499999999999</v>
      </c>
      <c r="E57" s="74">
        <v>27.102399999999999</v>
      </c>
      <c r="F57" s="74">
        <v>28.3035</v>
      </c>
      <c r="G57" s="74">
        <v>27.032800000000002</v>
      </c>
      <c r="H57" s="74">
        <v>25.3093</v>
      </c>
      <c r="I57" s="74">
        <v>27.404900000000001</v>
      </c>
      <c r="J57" s="74">
        <v>28.2652</v>
      </c>
      <c r="K57" s="74">
        <v>27.102399999999999</v>
      </c>
      <c r="L57" s="74">
        <v>28.3035</v>
      </c>
      <c r="M57" s="74">
        <v>27.032800000000002</v>
      </c>
      <c r="N57" s="74">
        <v>25.3093</v>
      </c>
      <c r="O57" s="74">
        <v>36.256100000000004</v>
      </c>
      <c r="P57" s="74">
        <v>36.256100000000004</v>
      </c>
      <c r="Q57" s="74" t="s">
        <v>127</v>
      </c>
      <c r="R57" s="74" t="s">
        <v>127</v>
      </c>
      <c r="S57" s="74" t="s">
        <v>127</v>
      </c>
      <c r="T57" s="74" t="s">
        <v>127</v>
      </c>
      <c r="U57" s="74">
        <v>14.0684</v>
      </c>
      <c r="V57" s="74">
        <v>0</v>
      </c>
      <c r="W57" s="74">
        <v>14.0684</v>
      </c>
      <c r="X57" s="74">
        <v>0</v>
      </c>
      <c r="Y57" s="74">
        <v>29.125599999999999</v>
      </c>
      <c r="Z57" s="74">
        <v>11.872400000000001</v>
      </c>
      <c r="AA57" s="74">
        <v>14.0684</v>
      </c>
      <c r="AB57" s="74">
        <v>0</v>
      </c>
      <c r="AC57" s="74">
        <v>14.0684</v>
      </c>
      <c r="AD57" s="74">
        <v>0</v>
      </c>
      <c r="AE57" s="74">
        <v>29.125599999999999</v>
      </c>
      <c r="AF57" s="74">
        <v>11.872400000000001</v>
      </c>
      <c r="AG57" s="74">
        <v>0</v>
      </c>
      <c r="AH57" s="74">
        <v>0</v>
      </c>
      <c r="AI57" s="74" t="s">
        <v>127</v>
      </c>
      <c r="AJ57" s="74" t="s">
        <v>127</v>
      </c>
      <c r="AK57" s="74" t="s">
        <v>127</v>
      </c>
      <c r="AL57" s="74" t="s">
        <v>127</v>
      </c>
      <c r="AM57" s="74">
        <v>20.860499999999998</v>
      </c>
    </row>
    <row r="58" spans="1:39" hidden="1" outlineLevel="1">
      <c r="A58" s="62">
        <v>41974</v>
      </c>
      <c r="B58" s="74">
        <v>24.1646</v>
      </c>
      <c r="C58" s="74">
        <v>26.770800000000001</v>
      </c>
      <c r="D58" s="74">
        <v>28.555099999999999</v>
      </c>
      <c r="E58" s="74">
        <v>26.0427</v>
      </c>
      <c r="F58" s="74">
        <v>24.3872</v>
      </c>
      <c r="G58" s="74">
        <v>26.211400000000001</v>
      </c>
      <c r="H58" s="74">
        <v>28.933</v>
      </c>
      <c r="I58" s="74">
        <v>26.807700000000001</v>
      </c>
      <c r="J58" s="74">
        <v>28.546199999999999</v>
      </c>
      <c r="K58" s="74">
        <v>26.097100000000001</v>
      </c>
      <c r="L58" s="74">
        <v>24.3872</v>
      </c>
      <c r="M58" s="74">
        <v>26.211400000000001</v>
      </c>
      <c r="N58" s="74">
        <v>30.027699999999999</v>
      </c>
      <c r="O58" s="74">
        <v>11.051299999999999</v>
      </c>
      <c r="P58" s="74">
        <v>37.872900000000001</v>
      </c>
      <c r="Q58" s="74">
        <v>7.4349999999999996</v>
      </c>
      <c r="R58" s="74" t="s">
        <v>127</v>
      </c>
      <c r="S58" s="74" t="s">
        <v>127</v>
      </c>
      <c r="T58" s="74">
        <v>7.4349999999999996</v>
      </c>
      <c r="U58" s="74">
        <v>12.520799999999999</v>
      </c>
      <c r="V58" s="74">
        <v>0</v>
      </c>
      <c r="W58" s="74">
        <v>12.520799999999999</v>
      </c>
      <c r="X58" s="74">
        <v>0</v>
      </c>
      <c r="Y58" s="74">
        <v>0</v>
      </c>
      <c r="Z58" s="74">
        <v>12.520799999999999</v>
      </c>
      <c r="AA58" s="74">
        <v>12.591699999999999</v>
      </c>
      <c r="AB58" s="74">
        <v>0</v>
      </c>
      <c r="AC58" s="74">
        <v>12.591699999999999</v>
      </c>
      <c r="AD58" s="74">
        <v>0</v>
      </c>
      <c r="AE58" s="74">
        <v>0</v>
      </c>
      <c r="AF58" s="74">
        <v>12.591699999999999</v>
      </c>
      <c r="AG58" s="74">
        <v>8.9260000000000002</v>
      </c>
      <c r="AH58" s="74">
        <v>0</v>
      </c>
      <c r="AI58" s="74">
        <v>8.9260000000000002</v>
      </c>
      <c r="AJ58" s="74" t="s">
        <v>127</v>
      </c>
      <c r="AK58" s="74" t="s">
        <v>127</v>
      </c>
      <c r="AL58" s="74">
        <v>8.9260000000000002</v>
      </c>
      <c r="AM58" s="74">
        <v>21.414400000000001</v>
      </c>
    </row>
    <row r="59" spans="1:39" hidden="1" outlineLevel="1">
      <c r="A59" s="62">
        <v>42005</v>
      </c>
      <c r="B59" s="74">
        <v>25.949100000000001</v>
      </c>
      <c r="C59" s="74">
        <v>28.8459</v>
      </c>
      <c r="D59" s="74">
        <v>29.187999999999999</v>
      </c>
      <c r="E59" s="74">
        <v>28.677800000000001</v>
      </c>
      <c r="F59" s="74">
        <v>35.1526</v>
      </c>
      <c r="G59" s="74">
        <v>27.6494</v>
      </c>
      <c r="H59" s="74">
        <v>23.751899999999999</v>
      </c>
      <c r="I59" s="74">
        <v>28.8886</v>
      </c>
      <c r="J59" s="74">
        <v>29.169599999999999</v>
      </c>
      <c r="K59" s="74">
        <v>28.750399999999999</v>
      </c>
      <c r="L59" s="74">
        <v>35.1526</v>
      </c>
      <c r="M59" s="74">
        <v>27.6494</v>
      </c>
      <c r="N59" s="74">
        <v>24.3399</v>
      </c>
      <c r="O59" s="74">
        <v>17.184999999999999</v>
      </c>
      <c r="P59" s="74">
        <v>35.385199999999998</v>
      </c>
      <c r="Q59" s="74">
        <v>10.5893</v>
      </c>
      <c r="R59" s="74" t="s">
        <v>127</v>
      </c>
      <c r="S59" s="74" t="s">
        <v>127</v>
      </c>
      <c r="T59" s="74">
        <v>10.5893</v>
      </c>
      <c r="U59" s="74">
        <v>16.891100000000002</v>
      </c>
      <c r="V59" s="74">
        <v>0</v>
      </c>
      <c r="W59" s="74">
        <v>16.891100000000002</v>
      </c>
      <c r="X59" s="74">
        <v>0</v>
      </c>
      <c r="Y59" s="74">
        <v>23.790400000000002</v>
      </c>
      <c r="Z59" s="74">
        <v>16.683299999999999</v>
      </c>
      <c r="AA59" s="74">
        <v>16.891100000000002</v>
      </c>
      <c r="AB59" s="74">
        <v>0</v>
      </c>
      <c r="AC59" s="74">
        <v>16.891100000000002</v>
      </c>
      <c r="AD59" s="74">
        <v>0</v>
      </c>
      <c r="AE59" s="74">
        <v>23.790400000000002</v>
      </c>
      <c r="AF59" s="74">
        <v>16.683299999999999</v>
      </c>
      <c r="AG59" s="74">
        <v>0</v>
      </c>
      <c r="AH59" s="74">
        <v>0</v>
      </c>
      <c r="AI59" s="74">
        <v>0</v>
      </c>
      <c r="AJ59" s="74" t="s">
        <v>127</v>
      </c>
      <c r="AK59" s="74" t="s">
        <v>127</v>
      </c>
      <c r="AL59" s="74">
        <v>0</v>
      </c>
      <c r="AM59" s="74">
        <v>21.6525</v>
      </c>
    </row>
    <row r="60" spans="1:39" hidden="1" outlineLevel="1">
      <c r="A60" s="62">
        <v>42036</v>
      </c>
      <c r="B60" s="74">
        <v>23.449200000000001</v>
      </c>
      <c r="C60" s="74">
        <v>27.643000000000001</v>
      </c>
      <c r="D60" s="74">
        <v>28.659500000000001</v>
      </c>
      <c r="E60" s="74">
        <v>27.3032</v>
      </c>
      <c r="F60" s="74">
        <v>35.309699999999999</v>
      </c>
      <c r="G60" s="74">
        <v>26.462</v>
      </c>
      <c r="H60" s="74">
        <v>20.7531</v>
      </c>
      <c r="I60" s="74">
        <v>27.6309</v>
      </c>
      <c r="J60" s="74">
        <v>28.617699999999999</v>
      </c>
      <c r="K60" s="74">
        <v>27.3032</v>
      </c>
      <c r="L60" s="74">
        <v>35.309699999999999</v>
      </c>
      <c r="M60" s="74">
        <v>26.462</v>
      </c>
      <c r="N60" s="74">
        <v>20.7531</v>
      </c>
      <c r="O60" s="74">
        <v>35.033799999999999</v>
      </c>
      <c r="P60" s="74">
        <v>35.033799999999999</v>
      </c>
      <c r="Q60" s="74" t="s">
        <v>127</v>
      </c>
      <c r="R60" s="74" t="s">
        <v>127</v>
      </c>
      <c r="S60" s="74" t="s">
        <v>127</v>
      </c>
      <c r="T60" s="74" t="s">
        <v>127</v>
      </c>
      <c r="U60" s="74">
        <v>12.612500000000001</v>
      </c>
      <c r="V60" s="74">
        <v>0</v>
      </c>
      <c r="W60" s="74">
        <v>12.612500000000001</v>
      </c>
      <c r="X60" s="74">
        <v>0</v>
      </c>
      <c r="Y60" s="74">
        <v>21.5701</v>
      </c>
      <c r="Z60" s="74">
        <v>12.2536</v>
      </c>
      <c r="AA60" s="74">
        <v>12.612500000000001</v>
      </c>
      <c r="AB60" s="74">
        <v>0</v>
      </c>
      <c r="AC60" s="74">
        <v>12.612500000000001</v>
      </c>
      <c r="AD60" s="74">
        <v>0</v>
      </c>
      <c r="AE60" s="74">
        <v>21.5701</v>
      </c>
      <c r="AF60" s="74">
        <v>12.2536</v>
      </c>
      <c r="AG60" s="74">
        <v>0</v>
      </c>
      <c r="AH60" s="74">
        <v>0</v>
      </c>
      <c r="AI60" s="74" t="s">
        <v>127</v>
      </c>
      <c r="AJ60" s="74" t="s">
        <v>127</v>
      </c>
      <c r="AK60" s="74" t="s">
        <v>127</v>
      </c>
      <c r="AL60" s="74" t="s">
        <v>127</v>
      </c>
      <c r="AM60" s="74">
        <v>23.7179</v>
      </c>
    </row>
    <row r="61" spans="1:39" hidden="1" outlineLevel="1">
      <c r="A61" s="62">
        <v>42064</v>
      </c>
      <c r="B61" s="74">
        <v>27.184100000000001</v>
      </c>
      <c r="C61" s="74">
        <v>28.425699999999999</v>
      </c>
      <c r="D61" s="74">
        <v>29.903400000000001</v>
      </c>
      <c r="E61" s="74">
        <v>27.8917</v>
      </c>
      <c r="F61" s="74">
        <v>33.216999999999999</v>
      </c>
      <c r="G61" s="74">
        <v>27.604900000000001</v>
      </c>
      <c r="H61" s="74">
        <v>20.895499999999998</v>
      </c>
      <c r="I61" s="74">
        <v>28.416699999999999</v>
      </c>
      <c r="J61" s="74">
        <v>29.8748</v>
      </c>
      <c r="K61" s="74">
        <v>27.8917</v>
      </c>
      <c r="L61" s="74">
        <v>33.216999999999999</v>
      </c>
      <c r="M61" s="74">
        <v>27.604900000000001</v>
      </c>
      <c r="N61" s="74">
        <v>20.895499999999998</v>
      </c>
      <c r="O61" s="74">
        <v>37.678699999999999</v>
      </c>
      <c r="P61" s="74">
        <v>37.678699999999999</v>
      </c>
      <c r="Q61" s="74" t="s">
        <v>127</v>
      </c>
      <c r="R61" s="74" t="s">
        <v>127</v>
      </c>
      <c r="S61" s="74" t="s">
        <v>127</v>
      </c>
      <c r="T61" s="74" t="s">
        <v>127</v>
      </c>
      <c r="U61" s="74">
        <v>16.1752</v>
      </c>
      <c r="V61" s="74">
        <v>0</v>
      </c>
      <c r="W61" s="74">
        <v>16.1752</v>
      </c>
      <c r="X61" s="74">
        <v>0</v>
      </c>
      <c r="Y61" s="74">
        <v>17</v>
      </c>
      <c r="Z61" s="74">
        <v>16.141500000000001</v>
      </c>
      <c r="AA61" s="74">
        <v>16.1752</v>
      </c>
      <c r="AB61" s="74">
        <v>0</v>
      </c>
      <c r="AC61" s="74">
        <v>16.1752</v>
      </c>
      <c r="AD61" s="74">
        <v>0</v>
      </c>
      <c r="AE61" s="74">
        <v>17</v>
      </c>
      <c r="AF61" s="74">
        <v>16.141500000000001</v>
      </c>
      <c r="AG61" s="74">
        <v>0</v>
      </c>
      <c r="AH61" s="74">
        <v>0</v>
      </c>
      <c r="AI61" s="74" t="s">
        <v>127</v>
      </c>
      <c r="AJ61" s="74" t="s">
        <v>127</v>
      </c>
      <c r="AK61" s="74" t="s">
        <v>127</v>
      </c>
      <c r="AL61" s="74" t="s">
        <v>127</v>
      </c>
      <c r="AM61" s="74">
        <v>28.471800000000002</v>
      </c>
    </row>
    <row r="62" spans="1:39" hidden="1" outlineLevel="1">
      <c r="A62" s="62">
        <v>42095</v>
      </c>
      <c r="B62" s="74">
        <v>27.889299999999999</v>
      </c>
      <c r="C62" s="74">
        <v>28.134899999999998</v>
      </c>
      <c r="D62" s="74">
        <v>27.415099999999999</v>
      </c>
      <c r="E62" s="74">
        <v>28.236000000000001</v>
      </c>
      <c r="F62" s="74">
        <v>35.101500000000001</v>
      </c>
      <c r="G62" s="74">
        <v>27.8565</v>
      </c>
      <c r="H62" s="74">
        <v>21.5167</v>
      </c>
      <c r="I62" s="74">
        <v>28.134599999999999</v>
      </c>
      <c r="J62" s="74">
        <v>27.412700000000001</v>
      </c>
      <c r="K62" s="74">
        <v>28.236000000000001</v>
      </c>
      <c r="L62" s="74">
        <v>35.101500000000001</v>
      </c>
      <c r="M62" s="74">
        <v>27.8565</v>
      </c>
      <c r="N62" s="74">
        <v>21.5167</v>
      </c>
      <c r="O62" s="74">
        <v>37.4514</v>
      </c>
      <c r="P62" s="74">
        <v>37.4514</v>
      </c>
      <c r="Q62" s="74" t="s">
        <v>127</v>
      </c>
      <c r="R62" s="74" t="s">
        <v>127</v>
      </c>
      <c r="S62" s="74" t="s">
        <v>127</v>
      </c>
      <c r="T62" s="74" t="s">
        <v>127</v>
      </c>
      <c r="U62" s="74">
        <v>15.473599999999999</v>
      </c>
      <c r="V62" s="74">
        <v>0</v>
      </c>
      <c r="W62" s="74">
        <v>15.473599999999999</v>
      </c>
      <c r="X62" s="74">
        <v>0</v>
      </c>
      <c r="Y62" s="74">
        <v>0</v>
      </c>
      <c r="Z62" s="74">
        <v>15.473599999999999</v>
      </c>
      <c r="AA62" s="74">
        <v>15.473599999999999</v>
      </c>
      <c r="AB62" s="74">
        <v>0</v>
      </c>
      <c r="AC62" s="74">
        <v>15.473599999999999</v>
      </c>
      <c r="AD62" s="74">
        <v>0</v>
      </c>
      <c r="AE62" s="74">
        <v>0</v>
      </c>
      <c r="AF62" s="74">
        <v>15.473599999999999</v>
      </c>
      <c r="AG62" s="74">
        <v>0</v>
      </c>
      <c r="AH62" s="74">
        <v>0</v>
      </c>
      <c r="AI62" s="74" t="s">
        <v>127</v>
      </c>
      <c r="AJ62" s="74" t="s">
        <v>127</v>
      </c>
      <c r="AK62" s="74" t="s">
        <v>127</v>
      </c>
      <c r="AL62" s="74" t="s">
        <v>127</v>
      </c>
      <c r="AM62" s="74">
        <v>29.4238</v>
      </c>
    </row>
    <row r="63" spans="1:39" hidden="1" outlineLevel="1">
      <c r="A63" s="62">
        <v>42125</v>
      </c>
      <c r="B63" s="74">
        <v>27.783999999999999</v>
      </c>
      <c r="C63" s="74">
        <v>28.566099999999999</v>
      </c>
      <c r="D63" s="74">
        <v>27.130500000000001</v>
      </c>
      <c r="E63" s="74">
        <v>28.787600000000001</v>
      </c>
      <c r="F63" s="74">
        <v>35.438600000000001</v>
      </c>
      <c r="G63" s="74">
        <v>27.7744</v>
      </c>
      <c r="H63" s="74">
        <v>23.162099999999999</v>
      </c>
      <c r="I63" s="74">
        <v>28.561299999999999</v>
      </c>
      <c r="J63" s="74">
        <v>27.0869</v>
      </c>
      <c r="K63" s="74">
        <v>28.787600000000001</v>
      </c>
      <c r="L63" s="74">
        <v>35.438600000000001</v>
      </c>
      <c r="M63" s="74">
        <v>27.7744</v>
      </c>
      <c r="N63" s="74">
        <v>23.162099999999999</v>
      </c>
      <c r="O63" s="74">
        <v>35.057400000000001</v>
      </c>
      <c r="P63" s="74">
        <v>35.057400000000001</v>
      </c>
      <c r="Q63" s="74">
        <v>0</v>
      </c>
      <c r="R63" s="74" t="s">
        <v>127</v>
      </c>
      <c r="S63" s="74">
        <v>0</v>
      </c>
      <c r="T63" s="74" t="s">
        <v>127</v>
      </c>
      <c r="U63" s="74">
        <v>18.6797</v>
      </c>
      <c r="V63" s="74">
        <v>0</v>
      </c>
      <c r="W63" s="74">
        <v>18.6797</v>
      </c>
      <c r="X63" s="74">
        <v>0</v>
      </c>
      <c r="Y63" s="74">
        <v>29</v>
      </c>
      <c r="Z63" s="74">
        <v>17.141999999999999</v>
      </c>
      <c r="AA63" s="74">
        <v>18.6797</v>
      </c>
      <c r="AB63" s="74">
        <v>0</v>
      </c>
      <c r="AC63" s="74">
        <v>18.6797</v>
      </c>
      <c r="AD63" s="74">
        <v>0</v>
      </c>
      <c r="AE63" s="74">
        <v>29</v>
      </c>
      <c r="AF63" s="74">
        <v>17.141999999999999</v>
      </c>
      <c r="AG63" s="74">
        <v>0</v>
      </c>
      <c r="AH63" s="74">
        <v>0</v>
      </c>
      <c r="AI63" s="74">
        <v>0</v>
      </c>
      <c r="AJ63" s="74" t="s">
        <v>127</v>
      </c>
      <c r="AK63" s="74">
        <v>0</v>
      </c>
      <c r="AL63" s="74" t="s">
        <v>127</v>
      </c>
      <c r="AM63" s="74">
        <v>27.268899999999999</v>
      </c>
    </row>
    <row r="64" spans="1:39" hidden="1" outlineLevel="1">
      <c r="A64" s="62">
        <v>42156</v>
      </c>
      <c r="B64" s="74">
        <v>27.595800000000001</v>
      </c>
      <c r="C64" s="74">
        <v>27.040099999999999</v>
      </c>
      <c r="D64" s="74">
        <v>27.4892</v>
      </c>
      <c r="E64" s="74">
        <v>26.96</v>
      </c>
      <c r="F64" s="74">
        <v>36.550199999999997</v>
      </c>
      <c r="G64" s="74">
        <v>27.812799999999999</v>
      </c>
      <c r="H64" s="74">
        <v>12.5059</v>
      </c>
      <c r="I64" s="74">
        <v>27.037600000000001</v>
      </c>
      <c r="J64" s="74">
        <v>27.473299999999998</v>
      </c>
      <c r="K64" s="74">
        <v>26.96</v>
      </c>
      <c r="L64" s="74">
        <v>36.550199999999997</v>
      </c>
      <c r="M64" s="74">
        <v>27.812799999999999</v>
      </c>
      <c r="N64" s="74">
        <v>12.5059</v>
      </c>
      <c r="O64" s="74">
        <v>39.710999999999999</v>
      </c>
      <c r="P64" s="74">
        <v>39.710999999999999</v>
      </c>
      <c r="Q64" s="74" t="s">
        <v>127</v>
      </c>
      <c r="R64" s="74" t="s">
        <v>127</v>
      </c>
      <c r="S64" s="74" t="s">
        <v>127</v>
      </c>
      <c r="T64" s="74" t="s">
        <v>127</v>
      </c>
      <c r="U64" s="74">
        <v>21.617899999999999</v>
      </c>
      <c r="V64" s="74">
        <v>0</v>
      </c>
      <c r="W64" s="74">
        <v>21.617899999999999</v>
      </c>
      <c r="X64" s="74">
        <v>0</v>
      </c>
      <c r="Y64" s="74">
        <v>18.0684</v>
      </c>
      <c r="Z64" s="74">
        <v>22.888300000000001</v>
      </c>
      <c r="AA64" s="74">
        <v>21.617899999999999</v>
      </c>
      <c r="AB64" s="74">
        <v>0</v>
      </c>
      <c r="AC64" s="74">
        <v>21.617899999999999</v>
      </c>
      <c r="AD64" s="74">
        <v>0</v>
      </c>
      <c r="AE64" s="74">
        <v>18.0684</v>
      </c>
      <c r="AF64" s="74">
        <v>22.888300000000001</v>
      </c>
      <c r="AG64" s="74">
        <v>0</v>
      </c>
      <c r="AH64" s="74">
        <v>0</v>
      </c>
      <c r="AI64" s="74" t="s">
        <v>127</v>
      </c>
      <c r="AJ64" s="74" t="s">
        <v>127</v>
      </c>
      <c r="AK64" s="74" t="s">
        <v>127</v>
      </c>
      <c r="AL64" s="74" t="s">
        <v>127</v>
      </c>
      <c r="AM64" s="74">
        <v>29.3431</v>
      </c>
    </row>
    <row r="65" spans="1:39" hidden="1" outlineLevel="1">
      <c r="A65" s="62">
        <v>42186</v>
      </c>
      <c r="B65" s="74">
        <v>27.4345</v>
      </c>
      <c r="C65" s="74">
        <v>26.904699999999998</v>
      </c>
      <c r="D65" s="74">
        <v>28.12</v>
      </c>
      <c r="E65" s="74">
        <v>26.744199999999999</v>
      </c>
      <c r="F65" s="74">
        <v>31.4267</v>
      </c>
      <c r="G65" s="74">
        <v>28.413399999999999</v>
      </c>
      <c r="H65" s="74">
        <v>15.3035</v>
      </c>
      <c r="I65" s="74">
        <v>26.904599999999999</v>
      </c>
      <c r="J65" s="74">
        <v>28.119299999999999</v>
      </c>
      <c r="K65" s="74">
        <v>26.744199999999999</v>
      </c>
      <c r="L65" s="74">
        <v>31.4267</v>
      </c>
      <c r="M65" s="74">
        <v>28.413399999999999</v>
      </c>
      <c r="N65" s="74">
        <v>15.3035</v>
      </c>
      <c r="O65" s="74">
        <v>37.577800000000003</v>
      </c>
      <c r="P65" s="74">
        <v>37.577800000000003</v>
      </c>
      <c r="Q65" s="74" t="s">
        <v>127</v>
      </c>
      <c r="R65" s="74" t="s">
        <v>127</v>
      </c>
      <c r="S65" s="74" t="s">
        <v>127</v>
      </c>
      <c r="T65" s="74" t="s">
        <v>127</v>
      </c>
      <c r="U65" s="74">
        <v>17.677</v>
      </c>
      <c r="V65" s="74">
        <v>0</v>
      </c>
      <c r="W65" s="74">
        <v>17.677</v>
      </c>
      <c r="X65" s="74">
        <v>0</v>
      </c>
      <c r="Y65" s="74">
        <v>0</v>
      </c>
      <c r="Z65" s="74">
        <v>17.677</v>
      </c>
      <c r="AA65" s="74">
        <v>17.677</v>
      </c>
      <c r="AB65" s="74">
        <v>0</v>
      </c>
      <c r="AC65" s="74">
        <v>17.677</v>
      </c>
      <c r="AD65" s="74">
        <v>0</v>
      </c>
      <c r="AE65" s="74">
        <v>0</v>
      </c>
      <c r="AF65" s="74">
        <v>17.677</v>
      </c>
      <c r="AG65" s="74">
        <v>0</v>
      </c>
      <c r="AH65" s="74">
        <v>0</v>
      </c>
      <c r="AI65" s="74" t="s">
        <v>127</v>
      </c>
      <c r="AJ65" s="74" t="s">
        <v>127</v>
      </c>
      <c r="AK65" s="74" t="s">
        <v>127</v>
      </c>
      <c r="AL65" s="74" t="s">
        <v>127</v>
      </c>
      <c r="AM65" s="74">
        <v>30.316800000000001</v>
      </c>
    </row>
    <row r="66" spans="1:39" hidden="1" outlineLevel="1">
      <c r="A66" s="62">
        <v>42217</v>
      </c>
      <c r="B66" s="74">
        <v>27.783899999999999</v>
      </c>
      <c r="C66" s="74">
        <v>27.4376</v>
      </c>
      <c r="D66" s="74">
        <v>26.572900000000001</v>
      </c>
      <c r="E66" s="74">
        <v>27.562799999999999</v>
      </c>
      <c r="F66" s="74">
        <v>32.802100000000003</v>
      </c>
      <c r="G66" s="74">
        <v>28.639600000000002</v>
      </c>
      <c r="H66" s="74">
        <v>12.549200000000001</v>
      </c>
      <c r="I66" s="74">
        <v>27.4374</v>
      </c>
      <c r="J66" s="74">
        <v>26.570900000000002</v>
      </c>
      <c r="K66" s="74">
        <v>27.562799999999999</v>
      </c>
      <c r="L66" s="74">
        <v>32.802100000000003</v>
      </c>
      <c r="M66" s="74">
        <v>28.639600000000002</v>
      </c>
      <c r="N66" s="74">
        <v>12.549200000000001</v>
      </c>
      <c r="O66" s="74">
        <v>38.033700000000003</v>
      </c>
      <c r="P66" s="74">
        <v>38.033700000000003</v>
      </c>
      <c r="Q66" s="74" t="s">
        <v>127</v>
      </c>
      <c r="R66" s="74" t="s">
        <v>127</v>
      </c>
      <c r="S66" s="74" t="s">
        <v>127</v>
      </c>
      <c r="T66" s="74" t="s">
        <v>127</v>
      </c>
      <c r="U66" s="74">
        <v>7.7195</v>
      </c>
      <c r="V66" s="74">
        <v>0</v>
      </c>
      <c r="W66" s="74">
        <v>7.7195</v>
      </c>
      <c r="X66" s="74">
        <v>0</v>
      </c>
      <c r="Y66" s="74">
        <v>0</v>
      </c>
      <c r="Z66" s="74">
        <v>7.7195</v>
      </c>
      <c r="AA66" s="74">
        <v>7.7195</v>
      </c>
      <c r="AB66" s="74">
        <v>0</v>
      </c>
      <c r="AC66" s="74">
        <v>7.7195</v>
      </c>
      <c r="AD66" s="74">
        <v>0</v>
      </c>
      <c r="AE66" s="74">
        <v>0</v>
      </c>
      <c r="AF66" s="74">
        <v>7.7195</v>
      </c>
      <c r="AG66" s="74">
        <v>0</v>
      </c>
      <c r="AH66" s="74">
        <v>0</v>
      </c>
      <c r="AI66" s="74" t="s">
        <v>127</v>
      </c>
      <c r="AJ66" s="74" t="s">
        <v>127</v>
      </c>
      <c r="AK66" s="74" t="s">
        <v>127</v>
      </c>
      <c r="AL66" s="74" t="s">
        <v>127</v>
      </c>
      <c r="AM66" s="74">
        <v>30.057700000000001</v>
      </c>
    </row>
    <row r="67" spans="1:39" hidden="1" outlineLevel="1">
      <c r="A67" s="62">
        <v>42248</v>
      </c>
      <c r="B67" s="74">
        <v>28.316199999999998</v>
      </c>
      <c r="C67" s="74">
        <v>28.5168</v>
      </c>
      <c r="D67" s="74">
        <v>26.368200000000002</v>
      </c>
      <c r="E67" s="74">
        <v>28.8157</v>
      </c>
      <c r="F67" s="74">
        <v>33.604100000000003</v>
      </c>
      <c r="G67" s="74">
        <v>29.054300000000001</v>
      </c>
      <c r="H67" s="74">
        <v>16.325299999999999</v>
      </c>
      <c r="I67" s="74">
        <v>28.505099999999999</v>
      </c>
      <c r="J67" s="74">
        <v>26.251999999999999</v>
      </c>
      <c r="K67" s="74">
        <v>28.8157</v>
      </c>
      <c r="L67" s="74">
        <v>33.604100000000003</v>
      </c>
      <c r="M67" s="74">
        <v>29.054300000000001</v>
      </c>
      <c r="N67" s="74">
        <v>16.325299999999999</v>
      </c>
      <c r="O67" s="74">
        <v>39.219499999999996</v>
      </c>
      <c r="P67" s="74">
        <v>39.219499999999996</v>
      </c>
      <c r="Q67" s="74" t="s">
        <v>127</v>
      </c>
      <c r="R67" s="74" t="s">
        <v>127</v>
      </c>
      <c r="S67" s="74" t="s">
        <v>127</v>
      </c>
      <c r="T67" s="74" t="s">
        <v>127</v>
      </c>
      <c r="U67" s="74">
        <v>7.9168000000000003</v>
      </c>
      <c r="V67" s="74">
        <v>0</v>
      </c>
      <c r="W67" s="74">
        <v>7.9168000000000003</v>
      </c>
      <c r="X67" s="74">
        <v>0</v>
      </c>
      <c r="Y67" s="74">
        <v>0</v>
      </c>
      <c r="Z67" s="74">
        <v>7.9168000000000003</v>
      </c>
      <c r="AA67" s="74">
        <v>7.9168000000000003</v>
      </c>
      <c r="AB67" s="74">
        <v>0</v>
      </c>
      <c r="AC67" s="74">
        <v>7.9168000000000003</v>
      </c>
      <c r="AD67" s="74">
        <v>0</v>
      </c>
      <c r="AE67" s="74">
        <v>0</v>
      </c>
      <c r="AF67" s="74">
        <v>7.9168000000000003</v>
      </c>
      <c r="AG67" s="74">
        <v>0</v>
      </c>
      <c r="AH67" s="74">
        <v>0</v>
      </c>
      <c r="AI67" s="74" t="s">
        <v>127</v>
      </c>
      <c r="AJ67" s="74" t="s">
        <v>127</v>
      </c>
      <c r="AK67" s="74" t="s">
        <v>127</v>
      </c>
      <c r="AL67" s="74" t="s">
        <v>127</v>
      </c>
      <c r="AM67" s="74">
        <v>30.401399999999999</v>
      </c>
    </row>
    <row r="68" spans="1:39" hidden="1" outlineLevel="1">
      <c r="A68" s="62">
        <v>42278</v>
      </c>
      <c r="B68" s="74">
        <v>26.886500000000002</v>
      </c>
      <c r="C68" s="74">
        <v>26.496300000000002</v>
      </c>
      <c r="D68" s="74">
        <v>29.7851</v>
      </c>
      <c r="E68" s="74">
        <v>26.021799999999999</v>
      </c>
      <c r="F68" s="74">
        <v>31.7865</v>
      </c>
      <c r="G68" s="74">
        <v>27.427</v>
      </c>
      <c r="H68" s="74">
        <v>12.8756</v>
      </c>
      <c r="I68" s="74">
        <v>26.495899999999999</v>
      </c>
      <c r="J68" s="74">
        <v>29.783300000000001</v>
      </c>
      <c r="K68" s="74">
        <v>26.021799999999999</v>
      </c>
      <c r="L68" s="74">
        <v>31.7865</v>
      </c>
      <c r="M68" s="74">
        <v>27.427</v>
      </c>
      <c r="N68" s="74">
        <v>12.8756</v>
      </c>
      <c r="O68" s="74">
        <v>36.74</v>
      </c>
      <c r="P68" s="74">
        <v>36.74</v>
      </c>
      <c r="Q68" s="74" t="s">
        <v>127</v>
      </c>
      <c r="R68" s="74" t="s">
        <v>127</v>
      </c>
      <c r="S68" s="74" t="s">
        <v>127</v>
      </c>
      <c r="T68" s="74" t="s">
        <v>127</v>
      </c>
      <c r="U68" s="74">
        <v>3.8412999999999999</v>
      </c>
      <c r="V68" s="74">
        <v>0</v>
      </c>
      <c r="W68" s="74">
        <v>3.8412999999999999</v>
      </c>
      <c r="X68" s="74">
        <v>0</v>
      </c>
      <c r="Y68" s="74">
        <v>0</v>
      </c>
      <c r="Z68" s="74">
        <v>3.8412999999999999</v>
      </c>
      <c r="AA68" s="74">
        <v>3.8412999999999999</v>
      </c>
      <c r="AB68" s="74">
        <v>0</v>
      </c>
      <c r="AC68" s="74">
        <v>3.8412999999999999</v>
      </c>
      <c r="AD68" s="74">
        <v>0</v>
      </c>
      <c r="AE68" s="74">
        <v>0</v>
      </c>
      <c r="AF68" s="74">
        <v>3.8412999999999999</v>
      </c>
      <c r="AG68" s="74">
        <v>0</v>
      </c>
      <c r="AH68" s="74">
        <v>0</v>
      </c>
      <c r="AI68" s="74" t="s">
        <v>127</v>
      </c>
      <c r="AJ68" s="74" t="s">
        <v>127</v>
      </c>
      <c r="AK68" s="74" t="s">
        <v>127</v>
      </c>
      <c r="AL68" s="74" t="s">
        <v>127</v>
      </c>
      <c r="AM68" s="74">
        <v>32.592700000000001</v>
      </c>
    </row>
    <row r="69" spans="1:39" hidden="1" outlineLevel="1">
      <c r="A69" s="62">
        <v>42309</v>
      </c>
      <c r="B69" s="74">
        <v>26.654699999999998</v>
      </c>
      <c r="C69" s="74">
        <v>25.796199999999999</v>
      </c>
      <c r="D69" s="74">
        <v>24.027000000000001</v>
      </c>
      <c r="E69" s="74">
        <v>25.9495</v>
      </c>
      <c r="F69" s="74">
        <v>31.166899999999998</v>
      </c>
      <c r="G69" s="74">
        <v>26.5185</v>
      </c>
      <c r="H69" s="74">
        <v>15.883900000000001</v>
      </c>
      <c r="I69" s="74">
        <v>25.791799999999999</v>
      </c>
      <c r="J69" s="74">
        <v>23.964400000000001</v>
      </c>
      <c r="K69" s="74">
        <v>25.9495</v>
      </c>
      <c r="L69" s="74">
        <v>31.166899999999998</v>
      </c>
      <c r="M69" s="74">
        <v>26.5185</v>
      </c>
      <c r="N69" s="74">
        <v>15.883900000000001</v>
      </c>
      <c r="O69" s="74">
        <v>38.847499999999997</v>
      </c>
      <c r="P69" s="74">
        <v>38.847499999999997</v>
      </c>
      <c r="Q69" s="74" t="s">
        <v>127</v>
      </c>
      <c r="R69" s="74" t="s">
        <v>127</v>
      </c>
      <c r="S69" s="74" t="s">
        <v>127</v>
      </c>
      <c r="T69" s="74" t="s">
        <v>127</v>
      </c>
      <c r="U69" s="74">
        <v>12.3017</v>
      </c>
      <c r="V69" s="74">
        <v>0</v>
      </c>
      <c r="W69" s="74">
        <v>12.3017</v>
      </c>
      <c r="X69" s="74">
        <v>0</v>
      </c>
      <c r="Y69" s="74">
        <v>0</v>
      </c>
      <c r="Z69" s="74">
        <v>12.3017</v>
      </c>
      <c r="AA69" s="74">
        <v>12.3017</v>
      </c>
      <c r="AB69" s="74">
        <v>0</v>
      </c>
      <c r="AC69" s="74">
        <v>12.3017</v>
      </c>
      <c r="AD69" s="74">
        <v>0</v>
      </c>
      <c r="AE69" s="74">
        <v>0</v>
      </c>
      <c r="AF69" s="74">
        <v>12.3017</v>
      </c>
      <c r="AG69" s="74">
        <v>0</v>
      </c>
      <c r="AH69" s="74">
        <v>0</v>
      </c>
      <c r="AI69" s="74" t="s">
        <v>127</v>
      </c>
      <c r="AJ69" s="74" t="s">
        <v>127</v>
      </c>
      <c r="AK69" s="74" t="s">
        <v>127</v>
      </c>
      <c r="AL69" s="74" t="s">
        <v>127</v>
      </c>
      <c r="AM69" s="74">
        <v>29.321000000000002</v>
      </c>
    </row>
    <row r="70" spans="1:39" hidden="1" outlineLevel="1">
      <c r="A70" s="62">
        <v>42339</v>
      </c>
      <c r="B70" s="74">
        <v>26.166</v>
      </c>
      <c r="C70" s="74">
        <v>26.151599999999998</v>
      </c>
      <c r="D70" s="74">
        <v>26.3567</v>
      </c>
      <c r="E70" s="74">
        <v>26.130800000000001</v>
      </c>
      <c r="F70" s="74">
        <v>31.447900000000001</v>
      </c>
      <c r="G70" s="74">
        <v>25.683</v>
      </c>
      <c r="H70" s="74">
        <v>17.799199999999999</v>
      </c>
      <c r="I70" s="74">
        <v>26.202500000000001</v>
      </c>
      <c r="J70" s="74">
        <v>26.3491</v>
      </c>
      <c r="K70" s="74">
        <v>26.1876</v>
      </c>
      <c r="L70" s="74">
        <v>31.447900000000001</v>
      </c>
      <c r="M70" s="74">
        <v>25.683</v>
      </c>
      <c r="N70" s="74">
        <v>18.192399999999999</v>
      </c>
      <c r="O70" s="74">
        <v>8.9969000000000001</v>
      </c>
      <c r="P70" s="74">
        <v>39.776299999999999</v>
      </c>
      <c r="Q70" s="74">
        <v>8.4475999999999996</v>
      </c>
      <c r="R70" s="74" t="s">
        <v>127</v>
      </c>
      <c r="S70" s="74" t="s">
        <v>127</v>
      </c>
      <c r="T70" s="74">
        <v>8.4475999999999996</v>
      </c>
      <c r="U70" s="74">
        <v>8.5774000000000008</v>
      </c>
      <c r="V70" s="74">
        <v>0</v>
      </c>
      <c r="W70" s="74">
        <v>8.5774000000000008</v>
      </c>
      <c r="X70" s="74">
        <v>0</v>
      </c>
      <c r="Y70" s="74">
        <v>15</v>
      </c>
      <c r="Z70" s="74">
        <v>8.5747</v>
      </c>
      <c r="AA70" s="74">
        <v>8.5774000000000008</v>
      </c>
      <c r="AB70" s="74">
        <v>0</v>
      </c>
      <c r="AC70" s="74">
        <v>8.5774000000000008</v>
      </c>
      <c r="AD70" s="74">
        <v>0</v>
      </c>
      <c r="AE70" s="74">
        <v>15</v>
      </c>
      <c r="AF70" s="74">
        <v>8.5747</v>
      </c>
      <c r="AG70" s="74">
        <v>0</v>
      </c>
      <c r="AH70" s="74">
        <v>0</v>
      </c>
      <c r="AI70" s="74">
        <v>0</v>
      </c>
      <c r="AJ70" s="74" t="s">
        <v>127</v>
      </c>
      <c r="AK70" s="74" t="s">
        <v>127</v>
      </c>
      <c r="AL70" s="74">
        <v>0</v>
      </c>
      <c r="AM70" s="74">
        <v>27.519500000000001</v>
      </c>
    </row>
    <row r="71" spans="1:39" hidden="1" outlineLevel="1">
      <c r="A71" s="62">
        <v>42370</v>
      </c>
      <c r="B71" s="74">
        <v>27.4892</v>
      </c>
      <c r="C71" s="74">
        <v>27.435199999999998</v>
      </c>
      <c r="D71" s="74">
        <v>28.7559</v>
      </c>
      <c r="E71" s="74">
        <v>27.0564</v>
      </c>
      <c r="F71" s="74">
        <v>34.778100000000002</v>
      </c>
      <c r="G71" s="74">
        <v>26.436499999999999</v>
      </c>
      <c r="H71" s="74">
        <v>11.5623</v>
      </c>
      <c r="I71" s="74">
        <v>27.4922</v>
      </c>
      <c r="J71" s="74">
        <v>28.7437</v>
      </c>
      <c r="K71" s="74">
        <v>27.131699999999999</v>
      </c>
      <c r="L71" s="74">
        <v>34.778100000000002</v>
      </c>
      <c r="M71" s="74">
        <v>26.436499999999999</v>
      </c>
      <c r="N71" s="74">
        <v>11.5541</v>
      </c>
      <c r="O71" s="74">
        <v>13.022500000000001</v>
      </c>
      <c r="P71" s="74">
        <v>47.303100000000001</v>
      </c>
      <c r="Q71" s="74">
        <v>11.7</v>
      </c>
      <c r="R71" s="74" t="s">
        <v>127</v>
      </c>
      <c r="S71" s="74" t="s">
        <v>127</v>
      </c>
      <c r="T71" s="74">
        <v>11.7</v>
      </c>
      <c r="U71" s="74">
        <v>22.803799999999999</v>
      </c>
      <c r="V71" s="74">
        <v>0</v>
      </c>
      <c r="W71" s="74">
        <v>22.803799999999999</v>
      </c>
      <c r="X71" s="74">
        <v>0</v>
      </c>
      <c r="Y71" s="74">
        <v>0</v>
      </c>
      <c r="Z71" s="74">
        <v>22.803799999999999</v>
      </c>
      <c r="AA71" s="74">
        <v>22.803799999999999</v>
      </c>
      <c r="AB71" s="74">
        <v>0</v>
      </c>
      <c r="AC71" s="74">
        <v>22.803799999999999</v>
      </c>
      <c r="AD71" s="74">
        <v>0</v>
      </c>
      <c r="AE71" s="74">
        <v>0</v>
      </c>
      <c r="AF71" s="74">
        <v>22.803799999999999</v>
      </c>
      <c r="AG71" s="74">
        <v>0</v>
      </c>
      <c r="AH71" s="74">
        <v>0</v>
      </c>
      <c r="AI71" s="74">
        <v>0</v>
      </c>
      <c r="AJ71" s="74" t="s">
        <v>127</v>
      </c>
      <c r="AK71" s="74" t="s">
        <v>127</v>
      </c>
      <c r="AL71" s="74">
        <v>0</v>
      </c>
      <c r="AM71" s="74">
        <v>28.3583</v>
      </c>
    </row>
    <row r="72" spans="1:39" hidden="1" outlineLevel="1">
      <c r="A72" s="62">
        <v>42401</v>
      </c>
      <c r="B72" s="74">
        <v>26.521000000000001</v>
      </c>
      <c r="C72" s="74">
        <v>27.053999999999998</v>
      </c>
      <c r="D72" s="74">
        <v>28.724799999999998</v>
      </c>
      <c r="E72" s="74">
        <v>26.529199999999999</v>
      </c>
      <c r="F72" s="74">
        <v>34.493299999999998</v>
      </c>
      <c r="G72" s="74">
        <v>26.591899999999999</v>
      </c>
      <c r="H72" s="74">
        <v>13.5494</v>
      </c>
      <c r="I72" s="74">
        <v>27.052399999999999</v>
      </c>
      <c r="J72" s="74">
        <v>28.7195</v>
      </c>
      <c r="K72" s="74">
        <v>26.529199999999999</v>
      </c>
      <c r="L72" s="74">
        <v>34.493299999999998</v>
      </c>
      <c r="M72" s="74">
        <v>26.591899999999999</v>
      </c>
      <c r="N72" s="74">
        <v>13.5494</v>
      </c>
      <c r="O72" s="74">
        <v>36.632599999999996</v>
      </c>
      <c r="P72" s="74">
        <v>36.632599999999996</v>
      </c>
      <c r="Q72" s="74" t="s">
        <v>127</v>
      </c>
      <c r="R72" s="74" t="s">
        <v>127</v>
      </c>
      <c r="S72" s="74" t="s">
        <v>127</v>
      </c>
      <c r="T72" s="74" t="s">
        <v>127</v>
      </c>
      <c r="U72" s="74">
        <v>4.8106999999999998</v>
      </c>
      <c r="V72" s="74">
        <v>0</v>
      </c>
      <c r="W72" s="74">
        <v>4.8106999999999998</v>
      </c>
      <c r="X72" s="74">
        <v>0</v>
      </c>
      <c r="Y72" s="74">
        <v>17</v>
      </c>
      <c r="Z72" s="74">
        <v>4.3343999999999996</v>
      </c>
      <c r="AA72" s="74">
        <v>4.8106999999999998</v>
      </c>
      <c r="AB72" s="74">
        <v>0</v>
      </c>
      <c r="AC72" s="74">
        <v>4.8106999999999998</v>
      </c>
      <c r="AD72" s="74">
        <v>0</v>
      </c>
      <c r="AE72" s="74">
        <v>17</v>
      </c>
      <c r="AF72" s="74">
        <v>4.3343999999999996</v>
      </c>
      <c r="AG72" s="74">
        <v>0</v>
      </c>
      <c r="AH72" s="74">
        <v>0</v>
      </c>
      <c r="AI72" s="74" t="s">
        <v>127</v>
      </c>
      <c r="AJ72" s="74" t="s">
        <v>127</v>
      </c>
      <c r="AK72" s="74" t="s">
        <v>127</v>
      </c>
      <c r="AL72" s="74" t="s">
        <v>127</v>
      </c>
      <c r="AM72" s="74">
        <v>27.479500000000002</v>
      </c>
    </row>
    <row r="73" spans="1:39" hidden="1" outlineLevel="1">
      <c r="A73" s="62">
        <v>42430</v>
      </c>
      <c r="B73" s="74">
        <v>28.369499999999999</v>
      </c>
      <c r="C73" s="74">
        <v>29.0867</v>
      </c>
      <c r="D73" s="74">
        <v>28.6495</v>
      </c>
      <c r="E73" s="74">
        <v>29.2437</v>
      </c>
      <c r="F73" s="74">
        <v>36.751199999999997</v>
      </c>
      <c r="G73" s="74">
        <v>27.749700000000001</v>
      </c>
      <c r="H73" s="74">
        <v>21.0703</v>
      </c>
      <c r="I73" s="74">
        <v>29.043500000000002</v>
      </c>
      <c r="J73" s="74">
        <v>28.4758</v>
      </c>
      <c r="K73" s="74">
        <v>29.244800000000001</v>
      </c>
      <c r="L73" s="74">
        <v>36.751199999999997</v>
      </c>
      <c r="M73" s="74">
        <v>27.749700000000001</v>
      </c>
      <c r="N73" s="74">
        <v>21.0792</v>
      </c>
      <c r="O73" s="74">
        <v>42.43</v>
      </c>
      <c r="P73" s="74">
        <v>42.917499999999997</v>
      </c>
      <c r="Q73" s="74">
        <v>15</v>
      </c>
      <c r="R73" s="74" t="s">
        <v>127</v>
      </c>
      <c r="S73" s="74" t="s">
        <v>127</v>
      </c>
      <c r="T73" s="74">
        <v>15</v>
      </c>
      <c r="U73" s="74">
        <v>15.2715</v>
      </c>
      <c r="V73" s="74">
        <v>0</v>
      </c>
      <c r="W73" s="74">
        <v>15.2715</v>
      </c>
      <c r="X73" s="74">
        <v>0</v>
      </c>
      <c r="Y73" s="74">
        <v>18</v>
      </c>
      <c r="Z73" s="74">
        <v>15.162100000000001</v>
      </c>
      <c r="AA73" s="74">
        <v>15.2715</v>
      </c>
      <c r="AB73" s="74">
        <v>0</v>
      </c>
      <c r="AC73" s="74">
        <v>15.2715</v>
      </c>
      <c r="AD73" s="74">
        <v>0</v>
      </c>
      <c r="AE73" s="74">
        <v>18</v>
      </c>
      <c r="AF73" s="74">
        <v>15.162100000000001</v>
      </c>
      <c r="AG73" s="74">
        <v>0</v>
      </c>
      <c r="AH73" s="74">
        <v>0</v>
      </c>
      <c r="AI73" s="74">
        <v>0</v>
      </c>
      <c r="AJ73" s="74" t="s">
        <v>127</v>
      </c>
      <c r="AK73" s="74" t="s">
        <v>127</v>
      </c>
      <c r="AL73" s="74">
        <v>0</v>
      </c>
      <c r="AM73" s="74">
        <v>27.132400000000001</v>
      </c>
    </row>
    <row r="74" spans="1:39" hidden="1" outlineLevel="1">
      <c r="A74" s="62">
        <v>42461</v>
      </c>
      <c r="B74" s="74">
        <v>28.089200000000002</v>
      </c>
      <c r="C74" s="74">
        <v>29.7881</v>
      </c>
      <c r="D74" s="74">
        <v>28.0763</v>
      </c>
      <c r="E74" s="74">
        <v>30.2302</v>
      </c>
      <c r="F74" s="74">
        <v>40.518099999999997</v>
      </c>
      <c r="G74" s="74">
        <v>28.542200000000001</v>
      </c>
      <c r="H74" s="74">
        <v>23.238700000000001</v>
      </c>
      <c r="I74" s="74">
        <v>29.772400000000001</v>
      </c>
      <c r="J74" s="74">
        <v>27.988099999999999</v>
      </c>
      <c r="K74" s="74">
        <v>30.2302</v>
      </c>
      <c r="L74" s="74">
        <v>40.518099999999997</v>
      </c>
      <c r="M74" s="74">
        <v>28.542200000000001</v>
      </c>
      <c r="N74" s="74">
        <v>23.238700000000001</v>
      </c>
      <c r="O74" s="74">
        <v>41.311500000000002</v>
      </c>
      <c r="P74" s="74">
        <v>41.311500000000002</v>
      </c>
      <c r="Q74" s="74">
        <v>0</v>
      </c>
      <c r="R74" s="74" t="s">
        <v>127</v>
      </c>
      <c r="S74" s="74" t="s">
        <v>127</v>
      </c>
      <c r="T74" s="74">
        <v>0</v>
      </c>
      <c r="U74" s="74">
        <v>17.981200000000001</v>
      </c>
      <c r="V74" s="74">
        <v>0</v>
      </c>
      <c r="W74" s="74">
        <v>17.981200000000001</v>
      </c>
      <c r="X74" s="74">
        <v>0</v>
      </c>
      <c r="Y74" s="74">
        <v>18</v>
      </c>
      <c r="Z74" s="74">
        <v>17.896699999999999</v>
      </c>
      <c r="AA74" s="74">
        <v>18.4724</v>
      </c>
      <c r="AB74" s="74">
        <v>0</v>
      </c>
      <c r="AC74" s="74">
        <v>18.4724</v>
      </c>
      <c r="AD74" s="74">
        <v>0</v>
      </c>
      <c r="AE74" s="74">
        <v>18</v>
      </c>
      <c r="AF74" s="74">
        <v>21.491</v>
      </c>
      <c r="AG74" s="74">
        <v>9.4120000000000008</v>
      </c>
      <c r="AH74" s="74">
        <v>0</v>
      </c>
      <c r="AI74" s="74">
        <v>9.4120000000000008</v>
      </c>
      <c r="AJ74" s="74" t="s">
        <v>127</v>
      </c>
      <c r="AK74" s="74" t="s">
        <v>127</v>
      </c>
      <c r="AL74" s="74">
        <v>9.4120000000000008</v>
      </c>
      <c r="AM74" s="74">
        <v>25.488399999999999</v>
      </c>
    </row>
    <row r="75" spans="1:39" hidden="1" outlineLevel="1">
      <c r="A75" s="62">
        <v>42491</v>
      </c>
      <c r="B75" s="74">
        <v>30.6858</v>
      </c>
      <c r="C75" s="74">
        <v>32.049599999999998</v>
      </c>
      <c r="D75" s="74">
        <v>28.023299999999999</v>
      </c>
      <c r="E75" s="74">
        <v>33.445599999999999</v>
      </c>
      <c r="F75" s="74">
        <v>45.248100000000001</v>
      </c>
      <c r="G75" s="74">
        <v>31.5961</v>
      </c>
      <c r="H75" s="74">
        <v>24.020299999999999</v>
      </c>
      <c r="I75" s="74">
        <v>32.049399999999999</v>
      </c>
      <c r="J75" s="74">
        <v>28.021899999999999</v>
      </c>
      <c r="K75" s="74">
        <v>33.445599999999999</v>
      </c>
      <c r="L75" s="74">
        <v>45.248100000000001</v>
      </c>
      <c r="M75" s="74">
        <v>31.5961</v>
      </c>
      <c r="N75" s="74">
        <v>24.020299999999999</v>
      </c>
      <c r="O75" s="74">
        <v>37.534500000000001</v>
      </c>
      <c r="P75" s="74">
        <v>37.534500000000001</v>
      </c>
      <c r="Q75" s="74" t="s">
        <v>127</v>
      </c>
      <c r="R75" s="74" t="s">
        <v>127</v>
      </c>
      <c r="S75" s="74" t="s">
        <v>127</v>
      </c>
      <c r="T75" s="74" t="s">
        <v>127</v>
      </c>
      <c r="U75" s="74">
        <v>21.2773</v>
      </c>
      <c r="V75" s="74">
        <v>0</v>
      </c>
      <c r="W75" s="74">
        <v>21.2773</v>
      </c>
      <c r="X75" s="74">
        <v>0</v>
      </c>
      <c r="Y75" s="74">
        <v>0</v>
      </c>
      <c r="Z75" s="74">
        <v>21.2773</v>
      </c>
      <c r="AA75" s="74">
        <v>21.2773</v>
      </c>
      <c r="AB75" s="74">
        <v>0</v>
      </c>
      <c r="AC75" s="74">
        <v>21.2773</v>
      </c>
      <c r="AD75" s="74">
        <v>0</v>
      </c>
      <c r="AE75" s="74">
        <v>0</v>
      </c>
      <c r="AF75" s="74">
        <v>21.2773</v>
      </c>
      <c r="AG75" s="74">
        <v>0</v>
      </c>
      <c r="AH75" s="74">
        <v>0</v>
      </c>
      <c r="AI75" s="74" t="s">
        <v>127</v>
      </c>
      <c r="AJ75" s="74" t="s">
        <v>127</v>
      </c>
      <c r="AK75" s="74" t="s">
        <v>127</v>
      </c>
      <c r="AL75" s="74" t="s">
        <v>127</v>
      </c>
      <c r="AM75" s="74">
        <v>27.0929</v>
      </c>
    </row>
    <row r="76" spans="1:39" hidden="1" outlineLevel="1">
      <c r="A76" s="62">
        <v>42522</v>
      </c>
      <c r="B76" s="74">
        <v>30.990200000000002</v>
      </c>
      <c r="C76" s="74">
        <v>32.884599999999999</v>
      </c>
      <c r="D76" s="74">
        <v>28.222300000000001</v>
      </c>
      <c r="E76" s="74">
        <v>34.089399999999998</v>
      </c>
      <c r="F76" s="74">
        <v>57.3887</v>
      </c>
      <c r="G76" s="74">
        <v>32.640700000000002</v>
      </c>
      <c r="H76" s="74">
        <v>18.572299999999998</v>
      </c>
      <c r="I76" s="74">
        <v>32.884399999999999</v>
      </c>
      <c r="J76" s="74">
        <v>28.220700000000001</v>
      </c>
      <c r="K76" s="74">
        <v>34.089399999999998</v>
      </c>
      <c r="L76" s="74">
        <v>57.3887</v>
      </c>
      <c r="M76" s="74">
        <v>32.640700000000002</v>
      </c>
      <c r="N76" s="74">
        <v>18.572299999999998</v>
      </c>
      <c r="O76" s="74">
        <v>36.805500000000002</v>
      </c>
      <c r="P76" s="74">
        <v>36.805500000000002</v>
      </c>
      <c r="Q76" s="74">
        <v>0</v>
      </c>
      <c r="R76" s="74" t="s">
        <v>127</v>
      </c>
      <c r="S76" s="74">
        <v>0</v>
      </c>
      <c r="T76" s="74" t="s">
        <v>127</v>
      </c>
      <c r="U76" s="74">
        <v>3.6900000000000002E-2</v>
      </c>
      <c r="V76" s="74">
        <v>0</v>
      </c>
      <c r="W76" s="74">
        <v>3.6900000000000002E-2</v>
      </c>
      <c r="X76" s="74">
        <v>0</v>
      </c>
      <c r="Y76" s="74">
        <v>18</v>
      </c>
      <c r="Z76" s="74">
        <v>1.15E-2</v>
      </c>
      <c r="AA76" s="74">
        <v>3.6900000000000002E-2</v>
      </c>
      <c r="AB76" s="74">
        <v>0</v>
      </c>
      <c r="AC76" s="74">
        <v>3.6900000000000002E-2</v>
      </c>
      <c r="AD76" s="74">
        <v>0</v>
      </c>
      <c r="AE76" s="74">
        <v>18</v>
      </c>
      <c r="AF76" s="74">
        <v>1.15E-2</v>
      </c>
      <c r="AG76" s="74">
        <v>0</v>
      </c>
      <c r="AH76" s="74">
        <v>0</v>
      </c>
      <c r="AI76" s="74">
        <v>0</v>
      </c>
      <c r="AJ76" s="74" t="s">
        <v>127</v>
      </c>
      <c r="AK76" s="74">
        <v>0</v>
      </c>
      <c r="AL76" s="74" t="s">
        <v>127</v>
      </c>
      <c r="AM76" s="74">
        <v>25.8658</v>
      </c>
    </row>
    <row r="77" spans="1:39" hidden="1" outlineLevel="1">
      <c r="A77" s="62">
        <v>42552</v>
      </c>
      <c r="B77" s="74">
        <v>31.141999999999999</v>
      </c>
      <c r="C77" s="74">
        <v>34.085799999999999</v>
      </c>
      <c r="D77" s="74">
        <v>27.751999999999999</v>
      </c>
      <c r="E77" s="74">
        <v>35.857300000000002</v>
      </c>
      <c r="F77" s="74">
        <v>50.478400000000001</v>
      </c>
      <c r="G77" s="74">
        <v>33.620699999999999</v>
      </c>
      <c r="H77" s="74">
        <v>30.650600000000001</v>
      </c>
      <c r="I77" s="74">
        <v>34.085599999999999</v>
      </c>
      <c r="J77" s="74">
        <v>27.748999999999999</v>
      </c>
      <c r="K77" s="74">
        <v>35.857300000000002</v>
      </c>
      <c r="L77" s="74">
        <v>50.478400000000001</v>
      </c>
      <c r="M77" s="74">
        <v>33.620699999999999</v>
      </c>
      <c r="N77" s="74">
        <v>30.650600000000001</v>
      </c>
      <c r="O77" s="74">
        <v>37.729999999999997</v>
      </c>
      <c r="P77" s="74">
        <v>37.729999999999997</v>
      </c>
      <c r="Q77" s="74">
        <v>0</v>
      </c>
      <c r="R77" s="74" t="s">
        <v>127</v>
      </c>
      <c r="S77" s="74">
        <v>0</v>
      </c>
      <c r="T77" s="74" t="s">
        <v>127</v>
      </c>
      <c r="U77" s="74">
        <v>2.4790999999999999</v>
      </c>
      <c r="V77" s="74">
        <v>0</v>
      </c>
      <c r="W77" s="74">
        <v>2.4790999999999999</v>
      </c>
      <c r="X77" s="74">
        <v>0</v>
      </c>
      <c r="Y77" s="74">
        <v>0</v>
      </c>
      <c r="Z77" s="74">
        <v>2.4790999999999999</v>
      </c>
      <c r="AA77" s="74">
        <v>2.4790999999999999</v>
      </c>
      <c r="AB77" s="74">
        <v>0</v>
      </c>
      <c r="AC77" s="74">
        <v>2.4790999999999999</v>
      </c>
      <c r="AD77" s="74">
        <v>0</v>
      </c>
      <c r="AE77" s="74">
        <v>0</v>
      </c>
      <c r="AF77" s="74">
        <v>2.4790999999999999</v>
      </c>
      <c r="AG77" s="74">
        <v>0</v>
      </c>
      <c r="AH77" s="74">
        <v>0</v>
      </c>
      <c r="AI77" s="74">
        <v>0</v>
      </c>
      <c r="AJ77" s="74" t="s">
        <v>127</v>
      </c>
      <c r="AK77" s="74">
        <v>0</v>
      </c>
      <c r="AL77" s="74" t="s">
        <v>127</v>
      </c>
      <c r="AM77" s="74">
        <v>25.788799999999998</v>
      </c>
    </row>
    <row r="78" spans="1:39" hidden="1" outlineLevel="1">
      <c r="A78" s="62">
        <v>42583</v>
      </c>
      <c r="B78" s="74">
        <v>31.8079</v>
      </c>
      <c r="C78" s="74">
        <v>33.806600000000003</v>
      </c>
      <c r="D78" s="74">
        <v>29.4133</v>
      </c>
      <c r="E78" s="74">
        <v>36.5623</v>
      </c>
      <c r="F78" s="74">
        <v>49.328200000000002</v>
      </c>
      <c r="G78" s="74">
        <v>35.883699999999997</v>
      </c>
      <c r="H78" s="74">
        <v>20.9374</v>
      </c>
      <c r="I78" s="74">
        <v>33.805599999999998</v>
      </c>
      <c r="J78" s="74">
        <v>29.408899999999999</v>
      </c>
      <c r="K78" s="74">
        <v>36.5623</v>
      </c>
      <c r="L78" s="74">
        <v>49.328200000000002</v>
      </c>
      <c r="M78" s="74">
        <v>35.883699999999997</v>
      </c>
      <c r="N78" s="74">
        <v>20.9374</v>
      </c>
      <c r="O78" s="74">
        <v>39.702300000000001</v>
      </c>
      <c r="P78" s="74">
        <v>39.702300000000001</v>
      </c>
      <c r="Q78" s="74">
        <v>0</v>
      </c>
      <c r="R78" s="74" t="s">
        <v>127</v>
      </c>
      <c r="S78" s="74">
        <v>0</v>
      </c>
      <c r="T78" s="74" t="s">
        <v>127</v>
      </c>
      <c r="U78" s="74">
        <v>6.4642999999999997</v>
      </c>
      <c r="V78" s="74">
        <v>0</v>
      </c>
      <c r="W78" s="74">
        <v>6.4642999999999997</v>
      </c>
      <c r="X78" s="74">
        <v>0</v>
      </c>
      <c r="Y78" s="74">
        <v>0</v>
      </c>
      <c r="Z78" s="74">
        <v>6.6761999999999997</v>
      </c>
      <c r="AA78" s="74">
        <v>6.4642999999999997</v>
      </c>
      <c r="AB78" s="74">
        <v>0</v>
      </c>
      <c r="AC78" s="74">
        <v>6.4642999999999997</v>
      </c>
      <c r="AD78" s="74">
        <v>0</v>
      </c>
      <c r="AE78" s="74">
        <v>0</v>
      </c>
      <c r="AF78" s="74">
        <v>6.6761999999999997</v>
      </c>
      <c r="AG78" s="74">
        <v>0</v>
      </c>
      <c r="AH78" s="74">
        <v>0</v>
      </c>
      <c r="AI78" s="74">
        <v>0</v>
      </c>
      <c r="AJ78" s="74" t="s">
        <v>127</v>
      </c>
      <c r="AK78" s="74">
        <v>0</v>
      </c>
      <c r="AL78" s="74" t="s">
        <v>127</v>
      </c>
      <c r="AM78" s="74">
        <v>26.240600000000001</v>
      </c>
    </row>
    <row r="79" spans="1:39" hidden="1" outlineLevel="1">
      <c r="A79" s="62">
        <v>42614</v>
      </c>
      <c r="B79" s="74">
        <v>30.790099999999999</v>
      </c>
      <c r="C79" s="74">
        <v>32.500900000000001</v>
      </c>
      <c r="D79" s="74">
        <v>27.975000000000001</v>
      </c>
      <c r="E79" s="74">
        <v>33.820500000000003</v>
      </c>
      <c r="F79" s="74">
        <v>46.516300000000001</v>
      </c>
      <c r="G79" s="74">
        <v>32.884300000000003</v>
      </c>
      <c r="H79" s="74">
        <v>22.333500000000001</v>
      </c>
      <c r="I79" s="74">
        <v>32.498600000000003</v>
      </c>
      <c r="J79" s="74">
        <v>27.9617</v>
      </c>
      <c r="K79" s="74">
        <v>33.820500000000003</v>
      </c>
      <c r="L79" s="74">
        <v>46.516300000000001</v>
      </c>
      <c r="M79" s="74">
        <v>32.884300000000003</v>
      </c>
      <c r="N79" s="74">
        <v>22.333500000000001</v>
      </c>
      <c r="O79" s="74">
        <v>48.484900000000003</v>
      </c>
      <c r="P79" s="74">
        <v>48.484900000000003</v>
      </c>
      <c r="Q79" s="74">
        <v>0</v>
      </c>
      <c r="R79" s="74" t="s">
        <v>127</v>
      </c>
      <c r="S79" s="74">
        <v>0</v>
      </c>
      <c r="T79" s="74" t="s">
        <v>127</v>
      </c>
      <c r="U79" s="74">
        <v>9.3254000000000001</v>
      </c>
      <c r="V79" s="74">
        <v>0</v>
      </c>
      <c r="W79" s="74">
        <v>9.3254000000000001</v>
      </c>
      <c r="X79" s="74">
        <v>0</v>
      </c>
      <c r="Y79" s="74">
        <v>0</v>
      </c>
      <c r="Z79" s="74">
        <v>9.3254000000000001</v>
      </c>
      <c r="AA79" s="74">
        <v>9.3254000000000001</v>
      </c>
      <c r="AB79" s="74">
        <v>0</v>
      </c>
      <c r="AC79" s="74">
        <v>9.3254000000000001</v>
      </c>
      <c r="AD79" s="74">
        <v>0</v>
      </c>
      <c r="AE79" s="74">
        <v>0</v>
      </c>
      <c r="AF79" s="74">
        <v>9.3254000000000001</v>
      </c>
      <c r="AG79" s="74">
        <v>0</v>
      </c>
      <c r="AH79" s="74">
        <v>0</v>
      </c>
      <c r="AI79" s="74">
        <v>0</v>
      </c>
      <c r="AJ79" s="74" t="s">
        <v>127</v>
      </c>
      <c r="AK79" s="74">
        <v>0</v>
      </c>
      <c r="AL79" s="74" t="s">
        <v>127</v>
      </c>
      <c r="AM79" s="74">
        <v>24.991399999999999</v>
      </c>
    </row>
    <row r="80" spans="1:39" hidden="1" outlineLevel="1">
      <c r="A80" s="62">
        <v>42644</v>
      </c>
      <c r="B80" s="74">
        <v>31.735199999999999</v>
      </c>
      <c r="C80" s="74">
        <v>32.923900000000003</v>
      </c>
      <c r="D80" s="74">
        <v>28.3126</v>
      </c>
      <c r="E80" s="74">
        <v>34.145400000000002</v>
      </c>
      <c r="F80" s="74">
        <v>45.746200000000002</v>
      </c>
      <c r="G80" s="74">
        <v>32.784700000000001</v>
      </c>
      <c r="H80" s="74">
        <v>27.934699999999999</v>
      </c>
      <c r="I80" s="74">
        <v>32.902999999999999</v>
      </c>
      <c r="J80" s="74">
        <v>28.164200000000001</v>
      </c>
      <c r="K80" s="74">
        <v>34.145899999999997</v>
      </c>
      <c r="L80" s="74">
        <v>45.7577</v>
      </c>
      <c r="M80" s="74">
        <v>32.784700000000001</v>
      </c>
      <c r="N80" s="74">
        <v>27.934699999999999</v>
      </c>
      <c r="O80" s="74">
        <v>42.723999999999997</v>
      </c>
      <c r="P80" s="74">
        <v>43.1813</v>
      </c>
      <c r="Q80" s="74">
        <v>27</v>
      </c>
      <c r="R80" s="74">
        <v>27</v>
      </c>
      <c r="S80" s="74" t="s">
        <v>127</v>
      </c>
      <c r="T80" s="74" t="s">
        <v>127</v>
      </c>
      <c r="U80" s="74">
        <v>16.897600000000001</v>
      </c>
      <c r="V80" s="74">
        <v>0</v>
      </c>
      <c r="W80" s="74">
        <v>16.897600000000001</v>
      </c>
      <c r="X80" s="74">
        <v>0</v>
      </c>
      <c r="Y80" s="74">
        <v>13.151199999999999</v>
      </c>
      <c r="Z80" s="74">
        <v>17.251000000000001</v>
      </c>
      <c r="AA80" s="74">
        <v>16.897600000000001</v>
      </c>
      <c r="AB80" s="74">
        <v>0</v>
      </c>
      <c r="AC80" s="74">
        <v>16.897600000000001</v>
      </c>
      <c r="AD80" s="74">
        <v>0</v>
      </c>
      <c r="AE80" s="74">
        <v>13.151199999999999</v>
      </c>
      <c r="AF80" s="74">
        <v>17.251000000000001</v>
      </c>
      <c r="AG80" s="74">
        <v>0</v>
      </c>
      <c r="AH80" s="74">
        <v>0</v>
      </c>
      <c r="AI80" s="74">
        <v>0</v>
      </c>
      <c r="AJ80" s="74">
        <v>0</v>
      </c>
      <c r="AK80" s="74" t="s">
        <v>127</v>
      </c>
      <c r="AL80" s="74" t="s">
        <v>127</v>
      </c>
      <c r="AM80" s="74">
        <v>27.085699999999999</v>
      </c>
    </row>
    <row r="81" spans="1:39" hidden="1" outlineLevel="1">
      <c r="A81" s="62">
        <v>42675</v>
      </c>
      <c r="B81" s="74">
        <v>31.178699999999999</v>
      </c>
      <c r="C81" s="74">
        <v>32.742600000000003</v>
      </c>
      <c r="D81" s="74">
        <v>29.236799999999999</v>
      </c>
      <c r="E81" s="74">
        <v>34.375799999999998</v>
      </c>
      <c r="F81" s="74">
        <v>46.079700000000003</v>
      </c>
      <c r="G81" s="74">
        <v>32.7545</v>
      </c>
      <c r="H81" s="74">
        <v>28.352599999999999</v>
      </c>
      <c r="I81" s="74">
        <v>32.688400000000001</v>
      </c>
      <c r="J81" s="74">
        <v>28.980799999999999</v>
      </c>
      <c r="K81" s="74">
        <v>34.375799999999998</v>
      </c>
      <c r="L81" s="74">
        <v>46.079700000000003</v>
      </c>
      <c r="M81" s="74">
        <v>32.7545</v>
      </c>
      <c r="N81" s="74">
        <v>28.352599999999999</v>
      </c>
      <c r="O81" s="74">
        <v>40.090299999999999</v>
      </c>
      <c r="P81" s="74">
        <v>40.090299999999999</v>
      </c>
      <c r="Q81" s="74" t="s">
        <v>127</v>
      </c>
      <c r="R81" s="74" t="s">
        <v>127</v>
      </c>
      <c r="S81" s="74" t="s">
        <v>127</v>
      </c>
      <c r="T81" s="74" t="s">
        <v>127</v>
      </c>
      <c r="U81" s="74">
        <v>19.9832</v>
      </c>
      <c r="V81" s="74">
        <v>0</v>
      </c>
      <c r="W81" s="74">
        <v>19.9832</v>
      </c>
      <c r="X81" s="74">
        <v>0</v>
      </c>
      <c r="Y81" s="74">
        <v>23.678100000000001</v>
      </c>
      <c r="Z81" s="74">
        <v>18.343499999999999</v>
      </c>
      <c r="AA81" s="74">
        <v>19.9832</v>
      </c>
      <c r="AB81" s="74">
        <v>0</v>
      </c>
      <c r="AC81" s="74">
        <v>19.9832</v>
      </c>
      <c r="AD81" s="74">
        <v>0</v>
      </c>
      <c r="AE81" s="74">
        <v>23.678100000000001</v>
      </c>
      <c r="AF81" s="74">
        <v>18.343499999999999</v>
      </c>
      <c r="AG81" s="74">
        <v>0</v>
      </c>
      <c r="AH81" s="74">
        <v>0</v>
      </c>
      <c r="AI81" s="74" t="s">
        <v>127</v>
      </c>
      <c r="AJ81" s="74" t="s">
        <v>127</v>
      </c>
      <c r="AK81" s="74" t="s">
        <v>127</v>
      </c>
      <c r="AL81" s="74" t="s">
        <v>127</v>
      </c>
      <c r="AM81" s="74">
        <v>24.476900000000001</v>
      </c>
    </row>
    <row r="82" spans="1:39" hidden="1" outlineLevel="1">
      <c r="A82" s="62">
        <v>42705</v>
      </c>
      <c r="B82" s="74">
        <v>30.168199999999999</v>
      </c>
      <c r="C82" s="74">
        <v>32.039400000000001</v>
      </c>
      <c r="D82" s="74">
        <v>29.4193</v>
      </c>
      <c r="E82" s="74">
        <v>32.885300000000001</v>
      </c>
      <c r="F82" s="74">
        <v>37.524799999999999</v>
      </c>
      <c r="G82" s="74">
        <v>33.424799999999998</v>
      </c>
      <c r="H82" s="74">
        <v>21.392099999999999</v>
      </c>
      <c r="I82" s="74">
        <v>32.027999999999999</v>
      </c>
      <c r="J82" s="74">
        <v>29.3474</v>
      </c>
      <c r="K82" s="74">
        <v>32.8904</v>
      </c>
      <c r="L82" s="74">
        <v>37.572899999999997</v>
      </c>
      <c r="M82" s="74">
        <v>33.424799999999998</v>
      </c>
      <c r="N82" s="74">
        <v>21.392099999999999</v>
      </c>
      <c r="O82" s="74">
        <v>40.997999999999998</v>
      </c>
      <c r="P82" s="74">
        <v>47.935600000000001</v>
      </c>
      <c r="Q82" s="74">
        <v>21.290500000000002</v>
      </c>
      <c r="R82" s="74">
        <v>21.290500000000002</v>
      </c>
      <c r="S82" s="74" t="s">
        <v>127</v>
      </c>
      <c r="T82" s="74" t="s">
        <v>127</v>
      </c>
      <c r="U82" s="74">
        <v>7.1910999999999996</v>
      </c>
      <c r="V82" s="74">
        <v>0</v>
      </c>
      <c r="W82" s="74">
        <v>7.1910999999999996</v>
      </c>
      <c r="X82" s="74">
        <v>0</v>
      </c>
      <c r="Y82" s="74">
        <v>15</v>
      </c>
      <c r="Z82" s="74">
        <v>7.1890000000000001</v>
      </c>
      <c r="AA82" s="74">
        <v>7.1910999999999996</v>
      </c>
      <c r="AB82" s="74">
        <v>0</v>
      </c>
      <c r="AC82" s="74">
        <v>7.1910999999999996</v>
      </c>
      <c r="AD82" s="74">
        <v>0</v>
      </c>
      <c r="AE82" s="74">
        <v>15</v>
      </c>
      <c r="AF82" s="74">
        <v>7.1890000000000001</v>
      </c>
      <c r="AG82" s="74">
        <v>0</v>
      </c>
      <c r="AH82" s="74">
        <v>0</v>
      </c>
      <c r="AI82" s="74">
        <v>0</v>
      </c>
      <c r="AJ82" s="74">
        <v>0</v>
      </c>
      <c r="AK82" s="74" t="s">
        <v>127</v>
      </c>
      <c r="AL82" s="74" t="s">
        <v>127</v>
      </c>
      <c r="AM82" s="74">
        <v>25.078700000000001</v>
      </c>
    </row>
    <row r="83" spans="1:39" hidden="1" outlineLevel="1">
      <c r="A83" s="62">
        <v>42736</v>
      </c>
      <c r="B83" s="74">
        <v>29.561499999999999</v>
      </c>
      <c r="C83" s="74">
        <v>32.322000000000003</v>
      </c>
      <c r="D83" s="74">
        <v>29.6858</v>
      </c>
      <c r="E83" s="74">
        <v>33.570500000000003</v>
      </c>
      <c r="F83" s="74">
        <v>42.21</v>
      </c>
      <c r="G83" s="74">
        <v>32.5764</v>
      </c>
      <c r="H83" s="74">
        <v>24.072399999999998</v>
      </c>
      <c r="I83" s="74">
        <v>32.3215</v>
      </c>
      <c r="J83" s="74">
        <v>29.683599999999998</v>
      </c>
      <c r="K83" s="74">
        <v>33.570500000000003</v>
      </c>
      <c r="L83" s="74">
        <v>42.21</v>
      </c>
      <c r="M83" s="74">
        <v>32.5764</v>
      </c>
      <c r="N83" s="74">
        <v>24.072399999999998</v>
      </c>
      <c r="O83" s="74">
        <v>41.136699999999998</v>
      </c>
      <c r="P83" s="74">
        <v>41.136699999999998</v>
      </c>
      <c r="Q83" s="74" t="s">
        <v>127</v>
      </c>
      <c r="R83" s="74" t="s">
        <v>127</v>
      </c>
      <c r="S83" s="74" t="s">
        <v>127</v>
      </c>
      <c r="T83" s="74" t="s">
        <v>127</v>
      </c>
      <c r="U83" s="74">
        <v>6.1314000000000002</v>
      </c>
      <c r="V83" s="74">
        <v>0</v>
      </c>
      <c r="W83" s="74">
        <v>6.1314000000000002</v>
      </c>
      <c r="X83" s="74">
        <v>0</v>
      </c>
      <c r="Y83" s="74">
        <v>0</v>
      </c>
      <c r="Z83" s="74">
        <v>6.1314000000000002</v>
      </c>
      <c r="AA83" s="74">
        <v>6.1314000000000002</v>
      </c>
      <c r="AB83" s="74">
        <v>0</v>
      </c>
      <c r="AC83" s="74">
        <v>6.1314000000000002</v>
      </c>
      <c r="AD83" s="74">
        <v>0</v>
      </c>
      <c r="AE83" s="74">
        <v>0</v>
      </c>
      <c r="AF83" s="74">
        <v>6.1314000000000002</v>
      </c>
      <c r="AG83" s="74">
        <v>0</v>
      </c>
      <c r="AH83" s="74">
        <v>0</v>
      </c>
      <c r="AI83" s="74" t="s">
        <v>127</v>
      </c>
      <c r="AJ83" s="74" t="s">
        <v>127</v>
      </c>
      <c r="AK83" s="74" t="s">
        <v>127</v>
      </c>
      <c r="AL83" s="74" t="s">
        <v>127</v>
      </c>
      <c r="AM83" s="74">
        <v>23.5627</v>
      </c>
    </row>
    <row r="84" spans="1:39" hidden="1" outlineLevel="1">
      <c r="A84" s="62">
        <v>42767</v>
      </c>
      <c r="B84" s="74">
        <v>29.847799999999999</v>
      </c>
      <c r="C84" s="74">
        <v>31.364599999999999</v>
      </c>
      <c r="D84" s="74">
        <v>29.7058</v>
      </c>
      <c r="E84" s="74">
        <v>33.6723</v>
      </c>
      <c r="F84" s="74">
        <v>47.660800000000002</v>
      </c>
      <c r="G84" s="74">
        <v>32.795900000000003</v>
      </c>
      <c r="H84" s="74">
        <v>21.703099999999999</v>
      </c>
      <c r="I84" s="74">
        <v>31.364599999999999</v>
      </c>
      <c r="J84" s="74">
        <v>29.7056</v>
      </c>
      <c r="K84" s="74">
        <v>33.6723</v>
      </c>
      <c r="L84" s="74">
        <v>47.660800000000002</v>
      </c>
      <c r="M84" s="74">
        <v>32.795900000000003</v>
      </c>
      <c r="N84" s="74">
        <v>21.703099999999999</v>
      </c>
      <c r="O84" s="74">
        <v>37.257599999999996</v>
      </c>
      <c r="P84" s="74">
        <v>37.257599999999996</v>
      </c>
      <c r="Q84" s="74" t="s">
        <v>127</v>
      </c>
      <c r="R84" s="74" t="s">
        <v>127</v>
      </c>
      <c r="S84" s="74" t="s">
        <v>127</v>
      </c>
      <c r="T84" s="74" t="s">
        <v>127</v>
      </c>
      <c r="U84" s="74">
        <v>4.3844000000000003</v>
      </c>
      <c r="V84" s="74">
        <v>0</v>
      </c>
      <c r="W84" s="74">
        <v>4.3844000000000003</v>
      </c>
      <c r="X84" s="74">
        <v>0</v>
      </c>
      <c r="Y84" s="74">
        <v>0</v>
      </c>
      <c r="Z84" s="74">
        <v>4.3844000000000003</v>
      </c>
      <c r="AA84" s="74">
        <v>4.3844000000000003</v>
      </c>
      <c r="AB84" s="74">
        <v>0</v>
      </c>
      <c r="AC84" s="74">
        <v>4.3844000000000003</v>
      </c>
      <c r="AD84" s="74">
        <v>0</v>
      </c>
      <c r="AE84" s="74">
        <v>0</v>
      </c>
      <c r="AF84" s="74">
        <v>4.3844000000000003</v>
      </c>
      <c r="AG84" s="74">
        <v>0</v>
      </c>
      <c r="AH84" s="74">
        <v>0</v>
      </c>
      <c r="AI84" s="74" t="s">
        <v>127</v>
      </c>
      <c r="AJ84" s="74" t="s">
        <v>127</v>
      </c>
      <c r="AK84" s="74" t="s">
        <v>127</v>
      </c>
      <c r="AL84" s="74" t="s">
        <v>127</v>
      </c>
      <c r="AM84" s="74">
        <v>24.7332</v>
      </c>
    </row>
    <row r="85" spans="1:39" hidden="1" outlineLevel="1">
      <c r="A85" s="62">
        <v>42795</v>
      </c>
      <c r="B85" s="74">
        <v>29.529499999999999</v>
      </c>
      <c r="C85" s="74">
        <v>30.8261</v>
      </c>
      <c r="D85" s="74">
        <v>30.8201</v>
      </c>
      <c r="E85" s="74">
        <v>30.830100000000002</v>
      </c>
      <c r="F85" s="74">
        <v>43.183700000000002</v>
      </c>
      <c r="G85" s="74">
        <v>29.1919</v>
      </c>
      <c r="H85" s="74">
        <v>26.134799999999998</v>
      </c>
      <c r="I85" s="74">
        <v>30.808199999999999</v>
      </c>
      <c r="J85" s="74">
        <v>30.775700000000001</v>
      </c>
      <c r="K85" s="74">
        <v>30.830100000000002</v>
      </c>
      <c r="L85" s="74">
        <v>43.183700000000002</v>
      </c>
      <c r="M85" s="74">
        <v>29.1919</v>
      </c>
      <c r="N85" s="74">
        <v>26.134799999999998</v>
      </c>
      <c r="O85" s="74">
        <v>39.9893</v>
      </c>
      <c r="P85" s="74">
        <v>39.9893</v>
      </c>
      <c r="Q85" s="74" t="s">
        <v>127</v>
      </c>
      <c r="R85" s="74" t="s">
        <v>127</v>
      </c>
      <c r="S85" s="74" t="s">
        <v>127</v>
      </c>
      <c r="T85" s="74" t="s">
        <v>127</v>
      </c>
      <c r="U85" s="74">
        <v>11.712199999999999</v>
      </c>
      <c r="V85" s="74">
        <v>0</v>
      </c>
      <c r="W85" s="74">
        <v>11.712199999999999</v>
      </c>
      <c r="X85" s="74">
        <v>0</v>
      </c>
      <c r="Y85" s="74">
        <v>18</v>
      </c>
      <c r="Z85" s="74">
        <v>11.707100000000001</v>
      </c>
      <c r="AA85" s="74">
        <v>11.712199999999999</v>
      </c>
      <c r="AB85" s="74">
        <v>0</v>
      </c>
      <c r="AC85" s="74">
        <v>11.712199999999999</v>
      </c>
      <c r="AD85" s="74">
        <v>0</v>
      </c>
      <c r="AE85" s="74">
        <v>18</v>
      </c>
      <c r="AF85" s="74">
        <v>11.707100000000001</v>
      </c>
      <c r="AG85" s="74">
        <v>0</v>
      </c>
      <c r="AH85" s="74">
        <v>0</v>
      </c>
      <c r="AI85" s="74" t="s">
        <v>127</v>
      </c>
      <c r="AJ85" s="74" t="s">
        <v>127</v>
      </c>
      <c r="AK85" s="74" t="s">
        <v>127</v>
      </c>
      <c r="AL85" s="74" t="s">
        <v>127</v>
      </c>
      <c r="AM85" s="74">
        <v>23.6144</v>
      </c>
    </row>
    <row r="86" spans="1:39" hidden="1" outlineLevel="1">
      <c r="A86" s="62">
        <v>42826</v>
      </c>
      <c r="B86" s="74">
        <v>28.849799999999998</v>
      </c>
      <c r="C86" s="74">
        <v>30.7959</v>
      </c>
      <c r="D86" s="74">
        <v>28.883199999999999</v>
      </c>
      <c r="E86" s="74">
        <v>31.269400000000001</v>
      </c>
      <c r="F86" s="74">
        <v>43.776400000000002</v>
      </c>
      <c r="G86" s="74">
        <v>30.076599999999999</v>
      </c>
      <c r="H86" s="74">
        <v>23.776700000000002</v>
      </c>
      <c r="I86" s="74">
        <v>30.7928</v>
      </c>
      <c r="J86" s="74">
        <v>28.8644</v>
      </c>
      <c r="K86" s="74">
        <v>31.269400000000001</v>
      </c>
      <c r="L86" s="74">
        <v>43.776400000000002</v>
      </c>
      <c r="M86" s="74">
        <v>30.076599999999999</v>
      </c>
      <c r="N86" s="74">
        <v>23.776700000000002</v>
      </c>
      <c r="O86" s="74">
        <v>39.912100000000002</v>
      </c>
      <c r="P86" s="74">
        <v>39.912100000000002</v>
      </c>
      <c r="Q86" s="74" t="s">
        <v>127</v>
      </c>
      <c r="R86" s="74" t="s">
        <v>127</v>
      </c>
      <c r="S86" s="74" t="s">
        <v>127</v>
      </c>
      <c r="T86" s="74" t="s">
        <v>127</v>
      </c>
      <c r="U86" s="74">
        <v>8.2918000000000003</v>
      </c>
      <c r="V86" s="74">
        <v>0</v>
      </c>
      <c r="W86" s="74">
        <v>8.2918000000000003</v>
      </c>
      <c r="X86" s="74">
        <v>0</v>
      </c>
      <c r="Y86" s="74">
        <v>18</v>
      </c>
      <c r="Z86" s="74">
        <v>8.2886000000000006</v>
      </c>
      <c r="AA86" s="74">
        <v>8.2918000000000003</v>
      </c>
      <c r="AB86" s="74">
        <v>0</v>
      </c>
      <c r="AC86" s="74">
        <v>8.2918000000000003</v>
      </c>
      <c r="AD86" s="74">
        <v>0</v>
      </c>
      <c r="AE86" s="74">
        <v>18</v>
      </c>
      <c r="AF86" s="74">
        <v>8.2886000000000006</v>
      </c>
      <c r="AG86" s="74">
        <v>0</v>
      </c>
      <c r="AH86" s="74">
        <v>0</v>
      </c>
      <c r="AI86" s="74" t="s">
        <v>127</v>
      </c>
      <c r="AJ86" s="74" t="s">
        <v>127</v>
      </c>
      <c r="AK86" s="74" t="s">
        <v>127</v>
      </c>
      <c r="AL86" s="74" t="s">
        <v>127</v>
      </c>
      <c r="AM86" s="74">
        <v>23.510400000000001</v>
      </c>
    </row>
    <row r="87" spans="1:39" hidden="1" outlineLevel="1">
      <c r="A87" s="62">
        <v>42856</v>
      </c>
      <c r="B87" s="74">
        <v>29.4541</v>
      </c>
      <c r="C87" s="74">
        <v>30.7087</v>
      </c>
      <c r="D87" s="74">
        <v>29.5533</v>
      </c>
      <c r="E87" s="74">
        <v>31.177399999999999</v>
      </c>
      <c r="F87" s="74">
        <v>38.362499999999997</v>
      </c>
      <c r="G87" s="74">
        <v>30.257899999999999</v>
      </c>
      <c r="H87" s="74">
        <v>26.3979</v>
      </c>
      <c r="I87" s="74">
        <v>30.706399999999999</v>
      </c>
      <c r="J87" s="74">
        <v>29.5443</v>
      </c>
      <c r="K87" s="74">
        <v>31.177399999999999</v>
      </c>
      <c r="L87" s="74">
        <v>38.362499999999997</v>
      </c>
      <c r="M87" s="74">
        <v>30.257899999999999</v>
      </c>
      <c r="N87" s="74">
        <v>26.3979</v>
      </c>
      <c r="O87" s="74">
        <v>39.899000000000001</v>
      </c>
      <c r="P87" s="74">
        <v>39.899000000000001</v>
      </c>
      <c r="Q87" s="74" t="s">
        <v>127</v>
      </c>
      <c r="R87" s="74" t="s">
        <v>127</v>
      </c>
      <c r="S87" s="74" t="s">
        <v>127</v>
      </c>
      <c r="T87" s="74" t="s">
        <v>127</v>
      </c>
      <c r="U87" s="74">
        <v>13.099399999999999</v>
      </c>
      <c r="V87" s="74">
        <v>0</v>
      </c>
      <c r="W87" s="74">
        <v>13.099399999999999</v>
      </c>
      <c r="X87" s="74">
        <v>0</v>
      </c>
      <c r="Y87" s="74">
        <v>18</v>
      </c>
      <c r="Z87" s="74">
        <v>13.097200000000001</v>
      </c>
      <c r="AA87" s="74">
        <v>13.099399999999999</v>
      </c>
      <c r="AB87" s="74">
        <v>0</v>
      </c>
      <c r="AC87" s="74">
        <v>13.099399999999999</v>
      </c>
      <c r="AD87" s="74">
        <v>0</v>
      </c>
      <c r="AE87" s="74">
        <v>18</v>
      </c>
      <c r="AF87" s="74">
        <v>13.097200000000001</v>
      </c>
      <c r="AG87" s="74">
        <v>0</v>
      </c>
      <c r="AH87" s="74">
        <v>0</v>
      </c>
      <c r="AI87" s="74" t="s">
        <v>127</v>
      </c>
      <c r="AJ87" s="74" t="s">
        <v>127</v>
      </c>
      <c r="AK87" s="74" t="s">
        <v>127</v>
      </c>
      <c r="AL87" s="74" t="s">
        <v>127</v>
      </c>
      <c r="AM87" s="74">
        <v>23.449200000000001</v>
      </c>
    </row>
    <row r="88" spans="1:39" hidden="1" outlineLevel="1">
      <c r="A88" s="62">
        <v>42887</v>
      </c>
      <c r="B88" s="74">
        <v>29.816299999999998</v>
      </c>
      <c r="C88" s="74">
        <v>31.208300000000001</v>
      </c>
      <c r="D88" s="74">
        <v>30.6755</v>
      </c>
      <c r="E88" s="74">
        <v>31.459800000000001</v>
      </c>
      <c r="F88" s="74">
        <v>36.9863</v>
      </c>
      <c r="G88" s="74">
        <v>30.3215</v>
      </c>
      <c r="H88" s="74">
        <v>35.665199999999999</v>
      </c>
      <c r="I88" s="74">
        <v>31.208200000000001</v>
      </c>
      <c r="J88" s="74">
        <v>30.6752</v>
      </c>
      <c r="K88" s="74">
        <v>31.459800000000001</v>
      </c>
      <c r="L88" s="74">
        <v>36.9863</v>
      </c>
      <c r="M88" s="74">
        <v>30.3215</v>
      </c>
      <c r="N88" s="74">
        <v>35.665199999999999</v>
      </c>
      <c r="O88" s="74">
        <v>37.965499999999999</v>
      </c>
      <c r="P88" s="74">
        <v>37.965499999999999</v>
      </c>
      <c r="Q88" s="74" t="s">
        <v>127</v>
      </c>
      <c r="R88" s="74" t="s">
        <v>127</v>
      </c>
      <c r="S88" s="74" t="s">
        <v>127</v>
      </c>
      <c r="T88" s="74" t="s">
        <v>127</v>
      </c>
      <c r="U88" s="74">
        <v>12.9902</v>
      </c>
      <c r="V88" s="74">
        <v>0</v>
      </c>
      <c r="W88" s="74">
        <v>12.9902</v>
      </c>
      <c r="X88" s="74">
        <v>0</v>
      </c>
      <c r="Y88" s="74">
        <v>12.6736</v>
      </c>
      <c r="Z88" s="74">
        <v>13.030900000000001</v>
      </c>
      <c r="AA88" s="74">
        <v>12.9902</v>
      </c>
      <c r="AB88" s="74">
        <v>0</v>
      </c>
      <c r="AC88" s="74">
        <v>12.9902</v>
      </c>
      <c r="AD88" s="74">
        <v>0</v>
      </c>
      <c r="AE88" s="74">
        <v>12.6736</v>
      </c>
      <c r="AF88" s="74">
        <v>13.030900000000001</v>
      </c>
      <c r="AG88" s="74">
        <v>0</v>
      </c>
      <c r="AH88" s="74">
        <v>0</v>
      </c>
      <c r="AI88" s="74" t="s">
        <v>127</v>
      </c>
      <c r="AJ88" s="74" t="s">
        <v>127</v>
      </c>
      <c r="AK88" s="74" t="s">
        <v>127</v>
      </c>
      <c r="AL88" s="74" t="s">
        <v>127</v>
      </c>
      <c r="AM88" s="74">
        <v>23.155200000000001</v>
      </c>
    </row>
    <row r="89" spans="1:39" hidden="1" outlineLevel="1">
      <c r="A89" s="62">
        <v>42917</v>
      </c>
      <c r="B89" s="74">
        <v>29.052900000000001</v>
      </c>
      <c r="C89" s="74">
        <v>30.125</v>
      </c>
      <c r="D89" s="74">
        <v>30.089400000000001</v>
      </c>
      <c r="E89" s="74">
        <v>30.136399999999998</v>
      </c>
      <c r="F89" s="74">
        <v>28.012699999999999</v>
      </c>
      <c r="G89" s="74">
        <v>30.712800000000001</v>
      </c>
      <c r="H89" s="74">
        <v>27.7653</v>
      </c>
      <c r="I89" s="74">
        <v>30.093299999999999</v>
      </c>
      <c r="J89" s="74">
        <v>29.957799999999999</v>
      </c>
      <c r="K89" s="74">
        <v>30.136399999999998</v>
      </c>
      <c r="L89" s="74">
        <v>28.012699999999999</v>
      </c>
      <c r="M89" s="74">
        <v>30.712800000000001</v>
      </c>
      <c r="N89" s="74">
        <v>27.7653</v>
      </c>
      <c r="O89" s="74">
        <v>44.183300000000003</v>
      </c>
      <c r="P89" s="74">
        <v>44.183300000000003</v>
      </c>
      <c r="Q89" s="74" t="s">
        <v>127</v>
      </c>
      <c r="R89" s="74" t="s">
        <v>127</v>
      </c>
      <c r="S89" s="74" t="s">
        <v>127</v>
      </c>
      <c r="T89" s="74" t="s">
        <v>127</v>
      </c>
      <c r="U89" s="74">
        <v>11.104200000000001</v>
      </c>
      <c r="V89" s="74">
        <v>0</v>
      </c>
      <c r="W89" s="74">
        <v>11.104200000000001</v>
      </c>
      <c r="X89" s="74">
        <v>0</v>
      </c>
      <c r="Y89" s="74">
        <v>0</v>
      </c>
      <c r="Z89" s="74">
        <v>11.104200000000001</v>
      </c>
      <c r="AA89" s="74">
        <v>11.104200000000001</v>
      </c>
      <c r="AB89" s="74">
        <v>0</v>
      </c>
      <c r="AC89" s="74">
        <v>11.104200000000001</v>
      </c>
      <c r="AD89" s="74">
        <v>0</v>
      </c>
      <c r="AE89" s="74">
        <v>0</v>
      </c>
      <c r="AF89" s="74">
        <v>11.104200000000001</v>
      </c>
      <c r="AG89" s="74">
        <v>0</v>
      </c>
      <c r="AH89" s="74">
        <v>0</v>
      </c>
      <c r="AI89" s="74" t="s">
        <v>127</v>
      </c>
      <c r="AJ89" s="74" t="s">
        <v>127</v>
      </c>
      <c r="AK89" s="74" t="s">
        <v>127</v>
      </c>
      <c r="AL89" s="74" t="s">
        <v>127</v>
      </c>
      <c r="AM89" s="74">
        <v>23.4742</v>
      </c>
    </row>
    <row r="90" spans="1:39" hidden="1" outlineLevel="1">
      <c r="A90" s="62">
        <v>42948</v>
      </c>
      <c r="B90" s="74">
        <v>26.702300000000001</v>
      </c>
      <c r="C90" s="74">
        <v>28.079599999999999</v>
      </c>
      <c r="D90" s="74">
        <v>29.9847</v>
      </c>
      <c r="E90" s="74">
        <v>27.463899999999999</v>
      </c>
      <c r="F90" s="74">
        <v>22.334599999999998</v>
      </c>
      <c r="G90" s="74">
        <v>29.2652</v>
      </c>
      <c r="H90" s="74">
        <v>21.706</v>
      </c>
      <c r="I90" s="74">
        <v>28.0715</v>
      </c>
      <c r="J90" s="74">
        <v>29.953600000000002</v>
      </c>
      <c r="K90" s="74">
        <v>27.463899999999999</v>
      </c>
      <c r="L90" s="74">
        <v>22.334599999999998</v>
      </c>
      <c r="M90" s="74">
        <v>29.2652</v>
      </c>
      <c r="N90" s="74">
        <v>21.706</v>
      </c>
      <c r="O90" s="74">
        <v>59.348100000000002</v>
      </c>
      <c r="P90" s="74">
        <v>59.348100000000002</v>
      </c>
      <c r="Q90" s="74" t="s">
        <v>127</v>
      </c>
      <c r="R90" s="74" t="s">
        <v>127</v>
      </c>
      <c r="S90" s="74" t="s">
        <v>127</v>
      </c>
      <c r="T90" s="74" t="s">
        <v>127</v>
      </c>
      <c r="U90" s="74">
        <v>18.6327</v>
      </c>
      <c r="V90" s="74">
        <v>0</v>
      </c>
      <c r="W90" s="74">
        <v>18.6327</v>
      </c>
      <c r="X90" s="74">
        <v>0</v>
      </c>
      <c r="Y90" s="74">
        <v>18.2483</v>
      </c>
      <c r="Z90" s="74">
        <v>18.7103</v>
      </c>
      <c r="AA90" s="74">
        <v>18.6327</v>
      </c>
      <c r="AB90" s="74">
        <v>0</v>
      </c>
      <c r="AC90" s="74">
        <v>18.6327</v>
      </c>
      <c r="AD90" s="74">
        <v>0</v>
      </c>
      <c r="AE90" s="74">
        <v>18.2483</v>
      </c>
      <c r="AF90" s="74">
        <v>18.7103</v>
      </c>
      <c r="AG90" s="74">
        <v>0</v>
      </c>
      <c r="AH90" s="74">
        <v>0</v>
      </c>
      <c r="AI90" s="74" t="s">
        <v>127</v>
      </c>
      <c r="AJ90" s="74" t="s">
        <v>127</v>
      </c>
      <c r="AK90" s="74" t="s">
        <v>127</v>
      </c>
      <c r="AL90" s="74" t="s">
        <v>127</v>
      </c>
      <c r="AM90" s="74">
        <v>20.946200000000001</v>
      </c>
    </row>
    <row r="91" spans="1:39" hidden="1" outlineLevel="1">
      <c r="A91" s="62">
        <v>42979</v>
      </c>
      <c r="B91" s="74">
        <v>27.687999999999999</v>
      </c>
      <c r="C91" s="74">
        <v>29.5791</v>
      </c>
      <c r="D91" s="74">
        <v>30.244800000000001</v>
      </c>
      <c r="E91" s="74">
        <v>29.396999999999998</v>
      </c>
      <c r="F91" s="74">
        <v>34.741399999999999</v>
      </c>
      <c r="G91" s="74">
        <v>28.7361</v>
      </c>
      <c r="H91" s="74">
        <v>22.823399999999999</v>
      </c>
      <c r="I91" s="74">
        <v>29.579000000000001</v>
      </c>
      <c r="J91" s="74">
        <v>30.244399999999999</v>
      </c>
      <c r="K91" s="74">
        <v>29.396999999999998</v>
      </c>
      <c r="L91" s="74">
        <v>34.741399999999999</v>
      </c>
      <c r="M91" s="74">
        <v>28.7361</v>
      </c>
      <c r="N91" s="74">
        <v>22.823399999999999</v>
      </c>
      <c r="O91" s="74">
        <v>38.441499999999998</v>
      </c>
      <c r="P91" s="74">
        <v>38.441499999999998</v>
      </c>
      <c r="Q91" s="74" t="s">
        <v>127</v>
      </c>
      <c r="R91" s="74" t="s">
        <v>127</v>
      </c>
      <c r="S91" s="74" t="s">
        <v>127</v>
      </c>
      <c r="T91" s="74" t="s">
        <v>127</v>
      </c>
      <c r="U91" s="74">
        <v>10.9796</v>
      </c>
      <c r="V91" s="74">
        <v>0</v>
      </c>
      <c r="W91" s="74">
        <v>10.9796</v>
      </c>
      <c r="X91" s="74">
        <v>0</v>
      </c>
      <c r="Y91" s="74">
        <v>0</v>
      </c>
      <c r="Z91" s="74">
        <v>10.9796</v>
      </c>
      <c r="AA91" s="74">
        <v>10.9796</v>
      </c>
      <c r="AB91" s="74">
        <v>0</v>
      </c>
      <c r="AC91" s="74">
        <v>10.9796</v>
      </c>
      <c r="AD91" s="74">
        <v>0</v>
      </c>
      <c r="AE91" s="74">
        <v>0</v>
      </c>
      <c r="AF91" s="74">
        <v>10.9796</v>
      </c>
      <c r="AG91" s="74">
        <v>0</v>
      </c>
      <c r="AH91" s="74">
        <v>0</v>
      </c>
      <c r="AI91" s="74" t="s">
        <v>127</v>
      </c>
      <c r="AJ91" s="74" t="s">
        <v>127</v>
      </c>
      <c r="AK91" s="74" t="s">
        <v>127</v>
      </c>
      <c r="AL91" s="74" t="s">
        <v>127</v>
      </c>
      <c r="AM91" s="74">
        <v>20.6386</v>
      </c>
    </row>
    <row r="92" spans="1:39" hidden="1" outlineLevel="1">
      <c r="A92" s="62">
        <v>43009</v>
      </c>
      <c r="B92" s="74">
        <v>28.720400000000001</v>
      </c>
      <c r="C92" s="74">
        <v>29.894400000000001</v>
      </c>
      <c r="D92" s="74">
        <v>30.840800000000002</v>
      </c>
      <c r="E92" s="74">
        <v>29.634</v>
      </c>
      <c r="F92" s="74">
        <v>32.681100000000001</v>
      </c>
      <c r="G92" s="74">
        <v>29.402000000000001</v>
      </c>
      <c r="H92" s="74">
        <v>22.736599999999999</v>
      </c>
      <c r="I92" s="74">
        <v>29.894200000000001</v>
      </c>
      <c r="J92" s="74">
        <v>30.84</v>
      </c>
      <c r="K92" s="74">
        <v>29.634</v>
      </c>
      <c r="L92" s="74">
        <v>32.681100000000001</v>
      </c>
      <c r="M92" s="74">
        <v>29.402000000000001</v>
      </c>
      <c r="N92" s="74">
        <v>22.736599999999999</v>
      </c>
      <c r="O92" s="74">
        <v>44.276800000000001</v>
      </c>
      <c r="P92" s="74">
        <v>44.276800000000001</v>
      </c>
      <c r="Q92" s="74" t="s">
        <v>127</v>
      </c>
      <c r="R92" s="74" t="s">
        <v>127</v>
      </c>
      <c r="S92" s="74" t="s">
        <v>127</v>
      </c>
      <c r="T92" s="74" t="s">
        <v>127</v>
      </c>
      <c r="U92" s="74">
        <v>11.500299999999999</v>
      </c>
      <c r="V92" s="74">
        <v>0</v>
      </c>
      <c r="W92" s="74">
        <v>11.500299999999999</v>
      </c>
      <c r="X92" s="74">
        <v>0</v>
      </c>
      <c r="Y92" s="74">
        <v>0</v>
      </c>
      <c r="Z92" s="74">
        <v>16.184899999999999</v>
      </c>
      <c r="AA92" s="74">
        <v>11.500299999999999</v>
      </c>
      <c r="AB92" s="74">
        <v>0</v>
      </c>
      <c r="AC92" s="74">
        <v>11.500299999999999</v>
      </c>
      <c r="AD92" s="74">
        <v>0</v>
      </c>
      <c r="AE92" s="74">
        <v>0</v>
      </c>
      <c r="AF92" s="74">
        <v>16.184899999999999</v>
      </c>
      <c r="AG92" s="74">
        <v>0</v>
      </c>
      <c r="AH92" s="74">
        <v>0</v>
      </c>
      <c r="AI92" s="74" t="s">
        <v>127</v>
      </c>
      <c r="AJ92" s="74" t="s">
        <v>127</v>
      </c>
      <c r="AK92" s="74" t="s">
        <v>127</v>
      </c>
      <c r="AL92" s="74" t="s">
        <v>127</v>
      </c>
      <c r="AM92" s="74">
        <v>23.453399999999998</v>
      </c>
    </row>
    <row r="93" spans="1:39" hidden="1" outlineLevel="1">
      <c r="A93" s="62">
        <v>43040</v>
      </c>
      <c r="B93" s="74">
        <v>27.9785</v>
      </c>
      <c r="C93" s="74">
        <v>29.2182</v>
      </c>
      <c r="D93" s="74">
        <v>30.908100000000001</v>
      </c>
      <c r="E93" s="74">
        <v>28.710799999999999</v>
      </c>
      <c r="F93" s="74">
        <v>30.6858</v>
      </c>
      <c r="G93" s="74">
        <v>28.8247</v>
      </c>
      <c r="H93" s="74">
        <v>21.1661</v>
      </c>
      <c r="I93" s="74">
        <v>29.2181</v>
      </c>
      <c r="J93" s="74">
        <v>30.907599999999999</v>
      </c>
      <c r="K93" s="74">
        <v>28.710799999999999</v>
      </c>
      <c r="L93" s="74">
        <v>30.6858</v>
      </c>
      <c r="M93" s="74">
        <v>28.8247</v>
      </c>
      <c r="N93" s="74">
        <v>21.1661</v>
      </c>
      <c r="O93" s="74">
        <v>41.258600000000001</v>
      </c>
      <c r="P93" s="74">
        <v>41.258600000000001</v>
      </c>
      <c r="Q93" s="74" t="s">
        <v>127</v>
      </c>
      <c r="R93" s="74" t="s">
        <v>127</v>
      </c>
      <c r="S93" s="74" t="s">
        <v>127</v>
      </c>
      <c r="T93" s="74" t="s">
        <v>127</v>
      </c>
      <c r="U93" s="74">
        <v>11.7727</v>
      </c>
      <c r="V93" s="74">
        <v>0</v>
      </c>
      <c r="W93" s="74">
        <v>11.7727</v>
      </c>
      <c r="X93" s="74">
        <v>4.4326999999999996</v>
      </c>
      <c r="Y93" s="74">
        <v>18</v>
      </c>
      <c r="Z93" s="74">
        <v>12.577400000000001</v>
      </c>
      <c r="AA93" s="74">
        <v>11.7727</v>
      </c>
      <c r="AB93" s="74">
        <v>0</v>
      </c>
      <c r="AC93" s="74">
        <v>11.7727</v>
      </c>
      <c r="AD93" s="74">
        <v>4.4326999999999996</v>
      </c>
      <c r="AE93" s="74">
        <v>18</v>
      </c>
      <c r="AF93" s="74">
        <v>12.577400000000001</v>
      </c>
      <c r="AG93" s="74">
        <v>0</v>
      </c>
      <c r="AH93" s="74">
        <v>0</v>
      </c>
      <c r="AI93" s="74" t="s">
        <v>127</v>
      </c>
      <c r="AJ93" s="74" t="s">
        <v>127</v>
      </c>
      <c r="AK93" s="74" t="s">
        <v>127</v>
      </c>
      <c r="AL93" s="74" t="s">
        <v>127</v>
      </c>
      <c r="AM93" s="74">
        <v>21.992000000000001</v>
      </c>
    </row>
    <row r="94" spans="1:39" hidden="1" outlineLevel="1">
      <c r="A94" s="62">
        <v>43070</v>
      </c>
      <c r="B94" s="74">
        <v>34.552199999999999</v>
      </c>
      <c r="C94" s="74">
        <v>37.420200000000001</v>
      </c>
      <c r="D94" s="74">
        <v>31.375399999999999</v>
      </c>
      <c r="E94" s="74">
        <v>38.819299999999998</v>
      </c>
      <c r="F94" s="74">
        <v>68.2744</v>
      </c>
      <c r="G94" s="74">
        <v>33.629600000000003</v>
      </c>
      <c r="H94" s="74">
        <v>28.0291</v>
      </c>
      <c r="I94" s="74">
        <v>37.420200000000001</v>
      </c>
      <c r="J94" s="74">
        <v>31.375299999999999</v>
      </c>
      <c r="K94" s="74">
        <v>38.819299999999998</v>
      </c>
      <c r="L94" s="74">
        <v>68.2744</v>
      </c>
      <c r="M94" s="74">
        <v>33.629600000000003</v>
      </c>
      <c r="N94" s="74">
        <v>28.0291</v>
      </c>
      <c r="O94" s="74">
        <v>37.522500000000001</v>
      </c>
      <c r="P94" s="74">
        <v>37.522500000000001</v>
      </c>
      <c r="Q94" s="74">
        <v>0</v>
      </c>
      <c r="R94" s="74" t="s">
        <v>127</v>
      </c>
      <c r="S94" s="74">
        <v>0</v>
      </c>
      <c r="T94" s="74" t="s">
        <v>127</v>
      </c>
      <c r="U94" s="74">
        <v>17.663599999999999</v>
      </c>
      <c r="V94" s="74">
        <v>0</v>
      </c>
      <c r="W94" s="74">
        <v>17.663599999999999</v>
      </c>
      <c r="X94" s="74">
        <v>0</v>
      </c>
      <c r="Y94" s="74">
        <v>0</v>
      </c>
      <c r="Z94" s="74">
        <v>17.663599999999999</v>
      </c>
      <c r="AA94" s="74">
        <v>17.663599999999999</v>
      </c>
      <c r="AB94" s="74">
        <v>0</v>
      </c>
      <c r="AC94" s="74">
        <v>17.663599999999999</v>
      </c>
      <c r="AD94" s="74">
        <v>0</v>
      </c>
      <c r="AE94" s="74">
        <v>0</v>
      </c>
      <c r="AF94" s="74">
        <v>17.663599999999999</v>
      </c>
      <c r="AG94" s="74">
        <v>0</v>
      </c>
      <c r="AH94" s="74">
        <v>0</v>
      </c>
      <c r="AI94" s="74">
        <v>0</v>
      </c>
      <c r="AJ94" s="74" t="s">
        <v>127</v>
      </c>
      <c r="AK94" s="74">
        <v>0</v>
      </c>
      <c r="AL94" s="74" t="s">
        <v>127</v>
      </c>
      <c r="AM94" s="74">
        <v>21.3262</v>
      </c>
    </row>
    <row r="95" spans="1:39" hidden="1" outlineLevel="1">
      <c r="A95" s="62">
        <v>43101</v>
      </c>
      <c r="B95" s="74">
        <v>32.695799999999998</v>
      </c>
      <c r="C95" s="74">
        <v>34.6203</v>
      </c>
      <c r="D95" s="74">
        <v>31.0672</v>
      </c>
      <c r="E95" s="74">
        <v>36.086399999999998</v>
      </c>
      <c r="F95" s="74">
        <v>45.407600000000002</v>
      </c>
      <c r="G95" s="74">
        <v>35.0259</v>
      </c>
      <c r="H95" s="74">
        <v>22.464300000000001</v>
      </c>
      <c r="I95" s="74">
        <v>34.618899999999996</v>
      </c>
      <c r="J95" s="74">
        <v>31.060600000000001</v>
      </c>
      <c r="K95" s="74">
        <v>36.086399999999998</v>
      </c>
      <c r="L95" s="74">
        <v>45.407600000000002</v>
      </c>
      <c r="M95" s="74">
        <v>35.0259</v>
      </c>
      <c r="N95" s="74">
        <v>22.464300000000001</v>
      </c>
      <c r="O95" s="74">
        <v>43.735900000000001</v>
      </c>
      <c r="P95" s="74">
        <v>43.735900000000001</v>
      </c>
      <c r="Q95" s="74">
        <v>0</v>
      </c>
      <c r="R95" s="74" t="s">
        <v>127</v>
      </c>
      <c r="S95" s="74">
        <v>0</v>
      </c>
      <c r="T95" s="74" t="s">
        <v>127</v>
      </c>
      <c r="U95" s="74">
        <v>17.716000000000001</v>
      </c>
      <c r="V95" s="74">
        <v>0</v>
      </c>
      <c r="W95" s="74">
        <v>17.716000000000001</v>
      </c>
      <c r="X95" s="74">
        <v>0</v>
      </c>
      <c r="Y95" s="74">
        <v>0</v>
      </c>
      <c r="Z95" s="74">
        <v>17.716000000000001</v>
      </c>
      <c r="AA95" s="74">
        <v>17.716000000000001</v>
      </c>
      <c r="AB95" s="74">
        <v>0</v>
      </c>
      <c r="AC95" s="74">
        <v>17.716000000000001</v>
      </c>
      <c r="AD95" s="74">
        <v>0</v>
      </c>
      <c r="AE95" s="74">
        <v>0</v>
      </c>
      <c r="AF95" s="74">
        <v>17.716000000000001</v>
      </c>
      <c r="AG95" s="74">
        <v>0</v>
      </c>
      <c r="AH95" s="74">
        <v>0</v>
      </c>
      <c r="AI95" s="74">
        <v>0</v>
      </c>
      <c r="AJ95" s="74" t="s">
        <v>127</v>
      </c>
      <c r="AK95" s="74">
        <v>0</v>
      </c>
      <c r="AL95" s="74" t="s">
        <v>127</v>
      </c>
      <c r="AM95" s="74">
        <v>21.857900000000001</v>
      </c>
    </row>
    <row r="96" spans="1:39" hidden="1" outlineLevel="1">
      <c r="A96" s="62">
        <v>43132</v>
      </c>
      <c r="B96" s="74">
        <v>34.207099999999997</v>
      </c>
      <c r="C96" s="74">
        <v>37.283799999999999</v>
      </c>
      <c r="D96" s="74">
        <v>31.7944</v>
      </c>
      <c r="E96" s="74">
        <v>38.665999999999997</v>
      </c>
      <c r="F96" s="74">
        <v>45.058900000000001</v>
      </c>
      <c r="G96" s="74">
        <v>38.764600000000002</v>
      </c>
      <c r="H96" s="74">
        <v>20.8339</v>
      </c>
      <c r="I96" s="74">
        <v>37.283799999999999</v>
      </c>
      <c r="J96" s="74">
        <v>31.7943</v>
      </c>
      <c r="K96" s="74">
        <v>38.665999999999997</v>
      </c>
      <c r="L96" s="74">
        <v>45.058900000000001</v>
      </c>
      <c r="M96" s="74">
        <v>38.764600000000002</v>
      </c>
      <c r="N96" s="74">
        <v>20.8339</v>
      </c>
      <c r="O96" s="74">
        <v>38.486199999999997</v>
      </c>
      <c r="P96" s="74">
        <v>38.486199999999997</v>
      </c>
      <c r="Q96" s="74">
        <v>0</v>
      </c>
      <c r="R96" s="74" t="s">
        <v>127</v>
      </c>
      <c r="S96" s="74">
        <v>0</v>
      </c>
      <c r="T96" s="74" t="s">
        <v>127</v>
      </c>
      <c r="U96" s="74">
        <v>17.157599999999999</v>
      </c>
      <c r="V96" s="74">
        <v>0</v>
      </c>
      <c r="W96" s="74">
        <v>17.157599999999999</v>
      </c>
      <c r="X96" s="74">
        <v>0</v>
      </c>
      <c r="Y96" s="74">
        <v>18</v>
      </c>
      <c r="Z96" s="74">
        <v>16.968</v>
      </c>
      <c r="AA96" s="74">
        <v>17.157599999999999</v>
      </c>
      <c r="AB96" s="74">
        <v>0</v>
      </c>
      <c r="AC96" s="74">
        <v>17.157599999999999</v>
      </c>
      <c r="AD96" s="74">
        <v>0</v>
      </c>
      <c r="AE96" s="74">
        <v>18</v>
      </c>
      <c r="AF96" s="74">
        <v>16.968</v>
      </c>
      <c r="AG96" s="74">
        <v>0</v>
      </c>
      <c r="AH96" s="74">
        <v>0</v>
      </c>
      <c r="AI96" s="74">
        <v>0</v>
      </c>
      <c r="AJ96" s="74" t="s">
        <v>127</v>
      </c>
      <c r="AK96" s="74">
        <v>0</v>
      </c>
      <c r="AL96" s="74" t="s">
        <v>127</v>
      </c>
      <c r="AM96" s="74">
        <v>21.760400000000001</v>
      </c>
    </row>
    <row r="97" spans="1:39" hidden="1" outlineLevel="1">
      <c r="A97" s="62">
        <v>43160</v>
      </c>
      <c r="B97" s="74">
        <v>32.6203</v>
      </c>
      <c r="C97" s="74">
        <v>34.811100000000003</v>
      </c>
      <c r="D97" s="74">
        <v>31.7103</v>
      </c>
      <c r="E97" s="74">
        <v>35.777200000000001</v>
      </c>
      <c r="F97" s="74">
        <v>44.092799999999997</v>
      </c>
      <c r="G97" s="74">
        <v>35.008800000000001</v>
      </c>
      <c r="H97" s="74">
        <v>22.4068</v>
      </c>
      <c r="I97" s="74">
        <v>34.811</v>
      </c>
      <c r="J97" s="74">
        <v>31.709599999999998</v>
      </c>
      <c r="K97" s="74">
        <v>35.777200000000001</v>
      </c>
      <c r="L97" s="74">
        <v>44.092799999999997</v>
      </c>
      <c r="M97" s="74">
        <v>35.008800000000001</v>
      </c>
      <c r="N97" s="74">
        <v>22.4068</v>
      </c>
      <c r="O97" s="74">
        <v>39.083199999999998</v>
      </c>
      <c r="P97" s="74">
        <v>39.083199999999998</v>
      </c>
      <c r="Q97" s="74" t="s">
        <v>127</v>
      </c>
      <c r="R97" s="74" t="s">
        <v>127</v>
      </c>
      <c r="S97" s="74" t="s">
        <v>127</v>
      </c>
      <c r="T97" s="74" t="s">
        <v>127</v>
      </c>
      <c r="U97" s="74">
        <v>15.9664</v>
      </c>
      <c r="V97" s="74">
        <v>0</v>
      </c>
      <c r="W97" s="74">
        <v>15.9664</v>
      </c>
      <c r="X97" s="74">
        <v>0</v>
      </c>
      <c r="Y97" s="74">
        <v>12.676</v>
      </c>
      <c r="Z97" s="74">
        <v>19.487300000000001</v>
      </c>
      <c r="AA97" s="74">
        <v>15.9664</v>
      </c>
      <c r="AB97" s="74">
        <v>0</v>
      </c>
      <c r="AC97" s="74">
        <v>15.9664</v>
      </c>
      <c r="AD97" s="74">
        <v>0</v>
      </c>
      <c r="AE97" s="74">
        <v>12.676</v>
      </c>
      <c r="AF97" s="74">
        <v>19.487300000000001</v>
      </c>
      <c r="AG97" s="74">
        <v>0</v>
      </c>
      <c r="AH97" s="74">
        <v>0</v>
      </c>
      <c r="AI97" s="74" t="s">
        <v>127</v>
      </c>
      <c r="AJ97" s="74" t="s">
        <v>127</v>
      </c>
      <c r="AK97" s="74" t="s">
        <v>127</v>
      </c>
      <c r="AL97" s="74" t="s">
        <v>127</v>
      </c>
      <c r="AM97" s="74">
        <v>22.112400000000001</v>
      </c>
    </row>
    <row r="98" spans="1:39" hidden="1" outlineLevel="1">
      <c r="A98" s="62">
        <v>43191</v>
      </c>
      <c r="B98" s="74">
        <v>34.846899999999998</v>
      </c>
      <c r="C98" s="74">
        <v>38.528300000000002</v>
      </c>
      <c r="D98" s="74">
        <v>31.791</v>
      </c>
      <c r="E98" s="74">
        <v>40.497199999999999</v>
      </c>
      <c r="F98" s="74">
        <v>50.438400000000001</v>
      </c>
      <c r="G98" s="74">
        <v>39.664999999999999</v>
      </c>
      <c r="H98" s="74">
        <v>23.936299999999999</v>
      </c>
      <c r="I98" s="74">
        <v>38.5274</v>
      </c>
      <c r="J98" s="74">
        <v>31.785599999999999</v>
      </c>
      <c r="K98" s="74">
        <v>40.497199999999999</v>
      </c>
      <c r="L98" s="74">
        <v>50.438400000000001</v>
      </c>
      <c r="M98" s="74">
        <v>39.664999999999999</v>
      </c>
      <c r="N98" s="74">
        <v>23.936299999999999</v>
      </c>
      <c r="O98" s="74">
        <v>55.314500000000002</v>
      </c>
      <c r="P98" s="74">
        <v>55.314500000000002</v>
      </c>
      <c r="Q98" s="74" t="s">
        <v>127</v>
      </c>
      <c r="R98" s="74" t="s">
        <v>127</v>
      </c>
      <c r="S98" s="74" t="s">
        <v>127</v>
      </c>
      <c r="T98" s="74" t="s">
        <v>127</v>
      </c>
      <c r="U98" s="74">
        <v>19.0123</v>
      </c>
      <c r="V98" s="74">
        <v>0</v>
      </c>
      <c r="W98" s="74">
        <v>19.0123</v>
      </c>
      <c r="X98" s="74">
        <v>0</v>
      </c>
      <c r="Y98" s="74">
        <v>18</v>
      </c>
      <c r="Z98" s="74">
        <v>19.012699999999999</v>
      </c>
      <c r="AA98" s="74">
        <v>19.0123</v>
      </c>
      <c r="AB98" s="74">
        <v>0</v>
      </c>
      <c r="AC98" s="74">
        <v>19.0123</v>
      </c>
      <c r="AD98" s="74">
        <v>0</v>
      </c>
      <c r="AE98" s="74">
        <v>18</v>
      </c>
      <c r="AF98" s="74">
        <v>19.012699999999999</v>
      </c>
      <c r="AG98" s="74">
        <v>0</v>
      </c>
      <c r="AH98" s="74">
        <v>0</v>
      </c>
      <c r="AI98" s="74" t="s">
        <v>127</v>
      </c>
      <c r="AJ98" s="74" t="s">
        <v>127</v>
      </c>
      <c r="AK98" s="74" t="s">
        <v>127</v>
      </c>
      <c r="AL98" s="74" t="s">
        <v>127</v>
      </c>
      <c r="AM98" s="74">
        <v>21.2484</v>
      </c>
    </row>
    <row r="99" spans="1:39" hidden="1" outlineLevel="1">
      <c r="A99" s="62">
        <v>43221</v>
      </c>
      <c r="B99" s="74">
        <v>33.612400000000001</v>
      </c>
      <c r="C99" s="74">
        <v>36.155900000000003</v>
      </c>
      <c r="D99" s="74">
        <v>31.217400000000001</v>
      </c>
      <c r="E99" s="74">
        <v>37.921799999999998</v>
      </c>
      <c r="F99" s="74">
        <v>57.172199999999997</v>
      </c>
      <c r="G99" s="74">
        <v>35.8767</v>
      </c>
      <c r="H99" s="74">
        <v>23.278199999999998</v>
      </c>
      <c r="I99" s="74">
        <v>36.154499999999999</v>
      </c>
      <c r="J99" s="74">
        <v>31.210599999999999</v>
      </c>
      <c r="K99" s="74">
        <v>37.921799999999998</v>
      </c>
      <c r="L99" s="74">
        <v>57.172199999999997</v>
      </c>
      <c r="M99" s="74">
        <v>35.8767</v>
      </c>
      <c r="N99" s="74">
        <v>23.278199999999998</v>
      </c>
      <c r="O99" s="74">
        <v>53.869900000000001</v>
      </c>
      <c r="P99" s="74">
        <v>53.869900000000001</v>
      </c>
      <c r="Q99" s="74" t="s">
        <v>127</v>
      </c>
      <c r="R99" s="74" t="s">
        <v>127</v>
      </c>
      <c r="S99" s="74" t="s">
        <v>127</v>
      </c>
      <c r="T99" s="74" t="s">
        <v>127</v>
      </c>
      <c r="U99" s="74">
        <v>8.7452000000000005</v>
      </c>
      <c r="V99" s="74">
        <v>0</v>
      </c>
      <c r="W99" s="74">
        <v>8.7452000000000005</v>
      </c>
      <c r="X99" s="74">
        <v>0</v>
      </c>
      <c r="Y99" s="74">
        <v>18</v>
      </c>
      <c r="Z99" s="74">
        <v>14.661099999999999</v>
      </c>
      <c r="AA99" s="74">
        <v>8.7452000000000005</v>
      </c>
      <c r="AB99" s="74">
        <v>0</v>
      </c>
      <c r="AC99" s="74">
        <v>8.7452000000000005</v>
      </c>
      <c r="AD99" s="74">
        <v>0</v>
      </c>
      <c r="AE99" s="74">
        <v>18</v>
      </c>
      <c r="AF99" s="74">
        <v>14.661099999999999</v>
      </c>
      <c r="AG99" s="74">
        <v>0</v>
      </c>
      <c r="AH99" s="74">
        <v>0</v>
      </c>
      <c r="AI99" s="74" t="s">
        <v>127</v>
      </c>
      <c r="AJ99" s="74" t="s">
        <v>127</v>
      </c>
      <c r="AK99" s="74" t="s">
        <v>127</v>
      </c>
      <c r="AL99" s="74" t="s">
        <v>127</v>
      </c>
      <c r="AM99" s="74">
        <v>21.892299999999999</v>
      </c>
    </row>
    <row r="100" spans="1:39" hidden="1" outlineLevel="1">
      <c r="A100" s="62">
        <v>43252</v>
      </c>
      <c r="B100" s="74">
        <v>35.483499999999999</v>
      </c>
      <c r="C100" s="74">
        <v>38.870699999999999</v>
      </c>
      <c r="D100" s="74">
        <v>32.079000000000001</v>
      </c>
      <c r="E100" s="74">
        <v>40.458500000000001</v>
      </c>
      <c r="F100" s="74">
        <v>41.718299999999999</v>
      </c>
      <c r="G100" s="74">
        <v>40.990200000000002</v>
      </c>
      <c r="H100" s="74">
        <v>25.184899999999999</v>
      </c>
      <c r="I100" s="74">
        <v>38.870399999999997</v>
      </c>
      <c r="J100" s="74">
        <v>32.076599999999999</v>
      </c>
      <c r="K100" s="74">
        <v>40.458500000000001</v>
      </c>
      <c r="L100" s="74">
        <v>41.718299999999999</v>
      </c>
      <c r="M100" s="74">
        <v>40.990200000000002</v>
      </c>
      <c r="N100" s="74">
        <v>25.184899999999999</v>
      </c>
      <c r="O100" s="74">
        <v>54.198799999999999</v>
      </c>
      <c r="P100" s="74">
        <v>54.198799999999999</v>
      </c>
      <c r="Q100" s="74" t="s">
        <v>127</v>
      </c>
      <c r="R100" s="74" t="s">
        <v>127</v>
      </c>
      <c r="S100" s="74" t="s">
        <v>127</v>
      </c>
      <c r="T100" s="74" t="s">
        <v>127</v>
      </c>
      <c r="U100" s="74">
        <v>16.2791</v>
      </c>
      <c r="V100" s="74">
        <v>0</v>
      </c>
      <c r="W100" s="74">
        <v>16.2791</v>
      </c>
      <c r="X100" s="74">
        <v>0</v>
      </c>
      <c r="Y100" s="74">
        <v>19.893799999999999</v>
      </c>
      <c r="Z100" s="74">
        <v>18.094100000000001</v>
      </c>
      <c r="AA100" s="74">
        <v>16.2791</v>
      </c>
      <c r="AB100" s="74">
        <v>0</v>
      </c>
      <c r="AC100" s="74">
        <v>16.2791</v>
      </c>
      <c r="AD100" s="74">
        <v>0</v>
      </c>
      <c r="AE100" s="74">
        <v>19.893799999999999</v>
      </c>
      <c r="AF100" s="74">
        <v>18.094100000000001</v>
      </c>
      <c r="AG100" s="74">
        <v>0</v>
      </c>
      <c r="AH100" s="74">
        <v>0</v>
      </c>
      <c r="AI100" s="74" t="s">
        <v>127</v>
      </c>
      <c r="AJ100" s="74" t="s">
        <v>127</v>
      </c>
      <c r="AK100" s="74" t="s">
        <v>127</v>
      </c>
      <c r="AL100" s="74" t="s">
        <v>127</v>
      </c>
      <c r="AM100" s="74">
        <v>22.529199999999999</v>
      </c>
    </row>
    <row r="101" spans="1:39" hidden="1" outlineLevel="1">
      <c r="A101" s="62">
        <v>43282</v>
      </c>
      <c r="B101" s="74">
        <v>34.613500000000002</v>
      </c>
      <c r="C101" s="74">
        <v>38.141199999999998</v>
      </c>
      <c r="D101" s="74">
        <v>31.9693</v>
      </c>
      <c r="E101" s="74">
        <v>40.0032</v>
      </c>
      <c r="F101" s="74">
        <v>45.930399999999999</v>
      </c>
      <c r="G101" s="74">
        <v>39.592199999999998</v>
      </c>
      <c r="H101" s="74">
        <v>27.294599999999999</v>
      </c>
      <c r="I101" s="74">
        <v>38.2789</v>
      </c>
      <c r="J101" s="74">
        <v>31.964700000000001</v>
      </c>
      <c r="K101" s="74">
        <v>40.195300000000003</v>
      </c>
      <c r="L101" s="74">
        <v>45.930399999999999</v>
      </c>
      <c r="M101" s="74">
        <v>39.592199999999998</v>
      </c>
      <c r="N101" s="74">
        <v>29.385999999999999</v>
      </c>
      <c r="O101" s="74">
        <v>9.3370999999999995</v>
      </c>
      <c r="P101" s="74">
        <v>57.005800000000001</v>
      </c>
      <c r="Q101" s="74">
        <v>8.9152000000000005</v>
      </c>
      <c r="R101" s="74" t="s">
        <v>127</v>
      </c>
      <c r="S101" s="74" t="s">
        <v>127</v>
      </c>
      <c r="T101" s="74">
        <v>8.9152000000000005</v>
      </c>
      <c r="U101" s="74">
        <v>11.025499999999999</v>
      </c>
      <c r="V101" s="74">
        <v>0</v>
      </c>
      <c r="W101" s="74">
        <v>11.025499999999999</v>
      </c>
      <c r="X101" s="74">
        <v>0</v>
      </c>
      <c r="Y101" s="74">
        <v>20.187899999999999</v>
      </c>
      <c r="Z101" s="74">
        <v>18.599900000000002</v>
      </c>
      <c r="AA101" s="74">
        <v>11.025499999999999</v>
      </c>
      <c r="AB101" s="74">
        <v>0</v>
      </c>
      <c r="AC101" s="74">
        <v>11.025499999999999</v>
      </c>
      <c r="AD101" s="74">
        <v>0</v>
      </c>
      <c r="AE101" s="74">
        <v>20.187899999999999</v>
      </c>
      <c r="AF101" s="74">
        <v>18.599900000000002</v>
      </c>
      <c r="AG101" s="74">
        <v>0</v>
      </c>
      <c r="AH101" s="74">
        <v>0</v>
      </c>
      <c r="AI101" s="74">
        <v>0</v>
      </c>
      <c r="AJ101" s="74" t="s">
        <v>127</v>
      </c>
      <c r="AK101" s="74" t="s">
        <v>127</v>
      </c>
      <c r="AL101" s="74">
        <v>0</v>
      </c>
      <c r="AM101" s="74">
        <v>22.5092</v>
      </c>
    </row>
    <row r="102" spans="1:39" hidden="1" outlineLevel="1">
      <c r="A102" s="62">
        <v>43313</v>
      </c>
      <c r="B102" s="74">
        <v>34.923200000000001</v>
      </c>
      <c r="C102" s="74">
        <v>37.128999999999998</v>
      </c>
      <c r="D102" s="74">
        <v>31.641300000000001</v>
      </c>
      <c r="E102" s="74">
        <v>38.996200000000002</v>
      </c>
      <c r="F102" s="74">
        <v>40.0413</v>
      </c>
      <c r="G102" s="74">
        <v>39.906500000000001</v>
      </c>
      <c r="H102" s="74">
        <v>22.02</v>
      </c>
      <c r="I102" s="74">
        <v>37.128399999999999</v>
      </c>
      <c r="J102" s="74">
        <v>31.638000000000002</v>
      </c>
      <c r="K102" s="74">
        <v>38.996200000000002</v>
      </c>
      <c r="L102" s="74">
        <v>40.0413</v>
      </c>
      <c r="M102" s="74">
        <v>39.906500000000001</v>
      </c>
      <c r="N102" s="74">
        <v>22.02</v>
      </c>
      <c r="O102" s="74">
        <v>48.801400000000001</v>
      </c>
      <c r="P102" s="74">
        <v>48.801400000000001</v>
      </c>
      <c r="Q102" s="74">
        <v>0</v>
      </c>
      <c r="R102" s="74" t="s">
        <v>127</v>
      </c>
      <c r="S102" s="74">
        <v>0</v>
      </c>
      <c r="T102" s="74" t="s">
        <v>127</v>
      </c>
      <c r="U102" s="74">
        <v>18.179200000000002</v>
      </c>
      <c r="V102" s="74">
        <v>0</v>
      </c>
      <c r="W102" s="74">
        <v>18.179200000000002</v>
      </c>
      <c r="X102" s="74">
        <v>0</v>
      </c>
      <c r="Y102" s="74">
        <v>7.5</v>
      </c>
      <c r="Z102" s="74">
        <v>19.168500000000002</v>
      </c>
      <c r="AA102" s="74">
        <v>19.168500000000002</v>
      </c>
      <c r="AB102" s="74">
        <v>0</v>
      </c>
      <c r="AC102" s="74">
        <v>19.168500000000002</v>
      </c>
      <c r="AD102" s="74">
        <v>0</v>
      </c>
      <c r="AE102" s="74">
        <v>0</v>
      </c>
      <c r="AF102" s="74">
        <v>19.168500000000002</v>
      </c>
      <c r="AG102" s="74">
        <v>7.5</v>
      </c>
      <c r="AH102" s="74">
        <v>0</v>
      </c>
      <c r="AI102" s="74">
        <v>7.5</v>
      </c>
      <c r="AJ102" s="74" t="s">
        <v>127</v>
      </c>
      <c r="AK102" s="74">
        <v>7.5</v>
      </c>
      <c r="AL102" s="74" t="s">
        <v>127</v>
      </c>
      <c r="AM102" s="74">
        <v>25.1799</v>
      </c>
    </row>
    <row r="103" spans="1:39" hidden="1" outlineLevel="1">
      <c r="A103" s="62">
        <v>43344</v>
      </c>
      <c r="B103" s="74">
        <v>35.141500000000001</v>
      </c>
      <c r="C103" s="74">
        <v>37.594900000000003</v>
      </c>
      <c r="D103" s="74">
        <v>32.107599999999998</v>
      </c>
      <c r="E103" s="74">
        <v>38.9223</v>
      </c>
      <c r="F103" s="74">
        <v>41.480200000000004</v>
      </c>
      <c r="G103" s="74">
        <v>39.600999999999999</v>
      </c>
      <c r="H103" s="74">
        <v>24.411799999999999</v>
      </c>
      <c r="I103" s="74">
        <v>37.5946</v>
      </c>
      <c r="J103" s="74">
        <v>32.104300000000002</v>
      </c>
      <c r="K103" s="74">
        <v>38.9223</v>
      </c>
      <c r="L103" s="74">
        <v>41.480200000000004</v>
      </c>
      <c r="M103" s="74">
        <v>39.600999999999999</v>
      </c>
      <c r="N103" s="74">
        <v>24.411799999999999</v>
      </c>
      <c r="O103" s="74">
        <v>44.121299999999998</v>
      </c>
      <c r="P103" s="74">
        <v>44.121299999999998</v>
      </c>
      <c r="Q103" s="74">
        <v>0</v>
      </c>
      <c r="R103" s="74" t="s">
        <v>127</v>
      </c>
      <c r="S103" s="74" t="s">
        <v>127</v>
      </c>
      <c r="T103" s="74">
        <v>0</v>
      </c>
      <c r="U103" s="74">
        <v>17.229700000000001</v>
      </c>
      <c r="V103" s="74">
        <v>0</v>
      </c>
      <c r="W103" s="74">
        <v>17.229700000000001</v>
      </c>
      <c r="X103" s="74">
        <v>0</v>
      </c>
      <c r="Y103" s="74">
        <v>0</v>
      </c>
      <c r="Z103" s="74">
        <v>17.229700000000001</v>
      </c>
      <c r="AA103" s="74">
        <v>18.453700000000001</v>
      </c>
      <c r="AB103" s="74">
        <v>0</v>
      </c>
      <c r="AC103" s="74">
        <v>18.453700000000001</v>
      </c>
      <c r="AD103" s="74">
        <v>0</v>
      </c>
      <c r="AE103" s="74">
        <v>0</v>
      </c>
      <c r="AF103" s="74">
        <v>18.453700000000001</v>
      </c>
      <c r="AG103" s="74">
        <v>7.5</v>
      </c>
      <c r="AH103" s="74">
        <v>0</v>
      </c>
      <c r="AI103" s="74">
        <v>7.5</v>
      </c>
      <c r="AJ103" s="74" t="s">
        <v>127</v>
      </c>
      <c r="AK103" s="74" t="s">
        <v>127</v>
      </c>
      <c r="AL103" s="74">
        <v>7.5</v>
      </c>
      <c r="AM103" s="74">
        <v>25.183700000000002</v>
      </c>
    </row>
    <row r="104" spans="1:39" hidden="1" outlineLevel="1">
      <c r="A104" s="62">
        <v>43374</v>
      </c>
      <c r="B104" s="74">
        <v>37.245600000000003</v>
      </c>
      <c r="C104" s="74">
        <v>39.658000000000001</v>
      </c>
      <c r="D104" s="74">
        <v>41.572800000000001</v>
      </c>
      <c r="E104" s="74">
        <v>39.298000000000002</v>
      </c>
      <c r="F104" s="74">
        <v>41.7119</v>
      </c>
      <c r="G104" s="74">
        <v>38.959099999999999</v>
      </c>
      <c r="H104" s="74">
        <v>26.578499999999998</v>
      </c>
      <c r="I104" s="74">
        <v>39.656500000000001</v>
      </c>
      <c r="J104" s="74">
        <v>41.564399999999999</v>
      </c>
      <c r="K104" s="74">
        <v>39.298000000000002</v>
      </c>
      <c r="L104" s="74">
        <v>41.7119</v>
      </c>
      <c r="M104" s="74">
        <v>38.959099999999999</v>
      </c>
      <c r="N104" s="74">
        <v>26.578499999999998</v>
      </c>
      <c r="O104" s="74">
        <v>58.301600000000001</v>
      </c>
      <c r="P104" s="74">
        <v>58.301600000000001</v>
      </c>
      <c r="Q104" s="74" t="s">
        <v>127</v>
      </c>
      <c r="R104" s="74" t="s">
        <v>127</v>
      </c>
      <c r="S104" s="74" t="s">
        <v>127</v>
      </c>
      <c r="T104" s="74" t="s">
        <v>127</v>
      </c>
      <c r="U104" s="74">
        <v>17.900600000000001</v>
      </c>
      <c r="V104" s="74">
        <v>0</v>
      </c>
      <c r="W104" s="74">
        <v>17.900600000000001</v>
      </c>
      <c r="X104" s="74">
        <v>0</v>
      </c>
      <c r="Y104" s="74">
        <v>17.899999999999999</v>
      </c>
      <c r="Z104" s="74">
        <v>17.900700000000001</v>
      </c>
      <c r="AA104" s="74">
        <v>17.900600000000001</v>
      </c>
      <c r="AB104" s="74">
        <v>0</v>
      </c>
      <c r="AC104" s="74">
        <v>17.900600000000001</v>
      </c>
      <c r="AD104" s="74">
        <v>0</v>
      </c>
      <c r="AE104" s="74">
        <v>17.899999999999999</v>
      </c>
      <c r="AF104" s="74">
        <v>17.900700000000001</v>
      </c>
      <c r="AG104" s="74">
        <v>0</v>
      </c>
      <c r="AH104" s="74">
        <v>0</v>
      </c>
      <c r="AI104" s="74" t="s">
        <v>127</v>
      </c>
      <c r="AJ104" s="74" t="s">
        <v>127</v>
      </c>
      <c r="AK104" s="74" t="s">
        <v>127</v>
      </c>
      <c r="AL104" s="74" t="s">
        <v>127</v>
      </c>
      <c r="AM104" s="74">
        <v>25.8781</v>
      </c>
    </row>
    <row r="105" spans="1:39" hidden="1" outlineLevel="1">
      <c r="A105" s="62">
        <v>43405</v>
      </c>
      <c r="B105" s="74">
        <v>35.681100000000001</v>
      </c>
      <c r="C105" s="74">
        <v>38.995899999999999</v>
      </c>
      <c r="D105" s="74">
        <v>42.339300000000001</v>
      </c>
      <c r="E105" s="74">
        <v>38.708399999999997</v>
      </c>
      <c r="F105" s="74">
        <v>40.389000000000003</v>
      </c>
      <c r="G105" s="74">
        <v>39.610300000000002</v>
      </c>
      <c r="H105" s="74">
        <v>16.2835</v>
      </c>
      <c r="I105" s="74">
        <v>38.993600000000001</v>
      </c>
      <c r="J105" s="74">
        <v>42.3155</v>
      </c>
      <c r="K105" s="74">
        <v>38.708399999999997</v>
      </c>
      <c r="L105" s="74">
        <v>40.389000000000003</v>
      </c>
      <c r="M105" s="74">
        <v>39.610300000000002</v>
      </c>
      <c r="N105" s="74">
        <v>16.2835</v>
      </c>
      <c r="O105" s="74">
        <v>58.461799999999997</v>
      </c>
      <c r="P105" s="74">
        <v>58.461799999999997</v>
      </c>
      <c r="Q105" s="74" t="s">
        <v>127</v>
      </c>
      <c r="R105" s="74" t="s">
        <v>127</v>
      </c>
      <c r="S105" s="74" t="s">
        <v>127</v>
      </c>
      <c r="T105" s="74" t="s">
        <v>127</v>
      </c>
      <c r="U105" s="74">
        <v>14.3834</v>
      </c>
      <c r="V105" s="74">
        <v>0</v>
      </c>
      <c r="W105" s="74">
        <v>14.3834</v>
      </c>
      <c r="X105" s="74">
        <v>0</v>
      </c>
      <c r="Y105" s="74">
        <v>18.463100000000001</v>
      </c>
      <c r="Z105" s="74">
        <v>16.235700000000001</v>
      </c>
      <c r="AA105" s="74">
        <v>14.3834</v>
      </c>
      <c r="AB105" s="74">
        <v>0</v>
      </c>
      <c r="AC105" s="74">
        <v>14.3834</v>
      </c>
      <c r="AD105" s="74">
        <v>0</v>
      </c>
      <c r="AE105" s="74">
        <v>18.463100000000001</v>
      </c>
      <c r="AF105" s="74">
        <v>16.235700000000001</v>
      </c>
      <c r="AG105" s="74">
        <v>0</v>
      </c>
      <c r="AH105" s="74">
        <v>0</v>
      </c>
      <c r="AI105" s="74" t="s">
        <v>127</v>
      </c>
      <c r="AJ105" s="74" t="s">
        <v>127</v>
      </c>
      <c r="AK105" s="74" t="s">
        <v>127</v>
      </c>
      <c r="AL105" s="74" t="s">
        <v>127</v>
      </c>
      <c r="AM105" s="74">
        <v>24.4101</v>
      </c>
    </row>
    <row r="106" spans="1:39" hidden="1" outlineLevel="1">
      <c r="A106" s="62">
        <v>43435</v>
      </c>
      <c r="B106" s="74">
        <v>41.035899999999998</v>
      </c>
      <c r="C106" s="74">
        <v>45.2517</v>
      </c>
      <c r="D106" s="74">
        <v>39.430700000000002</v>
      </c>
      <c r="E106" s="74">
        <v>45.664900000000003</v>
      </c>
      <c r="F106" s="74">
        <v>40.574300000000001</v>
      </c>
      <c r="G106" s="74">
        <v>49.195599999999999</v>
      </c>
      <c r="H106" s="74">
        <v>16.137899999999998</v>
      </c>
      <c r="I106" s="74">
        <v>46.0777</v>
      </c>
      <c r="J106" s="74">
        <v>39.370199999999997</v>
      </c>
      <c r="K106" s="74">
        <v>46.566400000000002</v>
      </c>
      <c r="L106" s="74">
        <v>43.252000000000002</v>
      </c>
      <c r="M106" s="74">
        <v>49.195599999999999</v>
      </c>
      <c r="N106" s="74">
        <v>16.137899999999998</v>
      </c>
      <c r="O106" s="74">
        <v>15.335699999999999</v>
      </c>
      <c r="P106" s="74">
        <v>58.905299999999997</v>
      </c>
      <c r="Q106" s="74">
        <v>15</v>
      </c>
      <c r="R106" s="74">
        <v>15</v>
      </c>
      <c r="S106" s="74" t="s">
        <v>127</v>
      </c>
      <c r="T106" s="74" t="s">
        <v>127</v>
      </c>
      <c r="U106" s="74">
        <v>19.432200000000002</v>
      </c>
      <c r="V106" s="74">
        <v>0</v>
      </c>
      <c r="W106" s="74">
        <v>19.432200000000002</v>
      </c>
      <c r="X106" s="74">
        <v>0</v>
      </c>
      <c r="Y106" s="74">
        <v>0</v>
      </c>
      <c r="Z106" s="74">
        <v>19.432200000000002</v>
      </c>
      <c r="AA106" s="74">
        <v>19.432200000000002</v>
      </c>
      <c r="AB106" s="74">
        <v>0</v>
      </c>
      <c r="AC106" s="74">
        <v>19.432200000000002</v>
      </c>
      <c r="AD106" s="74">
        <v>0</v>
      </c>
      <c r="AE106" s="74">
        <v>0</v>
      </c>
      <c r="AF106" s="74">
        <v>19.432200000000002</v>
      </c>
      <c r="AG106" s="74">
        <v>0</v>
      </c>
      <c r="AH106" s="74">
        <v>0</v>
      </c>
      <c r="AI106" s="74">
        <v>0</v>
      </c>
      <c r="AJ106" s="74">
        <v>0</v>
      </c>
      <c r="AK106" s="74" t="s">
        <v>127</v>
      </c>
      <c r="AL106" s="74" t="s">
        <v>127</v>
      </c>
      <c r="AM106" s="74">
        <v>24.825299999999999</v>
      </c>
    </row>
    <row r="107" spans="1:39" hidden="1" outlineLevel="1">
      <c r="A107" s="62">
        <v>43466</v>
      </c>
      <c r="B107" s="74">
        <v>40.774000000000001</v>
      </c>
      <c r="C107" s="74">
        <v>43.721600000000002</v>
      </c>
      <c r="D107" s="74">
        <v>39.392099999999999</v>
      </c>
      <c r="E107" s="74">
        <v>44.0535</v>
      </c>
      <c r="F107" s="74">
        <v>42.797499999999999</v>
      </c>
      <c r="G107" s="74">
        <v>45.701900000000002</v>
      </c>
      <c r="H107" s="74">
        <v>19.0715</v>
      </c>
      <c r="I107" s="74">
        <v>43.735500000000002</v>
      </c>
      <c r="J107" s="74">
        <v>39.382899999999999</v>
      </c>
      <c r="K107" s="74">
        <v>44.069099999999999</v>
      </c>
      <c r="L107" s="74">
        <v>42.797499999999999</v>
      </c>
      <c r="M107" s="74">
        <v>45.701900000000002</v>
      </c>
      <c r="N107" s="74">
        <v>19.2043</v>
      </c>
      <c r="O107" s="74">
        <v>17.122900000000001</v>
      </c>
      <c r="P107" s="74">
        <v>55.160400000000003</v>
      </c>
      <c r="Q107" s="74">
        <v>13.8</v>
      </c>
      <c r="R107" s="74" t="s">
        <v>127</v>
      </c>
      <c r="S107" s="74" t="s">
        <v>127</v>
      </c>
      <c r="T107" s="74">
        <v>13.8</v>
      </c>
      <c r="U107" s="74">
        <v>18.457799999999999</v>
      </c>
      <c r="V107" s="74">
        <v>0</v>
      </c>
      <c r="W107" s="74">
        <v>18.457799999999999</v>
      </c>
      <c r="X107" s="74">
        <v>0</v>
      </c>
      <c r="Y107" s="74">
        <v>12.6327</v>
      </c>
      <c r="Z107" s="74">
        <v>18.790900000000001</v>
      </c>
      <c r="AA107" s="74">
        <v>20.241199999999999</v>
      </c>
      <c r="AB107" s="74">
        <v>0</v>
      </c>
      <c r="AC107" s="74">
        <v>20.241199999999999</v>
      </c>
      <c r="AD107" s="74">
        <v>0</v>
      </c>
      <c r="AE107" s="74">
        <v>12.6327</v>
      </c>
      <c r="AF107" s="74">
        <v>20.829499999999999</v>
      </c>
      <c r="AG107" s="74">
        <v>13</v>
      </c>
      <c r="AH107" s="74">
        <v>0</v>
      </c>
      <c r="AI107" s="74">
        <v>13</v>
      </c>
      <c r="AJ107" s="74" t="s">
        <v>127</v>
      </c>
      <c r="AK107" s="74" t="s">
        <v>127</v>
      </c>
      <c r="AL107" s="74">
        <v>13</v>
      </c>
      <c r="AM107" s="74">
        <v>25.793900000000001</v>
      </c>
    </row>
    <row r="108" spans="1:39" hidden="1" outlineLevel="1">
      <c r="A108" s="62">
        <v>43497</v>
      </c>
      <c r="B108" s="74">
        <v>32.455300000000001</v>
      </c>
      <c r="C108" s="74">
        <v>34.536200000000001</v>
      </c>
      <c r="D108" s="74">
        <v>41.448099999999997</v>
      </c>
      <c r="E108" s="74">
        <v>33.915300000000002</v>
      </c>
      <c r="F108" s="74">
        <v>36.859400000000001</v>
      </c>
      <c r="G108" s="74">
        <v>34.545699999999997</v>
      </c>
      <c r="H108" s="74">
        <v>8.1753999999999998</v>
      </c>
      <c r="I108" s="74">
        <v>34.366199999999999</v>
      </c>
      <c r="J108" s="74">
        <v>39.826000000000001</v>
      </c>
      <c r="K108" s="74">
        <v>33.915300000000002</v>
      </c>
      <c r="L108" s="74">
        <v>36.859400000000001</v>
      </c>
      <c r="M108" s="74">
        <v>34.545699999999997</v>
      </c>
      <c r="N108" s="74">
        <v>8.1753999999999998</v>
      </c>
      <c r="O108" s="74">
        <v>59.960599999999999</v>
      </c>
      <c r="P108" s="74">
        <v>59.960599999999999</v>
      </c>
      <c r="Q108" s="74">
        <v>0</v>
      </c>
      <c r="R108" s="74" t="s">
        <v>127</v>
      </c>
      <c r="S108" s="74">
        <v>0</v>
      </c>
      <c r="T108" s="74" t="s">
        <v>127</v>
      </c>
      <c r="U108" s="74">
        <v>19.648700000000002</v>
      </c>
      <c r="V108" s="74">
        <v>0</v>
      </c>
      <c r="W108" s="74">
        <v>19.648700000000002</v>
      </c>
      <c r="X108" s="74">
        <v>0</v>
      </c>
      <c r="Y108" s="74">
        <v>12.6318</v>
      </c>
      <c r="Z108" s="74">
        <v>19.778300000000002</v>
      </c>
      <c r="AA108" s="74">
        <v>19.648700000000002</v>
      </c>
      <c r="AB108" s="74">
        <v>0</v>
      </c>
      <c r="AC108" s="74">
        <v>19.648700000000002</v>
      </c>
      <c r="AD108" s="74">
        <v>0</v>
      </c>
      <c r="AE108" s="74">
        <v>12.6318</v>
      </c>
      <c r="AF108" s="74">
        <v>19.778300000000002</v>
      </c>
      <c r="AG108" s="74">
        <v>0</v>
      </c>
      <c r="AH108" s="74">
        <v>0</v>
      </c>
      <c r="AI108" s="74">
        <v>0</v>
      </c>
      <c r="AJ108" s="74" t="s">
        <v>127</v>
      </c>
      <c r="AK108" s="74">
        <v>0</v>
      </c>
      <c r="AL108" s="74" t="s">
        <v>127</v>
      </c>
      <c r="AM108" s="74">
        <v>25.350200000000001</v>
      </c>
    </row>
    <row r="109" spans="1:39" hidden="1" outlineLevel="1">
      <c r="A109" s="62">
        <v>43525</v>
      </c>
      <c r="B109" s="74">
        <v>31.156099999999999</v>
      </c>
      <c r="C109" s="74">
        <v>32.434600000000003</v>
      </c>
      <c r="D109" s="74">
        <v>40.640599999999999</v>
      </c>
      <c r="E109" s="74">
        <v>31.753900000000002</v>
      </c>
      <c r="F109" s="74">
        <v>31.687200000000001</v>
      </c>
      <c r="G109" s="74">
        <v>33.3583</v>
      </c>
      <c r="H109" s="74">
        <v>11.417199999999999</v>
      </c>
      <c r="I109" s="74">
        <v>32.433100000000003</v>
      </c>
      <c r="J109" s="74">
        <v>40.628300000000003</v>
      </c>
      <c r="K109" s="74">
        <v>31.753900000000002</v>
      </c>
      <c r="L109" s="74">
        <v>31.687200000000001</v>
      </c>
      <c r="M109" s="74">
        <v>33.3583</v>
      </c>
      <c r="N109" s="74">
        <v>11.417199999999999</v>
      </c>
      <c r="O109" s="74">
        <v>53.080399999999997</v>
      </c>
      <c r="P109" s="74">
        <v>53.080399999999997</v>
      </c>
      <c r="Q109" s="74" t="s">
        <v>127</v>
      </c>
      <c r="R109" s="74" t="s">
        <v>127</v>
      </c>
      <c r="S109" s="74" t="s">
        <v>127</v>
      </c>
      <c r="T109" s="74" t="s">
        <v>127</v>
      </c>
      <c r="U109" s="74">
        <v>17.544599999999999</v>
      </c>
      <c r="V109" s="74">
        <v>0</v>
      </c>
      <c r="W109" s="74">
        <v>17.544599999999999</v>
      </c>
      <c r="X109" s="74">
        <v>0</v>
      </c>
      <c r="Y109" s="74">
        <v>0</v>
      </c>
      <c r="Z109" s="74">
        <v>17.544599999999999</v>
      </c>
      <c r="AA109" s="74">
        <v>17.544599999999999</v>
      </c>
      <c r="AB109" s="74">
        <v>0</v>
      </c>
      <c r="AC109" s="74">
        <v>17.544599999999999</v>
      </c>
      <c r="AD109" s="74">
        <v>0</v>
      </c>
      <c r="AE109" s="74">
        <v>0</v>
      </c>
      <c r="AF109" s="74">
        <v>17.544599999999999</v>
      </c>
      <c r="AG109" s="74">
        <v>0</v>
      </c>
      <c r="AH109" s="74">
        <v>0</v>
      </c>
      <c r="AI109" s="74" t="s">
        <v>127</v>
      </c>
      <c r="AJ109" s="74" t="s">
        <v>127</v>
      </c>
      <c r="AK109" s="74" t="s">
        <v>127</v>
      </c>
      <c r="AL109" s="74" t="s">
        <v>127</v>
      </c>
      <c r="AM109" s="74">
        <v>26.2744</v>
      </c>
    </row>
    <row r="110" spans="1:39" hidden="1" outlineLevel="1">
      <c r="A110" s="62">
        <v>43556</v>
      </c>
      <c r="B110" s="74">
        <v>32.244500000000002</v>
      </c>
      <c r="C110" s="74">
        <v>34.651899999999998</v>
      </c>
      <c r="D110" s="74">
        <v>40.322099999999999</v>
      </c>
      <c r="E110" s="74">
        <v>34.183</v>
      </c>
      <c r="F110" s="74">
        <v>36.719499999999996</v>
      </c>
      <c r="G110" s="74">
        <v>33.883400000000002</v>
      </c>
      <c r="H110" s="74">
        <v>25.225999999999999</v>
      </c>
      <c r="I110" s="74">
        <v>34.651800000000001</v>
      </c>
      <c r="J110" s="74">
        <v>40.320599999999999</v>
      </c>
      <c r="K110" s="74">
        <v>34.183</v>
      </c>
      <c r="L110" s="74">
        <v>36.719499999999996</v>
      </c>
      <c r="M110" s="74">
        <v>33.883400000000002</v>
      </c>
      <c r="N110" s="74">
        <v>25.225999999999999</v>
      </c>
      <c r="O110" s="74">
        <v>49.688699999999997</v>
      </c>
      <c r="P110" s="74">
        <v>49.688699999999997</v>
      </c>
      <c r="Q110" s="74">
        <v>0</v>
      </c>
      <c r="R110" s="74" t="s">
        <v>127</v>
      </c>
      <c r="S110" s="74">
        <v>0</v>
      </c>
      <c r="T110" s="74">
        <v>0</v>
      </c>
      <c r="U110" s="74">
        <v>19.736499999999999</v>
      </c>
      <c r="V110" s="74">
        <v>0</v>
      </c>
      <c r="W110" s="74">
        <v>19.736499999999999</v>
      </c>
      <c r="X110" s="74">
        <v>0</v>
      </c>
      <c r="Y110" s="74">
        <v>26.184100000000001</v>
      </c>
      <c r="Z110" s="74">
        <v>19.366</v>
      </c>
      <c r="AA110" s="74">
        <v>20.314900000000002</v>
      </c>
      <c r="AB110" s="74">
        <v>0</v>
      </c>
      <c r="AC110" s="74">
        <v>20.314900000000002</v>
      </c>
      <c r="AD110" s="74">
        <v>0</v>
      </c>
      <c r="AE110" s="74">
        <v>26.184100000000001</v>
      </c>
      <c r="AF110" s="74">
        <v>19.8996</v>
      </c>
      <c r="AG110" s="74">
        <v>17.058900000000001</v>
      </c>
      <c r="AH110" s="74">
        <v>0</v>
      </c>
      <c r="AI110" s="74">
        <v>17.058900000000001</v>
      </c>
      <c r="AJ110" s="74" t="s">
        <v>127</v>
      </c>
      <c r="AK110" s="74">
        <v>0</v>
      </c>
      <c r="AL110" s="74">
        <v>17.058900000000001</v>
      </c>
      <c r="AM110" s="74">
        <v>23.5488</v>
      </c>
    </row>
    <row r="111" spans="1:39" hidden="1" outlineLevel="1">
      <c r="A111" s="62">
        <v>43586</v>
      </c>
      <c r="B111" s="74">
        <v>34.559100000000001</v>
      </c>
      <c r="C111" s="74">
        <v>37.346899999999998</v>
      </c>
      <c r="D111" s="74">
        <v>39.6631</v>
      </c>
      <c r="E111" s="74">
        <v>37.154899999999998</v>
      </c>
      <c r="F111" s="74">
        <v>39.296799999999998</v>
      </c>
      <c r="G111" s="74">
        <v>35.969299999999997</v>
      </c>
      <c r="H111" s="74">
        <v>32.7303</v>
      </c>
      <c r="I111" s="74">
        <v>37.345700000000001</v>
      </c>
      <c r="J111" s="74">
        <v>39.649799999999999</v>
      </c>
      <c r="K111" s="74">
        <v>37.154899999999998</v>
      </c>
      <c r="L111" s="74">
        <v>39.296799999999998</v>
      </c>
      <c r="M111" s="74">
        <v>35.969299999999997</v>
      </c>
      <c r="N111" s="74">
        <v>32.7303</v>
      </c>
      <c r="O111" s="74">
        <v>55.081499999999998</v>
      </c>
      <c r="P111" s="74">
        <v>55.081499999999998</v>
      </c>
      <c r="Q111" s="74">
        <v>0</v>
      </c>
      <c r="R111" s="74" t="s">
        <v>127</v>
      </c>
      <c r="S111" s="74">
        <v>0</v>
      </c>
      <c r="T111" s="74">
        <v>0</v>
      </c>
      <c r="U111" s="74">
        <v>17.569299999999998</v>
      </c>
      <c r="V111" s="74">
        <v>0</v>
      </c>
      <c r="W111" s="74">
        <v>17.569299999999998</v>
      </c>
      <c r="X111" s="74">
        <v>0</v>
      </c>
      <c r="Y111" s="74">
        <v>24.339500000000001</v>
      </c>
      <c r="Z111" s="74">
        <v>16.871400000000001</v>
      </c>
      <c r="AA111" s="74">
        <v>17.6175</v>
      </c>
      <c r="AB111" s="74">
        <v>0</v>
      </c>
      <c r="AC111" s="74">
        <v>17.6175</v>
      </c>
      <c r="AD111" s="74">
        <v>0</v>
      </c>
      <c r="AE111" s="74">
        <v>24.339500000000001</v>
      </c>
      <c r="AF111" s="74">
        <v>16.9208</v>
      </c>
      <c r="AG111" s="74">
        <v>7.6252000000000004</v>
      </c>
      <c r="AH111" s="74">
        <v>0</v>
      </c>
      <c r="AI111" s="74">
        <v>7.6252000000000004</v>
      </c>
      <c r="AJ111" s="74" t="s">
        <v>127</v>
      </c>
      <c r="AK111" s="74">
        <v>0</v>
      </c>
      <c r="AL111" s="74">
        <v>7.6252000000000004</v>
      </c>
      <c r="AM111" s="74">
        <v>23.993500000000001</v>
      </c>
    </row>
    <row r="112" spans="1:39" hidden="1" outlineLevel="1">
      <c r="A112" s="62">
        <v>43617</v>
      </c>
      <c r="B112" s="74">
        <v>34.499600000000001</v>
      </c>
      <c r="C112" s="74">
        <v>37.625</v>
      </c>
      <c r="D112" s="74">
        <v>41.097799999999999</v>
      </c>
      <c r="E112" s="74">
        <v>37.2376</v>
      </c>
      <c r="F112" s="74">
        <v>36.402200000000001</v>
      </c>
      <c r="G112" s="74">
        <v>38.2042</v>
      </c>
      <c r="H112" s="74">
        <v>27.628599999999999</v>
      </c>
      <c r="I112" s="74">
        <v>37.6235</v>
      </c>
      <c r="J112" s="74">
        <v>41.085299999999997</v>
      </c>
      <c r="K112" s="74">
        <v>37.2376</v>
      </c>
      <c r="L112" s="74">
        <v>36.402200000000001</v>
      </c>
      <c r="M112" s="74">
        <v>38.2042</v>
      </c>
      <c r="N112" s="74">
        <v>27.628599999999999</v>
      </c>
      <c r="O112" s="74">
        <v>58.738100000000003</v>
      </c>
      <c r="P112" s="74">
        <v>58.738100000000003</v>
      </c>
      <c r="Q112" s="74">
        <v>0</v>
      </c>
      <c r="R112" s="74" t="s">
        <v>127</v>
      </c>
      <c r="S112" s="74">
        <v>0</v>
      </c>
      <c r="T112" s="74">
        <v>0</v>
      </c>
      <c r="U112" s="74">
        <v>20.247299999999999</v>
      </c>
      <c r="V112" s="74">
        <v>0</v>
      </c>
      <c r="W112" s="74">
        <v>20.247299999999999</v>
      </c>
      <c r="X112" s="74">
        <v>44.66</v>
      </c>
      <c r="Y112" s="74">
        <v>18</v>
      </c>
      <c r="Z112" s="74">
        <v>18.170999999999999</v>
      </c>
      <c r="AA112" s="74">
        <v>20.3169</v>
      </c>
      <c r="AB112" s="74">
        <v>0</v>
      </c>
      <c r="AC112" s="74">
        <v>20.3169</v>
      </c>
      <c r="AD112" s="74">
        <v>44.66</v>
      </c>
      <c r="AE112" s="74">
        <v>18</v>
      </c>
      <c r="AF112" s="74">
        <v>18.229600000000001</v>
      </c>
      <c r="AG112" s="74">
        <v>11.018000000000001</v>
      </c>
      <c r="AH112" s="74">
        <v>0</v>
      </c>
      <c r="AI112" s="74">
        <v>11.018000000000001</v>
      </c>
      <c r="AJ112" s="74" t="s">
        <v>127</v>
      </c>
      <c r="AK112" s="74">
        <v>0</v>
      </c>
      <c r="AL112" s="74">
        <v>11.018000000000001</v>
      </c>
      <c r="AM112" s="74">
        <v>24.469000000000001</v>
      </c>
    </row>
    <row r="113" spans="1:39" hidden="1" outlineLevel="1">
      <c r="A113" s="62">
        <v>43647</v>
      </c>
      <c r="B113" s="74">
        <v>34.207000000000001</v>
      </c>
      <c r="C113" s="74">
        <v>36.072899999999997</v>
      </c>
      <c r="D113" s="74">
        <v>41.563899999999997</v>
      </c>
      <c r="E113" s="74">
        <v>35.572000000000003</v>
      </c>
      <c r="F113" s="74">
        <v>37.858499999999999</v>
      </c>
      <c r="G113" s="74">
        <v>33.690100000000001</v>
      </c>
      <c r="H113" s="74">
        <v>23.029499999999999</v>
      </c>
      <c r="I113" s="74">
        <v>36.139299999999999</v>
      </c>
      <c r="J113" s="74">
        <v>41.554600000000001</v>
      </c>
      <c r="K113" s="74">
        <v>35.644300000000001</v>
      </c>
      <c r="L113" s="74">
        <v>37.858499999999999</v>
      </c>
      <c r="M113" s="74">
        <v>33.690100000000001</v>
      </c>
      <c r="N113" s="74">
        <v>24.417400000000001</v>
      </c>
      <c r="O113" s="74">
        <v>8.9512999999999998</v>
      </c>
      <c r="P113" s="74">
        <v>58.601799999999997</v>
      </c>
      <c r="Q113" s="74">
        <v>8</v>
      </c>
      <c r="R113" s="74">
        <v>0</v>
      </c>
      <c r="S113" s="74">
        <v>0</v>
      </c>
      <c r="T113" s="74">
        <v>8</v>
      </c>
      <c r="U113" s="74">
        <v>18.9559</v>
      </c>
      <c r="V113" s="74">
        <v>0</v>
      </c>
      <c r="W113" s="74">
        <v>18.9559</v>
      </c>
      <c r="X113" s="74">
        <v>0</v>
      </c>
      <c r="Y113" s="74">
        <v>19.899999999999999</v>
      </c>
      <c r="Z113" s="74">
        <v>18.9556</v>
      </c>
      <c r="AA113" s="74">
        <v>18.9559</v>
      </c>
      <c r="AB113" s="74">
        <v>0</v>
      </c>
      <c r="AC113" s="74">
        <v>18.9559</v>
      </c>
      <c r="AD113" s="74">
        <v>0</v>
      </c>
      <c r="AE113" s="74">
        <v>19.899999999999999</v>
      </c>
      <c r="AF113" s="74">
        <v>18.9556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AL113" s="74">
        <v>0</v>
      </c>
      <c r="AM113" s="74">
        <v>24.8247</v>
      </c>
    </row>
    <row r="114" spans="1:39" hidden="1" outlineLevel="1">
      <c r="A114" s="62">
        <v>43678</v>
      </c>
      <c r="B114" s="74">
        <v>36.320500000000003</v>
      </c>
      <c r="C114" s="74">
        <v>37.548699999999997</v>
      </c>
      <c r="D114" s="74">
        <v>41.927300000000002</v>
      </c>
      <c r="E114" s="74">
        <v>37.284399999999998</v>
      </c>
      <c r="F114" s="74">
        <v>39.831200000000003</v>
      </c>
      <c r="G114" s="74">
        <v>31.893000000000001</v>
      </c>
      <c r="H114" s="74">
        <v>31.724699999999999</v>
      </c>
      <c r="I114" s="74">
        <v>37.548400000000001</v>
      </c>
      <c r="J114" s="74">
        <v>41.924300000000002</v>
      </c>
      <c r="K114" s="74">
        <v>37.284399999999998</v>
      </c>
      <c r="L114" s="74">
        <v>39.831200000000003</v>
      </c>
      <c r="M114" s="74">
        <v>31.893000000000001</v>
      </c>
      <c r="N114" s="74">
        <v>31.724699999999999</v>
      </c>
      <c r="O114" s="74">
        <v>47.505499999999998</v>
      </c>
      <c r="P114" s="74">
        <v>47.505499999999998</v>
      </c>
      <c r="Q114" s="74" t="s">
        <v>127</v>
      </c>
      <c r="R114" s="74" t="s">
        <v>127</v>
      </c>
      <c r="S114" s="74" t="s">
        <v>127</v>
      </c>
      <c r="T114" s="74" t="s">
        <v>127</v>
      </c>
      <c r="U114" s="74">
        <v>18.790099999999999</v>
      </c>
      <c r="V114" s="74">
        <v>0</v>
      </c>
      <c r="W114" s="74">
        <v>18.790099999999999</v>
      </c>
      <c r="X114" s="74">
        <v>0</v>
      </c>
      <c r="Y114" s="74">
        <v>0</v>
      </c>
      <c r="Z114" s="74">
        <v>18.790099999999999</v>
      </c>
      <c r="AA114" s="74">
        <v>18.790099999999999</v>
      </c>
      <c r="AB114" s="74">
        <v>0</v>
      </c>
      <c r="AC114" s="74">
        <v>18.790099999999999</v>
      </c>
      <c r="AD114" s="74">
        <v>0</v>
      </c>
      <c r="AE114" s="74">
        <v>0</v>
      </c>
      <c r="AF114" s="74">
        <v>18.790099999999999</v>
      </c>
      <c r="AG114" s="74">
        <v>0</v>
      </c>
      <c r="AH114" s="74">
        <v>0</v>
      </c>
      <c r="AI114" s="74" t="s">
        <v>127</v>
      </c>
      <c r="AJ114" s="74" t="s">
        <v>127</v>
      </c>
      <c r="AK114" s="74" t="s">
        <v>127</v>
      </c>
      <c r="AL114" s="74" t="s">
        <v>127</v>
      </c>
      <c r="AM114" s="74">
        <v>25.204599999999999</v>
      </c>
    </row>
    <row r="115" spans="1:39" hidden="1" outlineLevel="1">
      <c r="A115" s="62">
        <v>43709</v>
      </c>
      <c r="B115" s="74">
        <v>36.185299999999998</v>
      </c>
      <c r="C115" s="74">
        <v>37.4602</v>
      </c>
      <c r="D115" s="74">
        <v>42.0702</v>
      </c>
      <c r="E115" s="74">
        <v>37.167999999999999</v>
      </c>
      <c r="F115" s="74">
        <v>39.745800000000003</v>
      </c>
      <c r="G115" s="74">
        <v>32.341700000000003</v>
      </c>
      <c r="H115" s="74">
        <v>20.134799999999998</v>
      </c>
      <c r="I115" s="74">
        <v>37.459899999999998</v>
      </c>
      <c r="J115" s="74">
        <v>42.065600000000003</v>
      </c>
      <c r="K115" s="74">
        <v>37.167999999999999</v>
      </c>
      <c r="L115" s="74">
        <v>39.745800000000003</v>
      </c>
      <c r="M115" s="74">
        <v>32.341700000000003</v>
      </c>
      <c r="N115" s="74">
        <v>20.134799999999998</v>
      </c>
      <c r="O115" s="74">
        <v>55.190199999999997</v>
      </c>
      <c r="P115" s="74">
        <v>55.190199999999997</v>
      </c>
      <c r="Q115" s="74" t="s">
        <v>127</v>
      </c>
      <c r="R115" s="74" t="s">
        <v>127</v>
      </c>
      <c r="S115" s="74" t="s">
        <v>127</v>
      </c>
      <c r="T115" s="74" t="s">
        <v>127</v>
      </c>
      <c r="U115" s="74">
        <v>14.584</v>
      </c>
      <c r="V115" s="74">
        <v>0</v>
      </c>
      <c r="W115" s="74">
        <v>14.584</v>
      </c>
      <c r="X115" s="74">
        <v>0</v>
      </c>
      <c r="Y115" s="74">
        <v>0</v>
      </c>
      <c r="Z115" s="74">
        <v>17.664200000000001</v>
      </c>
      <c r="AA115" s="74">
        <v>14.584</v>
      </c>
      <c r="AB115" s="74">
        <v>0</v>
      </c>
      <c r="AC115" s="74">
        <v>14.584</v>
      </c>
      <c r="AD115" s="74">
        <v>0</v>
      </c>
      <c r="AE115" s="74">
        <v>0</v>
      </c>
      <c r="AF115" s="74">
        <v>17.664200000000001</v>
      </c>
      <c r="AG115" s="74">
        <v>0</v>
      </c>
      <c r="AH115" s="74">
        <v>0</v>
      </c>
      <c r="AI115" s="74" t="s">
        <v>127</v>
      </c>
      <c r="AJ115" s="74" t="s">
        <v>127</v>
      </c>
      <c r="AK115" s="74" t="s">
        <v>127</v>
      </c>
      <c r="AL115" s="74" t="s">
        <v>127</v>
      </c>
      <c r="AM115" s="74">
        <v>26.0015</v>
      </c>
    </row>
    <row r="116" spans="1:39" hidden="1" outlineLevel="1">
      <c r="A116" s="62">
        <v>43739</v>
      </c>
      <c r="B116" s="74">
        <v>36.821199999999997</v>
      </c>
      <c r="C116" s="74">
        <v>38.441600000000001</v>
      </c>
      <c r="D116" s="74">
        <v>42.305300000000003</v>
      </c>
      <c r="E116" s="74">
        <v>38.171399999999998</v>
      </c>
      <c r="F116" s="74">
        <v>40.0747</v>
      </c>
      <c r="G116" s="74">
        <v>34.825899999999997</v>
      </c>
      <c r="H116" s="74">
        <v>22.936699999999998</v>
      </c>
      <c r="I116" s="74">
        <v>38.4405</v>
      </c>
      <c r="J116" s="74">
        <v>42.292700000000004</v>
      </c>
      <c r="K116" s="74">
        <v>38.171399999999998</v>
      </c>
      <c r="L116" s="74">
        <v>40.0747</v>
      </c>
      <c r="M116" s="74">
        <v>34.825899999999997</v>
      </c>
      <c r="N116" s="74">
        <v>22.936699999999998</v>
      </c>
      <c r="O116" s="74">
        <v>51.3063</v>
      </c>
      <c r="P116" s="74">
        <v>51.3063</v>
      </c>
      <c r="Q116" s="74">
        <v>0</v>
      </c>
      <c r="R116" s="74" t="s">
        <v>127</v>
      </c>
      <c r="S116" s="74" t="s">
        <v>127</v>
      </c>
      <c r="T116" s="74">
        <v>0</v>
      </c>
      <c r="U116" s="74">
        <v>18.740300000000001</v>
      </c>
      <c r="V116" s="74">
        <v>0</v>
      </c>
      <c r="W116" s="74">
        <v>18.740300000000001</v>
      </c>
      <c r="X116" s="74">
        <v>26</v>
      </c>
      <c r="Y116" s="74">
        <v>20.942</v>
      </c>
      <c r="Z116" s="74">
        <v>18.387799999999999</v>
      </c>
      <c r="AA116" s="74">
        <v>18.998200000000001</v>
      </c>
      <c r="AB116" s="74">
        <v>0</v>
      </c>
      <c r="AC116" s="74">
        <v>18.998200000000001</v>
      </c>
      <c r="AD116" s="74">
        <v>26</v>
      </c>
      <c r="AE116" s="74">
        <v>20.942</v>
      </c>
      <c r="AF116" s="74">
        <v>18.652899999999999</v>
      </c>
      <c r="AG116" s="74">
        <v>9.1960999999999995</v>
      </c>
      <c r="AH116" s="74">
        <v>0</v>
      </c>
      <c r="AI116" s="74">
        <v>9.1960999999999995</v>
      </c>
      <c r="AJ116" s="74" t="s">
        <v>127</v>
      </c>
      <c r="AK116" s="74" t="s">
        <v>127</v>
      </c>
      <c r="AL116" s="74">
        <v>9.1960999999999995</v>
      </c>
      <c r="AM116" s="74">
        <v>25.280899999999999</v>
      </c>
    </row>
    <row r="117" spans="1:39" hidden="1" outlineLevel="1">
      <c r="A117" s="62">
        <v>43770</v>
      </c>
      <c r="B117" s="74">
        <v>35.958599999999997</v>
      </c>
      <c r="C117" s="74">
        <v>37.291499999999999</v>
      </c>
      <c r="D117" s="74">
        <v>42.398000000000003</v>
      </c>
      <c r="E117" s="74">
        <v>36.953200000000002</v>
      </c>
      <c r="F117" s="74">
        <v>39.625300000000003</v>
      </c>
      <c r="G117" s="74">
        <v>31.75</v>
      </c>
      <c r="H117" s="74">
        <v>26.751799999999999</v>
      </c>
      <c r="I117" s="74">
        <v>37.290999999999997</v>
      </c>
      <c r="J117" s="74">
        <v>42.392099999999999</v>
      </c>
      <c r="K117" s="74">
        <v>36.953200000000002</v>
      </c>
      <c r="L117" s="74">
        <v>39.625300000000003</v>
      </c>
      <c r="M117" s="74">
        <v>31.75</v>
      </c>
      <c r="N117" s="74">
        <v>26.751799999999999</v>
      </c>
      <c r="O117" s="74">
        <v>57.165399999999998</v>
      </c>
      <c r="P117" s="74">
        <v>57.165399999999998</v>
      </c>
      <c r="Q117" s="74" t="s">
        <v>127</v>
      </c>
      <c r="R117" s="74" t="s">
        <v>127</v>
      </c>
      <c r="S117" s="74" t="s">
        <v>127</v>
      </c>
      <c r="T117" s="74" t="s">
        <v>127</v>
      </c>
      <c r="U117" s="74">
        <v>18.160799999999998</v>
      </c>
      <c r="V117" s="74">
        <v>0</v>
      </c>
      <c r="W117" s="74">
        <v>18.160799999999998</v>
      </c>
      <c r="X117" s="74">
        <v>0</v>
      </c>
      <c r="Y117" s="74">
        <v>19.974799999999998</v>
      </c>
      <c r="Z117" s="74">
        <v>18.021100000000001</v>
      </c>
      <c r="AA117" s="74">
        <v>18.160799999999998</v>
      </c>
      <c r="AB117" s="74">
        <v>0</v>
      </c>
      <c r="AC117" s="74">
        <v>18.160799999999998</v>
      </c>
      <c r="AD117" s="74">
        <v>0</v>
      </c>
      <c r="AE117" s="74">
        <v>19.974799999999998</v>
      </c>
      <c r="AF117" s="74">
        <v>18.021100000000001</v>
      </c>
      <c r="AG117" s="74">
        <v>0</v>
      </c>
      <c r="AH117" s="74">
        <v>0</v>
      </c>
      <c r="AI117" s="74" t="s">
        <v>127</v>
      </c>
      <c r="AJ117" s="74" t="s">
        <v>127</v>
      </c>
      <c r="AK117" s="74" t="s">
        <v>127</v>
      </c>
      <c r="AL117" s="74" t="s">
        <v>127</v>
      </c>
      <c r="AM117" s="74">
        <v>25.4039</v>
      </c>
    </row>
    <row r="118" spans="1:39" hidden="1" outlineLevel="1">
      <c r="A118" s="62">
        <v>43800</v>
      </c>
      <c r="B118" s="74">
        <v>35.353999999999999</v>
      </c>
      <c r="C118" s="74">
        <v>36.766300000000001</v>
      </c>
      <c r="D118" s="74">
        <v>42.824599999999997</v>
      </c>
      <c r="E118" s="74">
        <v>36.389400000000002</v>
      </c>
      <c r="F118" s="74">
        <v>39.393900000000002</v>
      </c>
      <c r="G118" s="74">
        <v>29.771699999999999</v>
      </c>
      <c r="H118" s="74">
        <v>32.022300000000001</v>
      </c>
      <c r="I118" s="74">
        <v>36.765599999999999</v>
      </c>
      <c r="J118" s="74">
        <v>42.816299999999998</v>
      </c>
      <c r="K118" s="74">
        <v>36.389400000000002</v>
      </c>
      <c r="L118" s="74">
        <v>39.393900000000002</v>
      </c>
      <c r="M118" s="74">
        <v>29.771699999999999</v>
      </c>
      <c r="N118" s="74">
        <v>32.022300000000001</v>
      </c>
      <c r="O118" s="74">
        <v>58.734699999999997</v>
      </c>
      <c r="P118" s="74">
        <v>58.734699999999997</v>
      </c>
      <c r="Q118" s="74">
        <v>0</v>
      </c>
      <c r="R118" s="74" t="s">
        <v>127</v>
      </c>
      <c r="S118" s="74">
        <v>0</v>
      </c>
      <c r="T118" s="74" t="s">
        <v>127</v>
      </c>
      <c r="U118" s="74">
        <v>18.828700000000001</v>
      </c>
      <c r="V118" s="74">
        <v>0</v>
      </c>
      <c r="W118" s="74">
        <v>18.828700000000001</v>
      </c>
      <c r="X118" s="74">
        <v>0</v>
      </c>
      <c r="Y118" s="74">
        <v>20.146699999999999</v>
      </c>
      <c r="Z118" s="74">
        <v>18.757899999999999</v>
      </c>
      <c r="AA118" s="74">
        <v>18.828700000000001</v>
      </c>
      <c r="AB118" s="74">
        <v>0</v>
      </c>
      <c r="AC118" s="74">
        <v>18.828700000000001</v>
      </c>
      <c r="AD118" s="74">
        <v>0</v>
      </c>
      <c r="AE118" s="74">
        <v>20.146699999999999</v>
      </c>
      <c r="AF118" s="74">
        <v>18.757899999999999</v>
      </c>
      <c r="AG118" s="74">
        <v>0</v>
      </c>
      <c r="AH118" s="74">
        <v>0</v>
      </c>
      <c r="AI118" s="74">
        <v>0</v>
      </c>
      <c r="AJ118" s="74" t="s">
        <v>127</v>
      </c>
      <c r="AK118" s="74">
        <v>0</v>
      </c>
      <c r="AL118" s="74" t="s">
        <v>127</v>
      </c>
      <c r="AM118" s="74">
        <v>24.411000000000001</v>
      </c>
    </row>
    <row r="119" spans="1:39" hidden="1" outlineLevel="1">
      <c r="A119" s="62">
        <v>43831</v>
      </c>
      <c r="B119" s="74">
        <v>36.581200000000003</v>
      </c>
      <c r="C119" s="74">
        <v>37.793199999999999</v>
      </c>
      <c r="D119" s="74">
        <v>42.499600000000001</v>
      </c>
      <c r="E119" s="74">
        <v>37.441000000000003</v>
      </c>
      <c r="F119" s="74">
        <v>40.173999999999999</v>
      </c>
      <c r="G119" s="74">
        <v>32.313400000000001</v>
      </c>
      <c r="H119" s="74">
        <v>28.4937</v>
      </c>
      <c r="I119" s="74">
        <v>37.792000000000002</v>
      </c>
      <c r="J119" s="74">
        <v>42.486899999999999</v>
      </c>
      <c r="K119" s="74">
        <v>37.441000000000003</v>
      </c>
      <c r="L119" s="74">
        <v>40.173999999999999</v>
      </c>
      <c r="M119" s="74">
        <v>32.313400000000001</v>
      </c>
      <c r="N119" s="74">
        <v>28.4937</v>
      </c>
      <c r="O119" s="74">
        <v>53.787999999999997</v>
      </c>
      <c r="P119" s="74">
        <v>53.787999999999997</v>
      </c>
      <c r="Q119" s="74" t="s">
        <v>127</v>
      </c>
      <c r="R119" s="74" t="s">
        <v>127</v>
      </c>
      <c r="S119" s="74" t="s">
        <v>127</v>
      </c>
      <c r="T119" s="74" t="s">
        <v>127</v>
      </c>
      <c r="U119" s="74">
        <v>16.174299999999999</v>
      </c>
      <c r="V119" s="74">
        <v>0</v>
      </c>
      <c r="W119" s="74">
        <v>16.174299999999999</v>
      </c>
      <c r="X119" s="74">
        <v>0</v>
      </c>
      <c r="Y119" s="74">
        <v>21.1112</v>
      </c>
      <c r="Z119" s="74">
        <v>18.363700000000001</v>
      </c>
      <c r="AA119" s="74">
        <v>16.174299999999999</v>
      </c>
      <c r="AB119" s="74">
        <v>0</v>
      </c>
      <c r="AC119" s="74">
        <v>16.174299999999999</v>
      </c>
      <c r="AD119" s="74">
        <v>0</v>
      </c>
      <c r="AE119" s="74">
        <v>21.1112</v>
      </c>
      <c r="AF119" s="74">
        <v>18.363700000000001</v>
      </c>
      <c r="AG119" s="74">
        <v>0</v>
      </c>
      <c r="AH119" s="74">
        <v>0</v>
      </c>
      <c r="AI119" s="74" t="s">
        <v>127</v>
      </c>
      <c r="AJ119" s="74" t="s">
        <v>127</v>
      </c>
      <c r="AK119" s="74" t="s">
        <v>127</v>
      </c>
      <c r="AL119" s="74" t="s">
        <v>127</v>
      </c>
      <c r="AM119" s="74">
        <v>25.378599999999999</v>
      </c>
    </row>
    <row r="120" spans="1:39" hidden="1" outlineLevel="1">
      <c r="A120" s="62">
        <v>43862</v>
      </c>
      <c r="B120" s="74">
        <v>36.7211</v>
      </c>
      <c r="C120" s="74">
        <v>38.824100000000001</v>
      </c>
      <c r="D120" s="74">
        <v>42.686700000000002</v>
      </c>
      <c r="E120" s="74">
        <v>38.512</v>
      </c>
      <c r="F120" s="74">
        <v>40.619399999999999</v>
      </c>
      <c r="G120" s="74">
        <v>35.170400000000001</v>
      </c>
      <c r="H120" s="74">
        <v>17.892099999999999</v>
      </c>
      <c r="I120" s="74">
        <v>38.822899999999997</v>
      </c>
      <c r="J120" s="74">
        <v>42.6755</v>
      </c>
      <c r="K120" s="74">
        <v>38.512</v>
      </c>
      <c r="L120" s="74">
        <v>40.619399999999999</v>
      </c>
      <c r="M120" s="74">
        <v>35.170400000000001</v>
      </c>
      <c r="N120" s="74">
        <v>17.892099999999999</v>
      </c>
      <c r="O120" s="74">
        <v>51.949800000000003</v>
      </c>
      <c r="P120" s="74">
        <v>51.949800000000003</v>
      </c>
      <c r="Q120" s="74">
        <v>0</v>
      </c>
      <c r="R120" s="74" t="s">
        <v>127</v>
      </c>
      <c r="S120" s="74" t="s">
        <v>127</v>
      </c>
      <c r="T120" s="74">
        <v>0</v>
      </c>
      <c r="U120" s="74">
        <v>11.104699999999999</v>
      </c>
      <c r="V120" s="74">
        <v>0</v>
      </c>
      <c r="W120" s="74">
        <v>11.104699999999999</v>
      </c>
      <c r="X120" s="74">
        <v>0</v>
      </c>
      <c r="Y120" s="74">
        <v>19.5</v>
      </c>
      <c r="Z120" s="74">
        <v>9.0746000000000002</v>
      </c>
      <c r="AA120" s="74">
        <v>17.3582</v>
      </c>
      <c r="AB120" s="74">
        <v>0</v>
      </c>
      <c r="AC120" s="74">
        <v>17.3582</v>
      </c>
      <c r="AD120" s="74">
        <v>0</v>
      </c>
      <c r="AE120" s="74">
        <v>19.5</v>
      </c>
      <c r="AF120" s="74">
        <v>16.420999999999999</v>
      </c>
      <c r="AG120" s="74">
        <v>0</v>
      </c>
      <c r="AH120" s="74">
        <v>0</v>
      </c>
      <c r="AI120" s="74">
        <v>0</v>
      </c>
      <c r="AJ120" s="74" t="s">
        <v>127</v>
      </c>
      <c r="AK120" s="74" t="s">
        <v>127</v>
      </c>
      <c r="AL120" s="74">
        <v>0</v>
      </c>
      <c r="AM120" s="74">
        <v>23.3735</v>
      </c>
    </row>
    <row r="121" spans="1:39" hidden="1" outlineLevel="1">
      <c r="A121" s="62">
        <v>43891</v>
      </c>
      <c r="B121" s="74">
        <v>37.996000000000002</v>
      </c>
      <c r="C121" s="74">
        <v>40.193199999999997</v>
      </c>
      <c r="D121" s="74">
        <v>40.923400000000001</v>
      </c>
      <c r="E121" s="74">
        <v>40.133200000000002</v>
      </c>
      <c r="F121" s="74">
        <v>40.940600000000003</v>
      </c>
      <c r="G121" s="74">
        <v>39.965899999999998</v>
      </c>
      <c r="H121" s="74">
        <v>15.792299999999999</v>
      </c>
      <c r="I121" s="74">
        <v>40.192599999999999</v>
      </c>
      <c r="J121" s="74">
        <v>40.916200000000003</v>
      </c>
      <c r="K121" s="74">
        <v>40.133200000000002</v>
      </c>
      <c r="L121" s="74">
        <v>40.940600000000003</v>
      </c>
      <c r="M121" s="74">
        <v>39.965899999999998</v>
      </c>
      <c r="N121" s="74">
        <v>15.792299999999999</v>
      </c>
      <c r="O121" s="74">
        <v>56.680599999999998</v>
      </c>
      <c r="P121" s="74">
        <v>56.680599999999998</v>
      </c>
      <c r="Q121" s="74" t="s">
        <v>127</v>
      </c>
      <c r="R121" s="74" t="s">
        <v>127</v>
      </c>
      <c r="S121" s="74" t="s">
        <v>127</v>
      </c>
      <c r="T121" s="74" t="s">
        <v>127</v>
      </c>
      <c r="U121" s="74">
        <v>15.242100000000001</v>
      </c>
      <c r="V121" s="74">
        <v>0</v>
      </c>
      <c r="W121" s="74">
        <v>15.242100000000001</v>
      </c>
      <c r="X121" s="74">
        <v>0</v>
      </c>
      <c r="Y121" s="74">
        <v>15.5</v>
      </c>
      <c r="Z121" s="74">
        <v>15.190799999999999</v>
      </c>
      <c r="AA121" s="74">
        <v>15.242100000000001</v>
      </c>
      <c r="AB121" s="74">
        <v>0</v>
      </c>
      <c r="AC121" s="74">
        <v>15.242100000000001</v>
      </c>
      <c r="AD121" s="74">
        <v>0</v>
      </c>
      <c r="AE121" s="74">
        <v>15.5</v>
      </c>
      <c r="AF121" s="74">
        <v>15.190799999999999</v>
      </c>
      <c r="AG121" s="74">
        <v>0</v>
      </c>
      <c r="AH121" s="74">
        <v>0</v>
      </c>
      <c r="AI121" s="74" t="s">
        <v>127</v>
      </c>
      <c r="AJ121" s="74" t="s">
        <v>127</v>
      </c>
      <c r="AK121" s="74" t="s">
        <v>127</v>
      </c>
      <c r="AL121" s="74" t="s">
        <v>127</v>
      </c>
      <c r="AM121" s="74">
        <v>23.116800000000001</v>
      </c>
    </row>
    <row r="122" spans="1:39" hidden="1" outlineLevel="1">
      <c r="A122" s="62">
        <v>43922</v>
      </c>
      <c r="B122" s="74">
        <v>37.647500000000001</v>
      </c>
      <c r="C122" s="74">
        <v>40.388399999999997</v>
      </c>
      <c r="D122" s="74">
        <v>40.763300000000001</v>
      </c>
      <c r="E122" s="74">
        <v>40.355200000000004</v>
      </c>
      <c r="F122" s="74">
        <v>40.637999999999998</v>
      </c>
      <c r="G122" s="74">
        <v>40.398200000000003</v>
      </c>
      <c r="H122" s="74">
        <v>17.188099999999999</v>
      </c>
      <c r="I122" s="74">
        <v>40.387799999999999</v>
      </c>
      <c r="J122" s="74">
        <v>40.755099999999999</v>
      </c>
      <c r="K122" s="74">
        <v>40.355200000000004</v>
      </c>
      <c r="L122" s="74">
        <v>40.637999999999998</v>
      </c>
      <c r="M122" s="74">
        <v>40.398200000000003</v>
      </c>
      <c r="N122" s="74">
        <v>17.188099999999999</v>
      </c>
      <c r="O122" s="74">
        <v>55.872399999999999</v>
      </c>
      <c r="P122" s="74">
        <v>55.872399999999999</v>
      </c>
      <c r="Q122" s="74">
        <v>0</v>
      </c>
      <c r="R122" s="74" t="s">
        <v>127</v>
      </c>
      <c r="S122" s="74" t="s">
        <v>127</v>
      </c>
      <c r="T122" s="74">
        <v>0</v>
      </c>
      <c r="U122" s="74">
        <v>14.383599999999999</v>
      </c>
      <c r="V122" s="74">
        <v>0</v>
      </c>
      <c r="W122" s="74">
        <v>14.383599999999999</v>
      </c>
      <c r="X122" s="74">
        <v>0</v>
      </c>
      <c r="Y122" s="74">
        <v>18</v>
      </c>
      <c r="Z122" s="74">
        <v>14.382199999999999</v>
      </c>
      <c r="AA122" s="74">
        <v>15.2483</v>
      </c>
      <c r="AB122" s="74">
        <v>0</v>
      </c>
      <c r="AC122" s="74">
        <v>15.2483</v>
      </c>
      <c r="AD122" s="74">
        <v>0</v>
      </c>
      <c r="AE122" s="74">
        <v>18</v>
      </c>
      <c r="AF122" s="74">
        <v>15.2471</v>
      </c>
      <c r="AG122" s="74">
        <v>8.8770000000000007</v>
      </c>
      <c r="AH122" s="74">
        <v>0</v>
      </c>
      <c r="AI122" s="74">
        <v>8.8770000000000007</v>
      </c>
      <c r="AJ122" s="74" t="s">
        <v>127</v>
      </c>
      <c r="AK122" s="74" t="s">
        <v>127</v>
      </c>
      <c r="AL122" s="74">
        <v>8.8770000000000007</v>
      </c>
      <c r="AM122" s="74">
        <v>22.297499999999999</v>
      </c>
    </row>
    <row r="123" spans="1:39" hidden="1" outlineLevel="1">
      <c r="A123" s="62">
        <v>43952</v>
      </c>
      <c r="B123" s="74">
        <v>37.484400000000001</v>
      </c>
      <c r="C123" s="74">
        <v>39.607100000000003</v>
      </c>
      <c r="D123" s="74">
        <v>40.831299999999999</v>
      </c>
      <c r="E123" s="74">
        <v>39.504800000000003</v>
      </c>
      <c r="F123" s="74">
        <v>40.785699999999999</v>
      </c>
      <c r="G123" s="74">
        <v>36.889899999999997</v>
      </c>
      <c r="H123" s="74">
        <v>13.616300000000001</v>
      </c>
      <c r="I123" s="74">
        <v>39.605499999999999</v>
      </c>
      <c r="J123" s="74">
        <v>40.813400000000001</v>
      </c>
      <c r="K123" s="74">
        <v>39.504800000000003</v>
      </c>
      <c r="L123" s="74">
        <v>40.785699999999999</v>
      </c>
      <c r="M123" s="74">
        <v>36.889899999999997</v>
      </c>
      <c r="N123" s="74">
        <v>13.616300000000001</v>
      </c>
      <c r="O123" s="74">
        <v>49.7164</v>
      </c>
      <c r="P123" s="74">
        <v>49.7164</v>
      </c>
      <c r="Q123" s="74" t="s">
        <v>127</v>
      </c>
      <c r="R123" s="74" t="s">
        <v>127</v>
      </c>
      <c r="S123" s="74" t="s">
        <v>127</v>
      </c>
      <c r="T123" s="74" t="s">
        <v>127</v>
      </c>
      <c r="U123" s="74">
        <v>15.8186</v>
      </c>
      <c r="V123" s="74">
        <v>0</v>
      </c>
      <c r="W123" s="74">
        <v>15.8186</v>
      </c>
      <c r="X123" s="74">
        <v>0</v>
      </c>
      <c r="Y123" s="74">
        <v>18</v>
      </c>
      <c r="Z123" s="74">
        <v>15.818300000000001</v>
      </c>
      <c r="AA123" s="74">
        <v>15.8186</v>
      </c>
      <c r="AB123" s="74">
        <v>0</v>
      </c>
      <c r="AC123" s="74">
        <v>15.8186</v>
      </c>
      <c r="AD123" s="74">
        <v>0</v>
      </c>
      <c r="AE123" s="74">
        <v>18</v>
      </c>
      <c r="AF123" s="74">
        <v>15.818300000000001</v>
      </c>
      <c r="AG123" s="74">
        <v>0</v>
      </c>
      <c r="AH123" s="74">
        <v>0</v>
      </c>
      <c r="AI123" s="74" t="s">
        <v>127</v>
      </c>
      <c r="AJ123" s="74" t="s">
        <v>127</v>
      </c>
      <c r="AK123" s="74" t="s">
        <v>127</v>
      </c>
      <c r="AL123" s="74" t="s">
        <v>127</v>
      </c>
      <c r="AM123" s="74">
        <v>21.502700000000001</v>
      </c>
    </row>
    <row r="124" spans="1:39" hidden="1" outlineLevel="1">
      <c r="A124" s="62">
        <v>43983</v>
      </c>
      <c r="B124" s="74">
        <v>37.319699999999997</v>
      </c>
      <c r="C124" s="74">
        <v>39.154800000000002</v>
      </c>
      <c r="D124" s="74">
        <v>40.757399999999997</v>
      </c>
      <c r="E124" s="74">
        <v>39.021099999999997</v>
      </c>
      <c r="F124" s="74">
        <v>40.581400000000002</v>
      </c>
      <c r="G124" s="74">
        <v>35.389400000000002</v>
      </c>
      <c r="H124" s="74">
        <v>20.9984</v>
      </c>
      <c r="I124" s="74">
        <v>39.153599999999997</v>
      </c>
      <c r="J124" s="74">
        <v>40.743899999999996</v>
      </c>
      <c r="K124" s="74">
        <v>39.021099999999997</v>
      </c>
      <c r="L124" s="74">
        <v>40.581400000000002</v>
      </c>
      <c r="M124" s="74">
        <v>35.389400000000002</v>
      </c>
      <c r="N124" s="74">
        <v>20.9984</v>
      </c>
      <c r="O124" s="74">
        <v>52.985999999999997</v>
      </c>
      <c r="P124" s="74">
        <v>52.985999999999997</v>
      </c>
      <c r="Q124" s="74">
        <v>0</v>
      </c>
      <c r="R124" s="74" t="s">
        <v>127</v>
      </c>
      <c r="S124" s="74" t="s">
        <v>127</v>
      </c>
      <c r="T124" s="74">
        <v>0</v>
      </c>
      <c r="U124" s="74">
        <v>13.914400000000001</v>
      </c>
      <c r="V124" s="74">
        <v>0</v>
      </c>
      <c r="W124" s="74">
        <v>13.914400000000001</v>
      </c>
      <c r="X124" s="74">
        <v>0</v>
      </c>
      <c r="Y124" s="74">
        <v>15.7014</v>
      </c>
      <c r="Z124" s="74">
        <v>13.775399999999999</v>
      </c>
      <c r="AA124" s="74">
        <v>17.074000000000002</v>
      </c>
      <c r="AB124" s="74">
        <v>0</v>
      </c>
      <c r="AC124" s="74">
        <v>17.074000000000002</v>
      </c>
      <c r="AD124" s="74">
        <v>0</v>
      </c>
      <c r="AE124" s="74">
        <v>15.7014</v>
      </c>
      <c r="AF124" s="74">
        <v>17.246200000000002</v>
      </c>
      <c r="AG124" s="74">
        <v>8.1150000000000002</v>
      </c>
      <c r="AH124" s="74">
        <v>0</v>
      </c>
      <c r="AI124" s="74">
        <v>8.1150000000000002</v>
      </c>
      <c r="AJ124" s="74" t="s">
        <v>127</v>
      </c>
      <c r="AK124" s="74" t="s">
        <v>127</v>
      </c>
      <c r="AL124" s="74">
        <v>8.1150000000000002</v>
      </c>
      <c r="AM124" s="74">
        <v>20.713100000000001</v>
      </c>
    </row>
    <row r="125" spans="1:39" hidden="1" outlineLevel="1">
      <c r="A125" s="62">
        <v>44013</v>
      </c>
      <c r="B125" s="74">
        <v>36.747799999999998</v>
      </c>
      <c r="C125" s="74">
        <v>38.833199999999998</v>
      </c>
      <c r="D125" s="74">
        <v>41.3598</v>
      </c>
      <c r="E125" s="74">
        <v>38.6036</v>
      </c>
      <c r="F125" s="74">
        <v>40.087600000000002</v>
      </c>
      <c r="G125" s="74">
        <v>36.028799999999997</v>
      </c>
      <c r="H125" s="74">
        <v>19.020700000000001</v>
      </c>
      <c r="I125" s="74">
        <v>38.832900000000002</v>
      </c>
      <c r="J125" s="74">
        <v>41.3596</v>
      </c>
      <c r="K125" s="74">
        <v>38.6036</v>
      </c>
      <c r="L125" s="74">
        <v>40.087600000000002</v>
      </c>
      <c r="M125" s="74">
        <v>36.028799999999997</v>
      </c>
      <c r="N125" s="74">
        <v>19.020700000000001</v>
      </c>
      <c r="O125" s="74">
        <v>41.463099999999997</v>
      </c>
      <c r="P125" s="74">
        <v>41.463099999999997</v>
      </c>
      <c r="Q125" s="74">
        <v>0</v>
      </c>
      <c r="R125" s="74" t="s">
        <v>127</v>
      </c>
      <c r="S125" s="74" t="s">
        <v>127</v>
      </c>
      <c r="T125" s="74">
        <v>0</v>
      </c>
      <c r="U125" s="74">
        <v>13.294499999999999</v>
      </c>
      <c r="V125" s="74">
        <v>0</v>
      </c>
      <c r="W125" s="74">
        <v>13.294499999999999</v>
      </c>
      <c r="X125" s="74">
        <v>0</v>
      </c>
      <c r="Y125" s="74">
        <v>0</v>
      </c>
      <c r="Z125" s="74">
        <v>13.294499999999999</v>
      </c>
      <c r="AA125" s="74">
        <v>13.7174</v>
      </c>
      <c r="AB125" s="74">
        <v>0</v>
      </c>
      <c r="AC125" s="74">
        <v>13.7174</v>
      </c>
      <c r="AD125" s="74">
        <v>0</v>
      </c>
      <c r="AE125" s="74">
        <v>0</v>
      </c>
      <c r="AF125" s="74">
        <v>13.7174</v>
      </c>
      <c r="AG125" s="74">
        <v>8.0991</v>
      </c>
      <c r="AH125" s="74">
        <v>0</v>
      </c>
      <c r="AI125" s="74">
        <v>8.0991</v>
      </c>
      <c r="AJ125" s="74" t="s">
        <v>127</v>
      </c>
      <c r="AK125" s="74" t="s">
        <v>127</v>
      </c>
      <c r="AL125" s="74">
        <v>8.0991</v>
      </c>
      <c r="AM125" s="74">
        <v>21.130600000000001</v>
      </c>
    </row>
    <row r="126" spans="1:39" hidden="1" outlineLevel="1">
      <c r="A126" s="62">
        <v>44044</v>
      </c>
      <c r="B126" s="74">
        <v>36.106900000000003</v>
      </c>
      <c r="C126" s="74">
        <v>38.649000000000001</v>
      </c>
      <c r="D126" s="74">
        <v>41.000999999999998</v>
      </c>
      <c r="E126" s="74">
        <v>38.4542</v>
      </c>
      <c r="F126" s="74">
        <v>39.257100000000001</v>
      </c>
      <c r="G126" s="74">
        <v>37.369999999999997</v>
      </c>
      <c r="H126" s="74">
        <v>23.607500000000002</v>
      </c>
      <c r="I126" s="74">
        <v>38.643999999999998</v>
      </c>
      <c r="J126" s="74">
        <v>40.952300000000001</v>
      </c>
      <c r="K126" s="74">
        <v>38.4542</v>
      </c>
      <c r="L126" s="74">
        <v>39.257100000000001</v>
      </c>
      <c r="M126" s="74">
        <v>37.369999999999997</v>
      </c>
      <c r="N126" s="74">
        <v>23.607500000000002</v>
      </c>
      <c r="O126" s="74">
        <v>47.5396</v>
      </c>
      <c r="P126" s="74">
        <v>47.5396</v>
      </c>
      <c r="Q126" s="74" t="s">
        <v>127</v>
      </c>
      <c r="R126" s="74" t="s">
        <v>127</v>
      </c>
      <c r="S126" s="74" t="s">
        <v>127</v>
      </c>
      <c r="T126" s="74" t="s">
        <v>127</v>
      </c>
      <c r="U126" s="74">
        <v>13.6945</v>
      </c>
      <c r="V126" s="74">
        <v>0</v>
      </c>
      <c r="W126" s="74">
        <v>13.6945</v>
      </c>
      <c r="X126" s="74">
        <v>0</v>
      </c>
      <c r="Y126" s="74">
        <v>11</v>
      </c>
      <c r="Z126" s="74">
        <v>14.5479</v>
      </c>
      <c r="AA126" s="74">
        <v>13.6945</v>
      </c>
      <c r="AB126" s="74">
        <v>0</v>
      </c>
      <c r="AC126" s="74">
        <v>13.6945</v>
      </c>
      <c r="AD126" s="74">
        <v>0</v>
      </c>
      <c r="AE126" s="74">
        <v>11</v>
      </c>
      <c r="AF126" s="74">
        <v>14.5479</v>
      </c>
      <c r="AG126" s="74">
        <v>0</v>
      </c>
      <c r="AH126" s="74">
        <v>0</v>
      </c>
      <c r="AI126" s="74" t="s">
        <v>127</v>
      </c>
      <c r="AJ126" s="74" t="s">
        <v>127</v>
      </c>
      <c r="AK126" s="74" t="s">
        <v>127</v>
      </c>
      <c r="AL126" s="74" t="s">
        <v>127</v>
      </c>
      <c r="AM126" s="74">
        <v>19.0319</v>
      </c>
    </row>
    <row r="127" spans="1:39" hidden="1" outlineLevel="1">
      <c r="A127" s="62">
        <v>44075</v>
      </c>
      <c r="B127" s="74">
        <v>35.783099999999997</v>
      </c>
      <c r="C127" s="74">
        <v>38.125999999999998</v>
      </c>
      <c r="D127" s="74">
        <v>40.750799999999998</v>
      </c>
      <c r="E127" s="74">
        <v>37.889600000000002</v>
      </c>
      <c r="F127" s="74">
        <v>39.154600000000002</v>
      </c>
      <c r="G127" s="74">
        <v>35.812199999999997</v>
      </c>
      <c r="H127" s="74">
        <v>24.637699999999999</v>
      </c>
      <c r="I127" s="74">
        <v>38.125100000000003</v>
      </c>
      <c r="J127" s="74">
        <v>40.741700000000002</v>
      </c>
      <c r="K127" s="74">
        <v>37.889600000000002</v>
      </c>
      <c r="L127" s="74">
        <v>39.154600000000002</v>
      </c>
      <c r="M127" s="74">
        <v>35.812199999999997</v>
      </c>
      <c r="N127" s="74">
        <v>24.637699999999999</v>
      </c>
      <c r="O127" s="74">
        <v>51.221299999999999</v>
      </c>
      <c r="P127" s="74">
        <v>51.221299999999999</v>
      </c>
      <c r="Q127" s="74">
        <v>0</v>
      </c>
      <c r="R127" s="74" t="s">
        <v>127</v>
      </c>
      <c r="S127" s="74" t="s">
        <v>127</v>
      </c>
      <c r="T127" s="74">
        <v>0</v>
      </c>
      <c r="U127" s="74">
        <v>11.3469</v>
      </c>
      <c r="V127" s="74">
        <v>0</v>
      </c>
      <c r="W127" s="74">
        <v>11.3469</v>
      </c>
      <c r="X127" s="74">
        <v>0</v>
      </c>
      <c r="Y127" s="74">
        <v>8.9984000000000002</v>
      </c>
      <c r="Z127" s="74">
        <v>11.422499999999999</v>
      </c>
      <c r="AA127" s="74">
        <v>11.5168</v>
      </c>
      <c r="AB127" s="74">
        <v>0</v>
      </c>
      <c r="AC127" s="74">
        <v>11.5168</v>
      </c>
      <c r="AD127" s="74">
        <v>0</v>
      </c>
      <c r="AE127" s="74">
        <v>8.9984000000000002</v>
      </c>
      <c r="AF127" s="74">
        <v>11.6023</v>
      </c>
      <c r="AG127" s="74">
        <v>8.0991</v>
      </c>
      <c r="AH127" s="74">
        <v>0</v>
      </c>
      <c r="AI127" s="74">
        <v>8.0991</v>
      </c>
      <c r="AJ127" s="74" t="s">
        <v>127</v>
      </c>
      <c r="AK127" s="74" t="s">
        <v>127</v>
      </c>
      <c r="AL127" s="74">
        <v>8.0991</v>
      </c>
      <c r="AM127" s="74">
        <v>20.198599999999999</v>
      </c>
    </row>
    <row r="128" spans="1:39" hidden="1" outlineLevel="1">
      <c r="A128" s="62">
        <v>44105</v>
      </c>
      <c r="B128" s="74">
        <v>35.557200000000002</v>
      </c>
      <c r="C128" s="74">
        <v>38.063099999999999</v>
      </c>
      <c r="D128" s="74">
        <v>40.636699999999998</v>
      </c>
      <c r="E128" s="74">
        <v>37.842700000000001</v>
      </c>
      <c r="F128" s="74">
        <v>38.962600000000002</v>
      </c>
      <c r="G128" s="74">
        <v>36.255499999999998</v>
      </c>
      <c r="H128" s="74">
        <v>27.213899999999999</v>
      </c>
      <c r="I128" s="74">
        <v>38.061799999999998</v>
      </c>
      <c r="J128" s="74">
        <v>40.622300000000003</v>
      </c>
      <c r="K128" s="74">
        <v>37.842700000000001</v>
      </c>
      <c r="L128" s="74">
        <v>38.962600000000002</v>
      </c>
      <c r="M128" s="74">
        <v>36.255499999999998</v>
      </c>
      <c r="N128" s="74">
        <v>27.213899999999999</v>
      </c>
      <c r="O128" s="74">
        <v>52.833199999999998</v>
      </c>
      <c r="P128" s="74">
        <v>52.833199999999998</v>
      </c>
      <c r="Q128" s="74" t="s">
        <v>127</v>
      </c>
      <c r="R128" s="74" t="s">
        <v>127</v>
      </c>
      <c r="S128" s="74" t="s">
        <v>127</v>
      </c>
      <c r="T128" s="74" t="s">
        <v>127</v>
      </c>
      <c r="U128" s="74">
        <v>7.2607999999999997</v>
      </c>
      <c r="V128" s="74">
        <v>0</v>
      </c>
      <c r="W128" s="74">
        <v>7.2607999999999997</v>
      </c>
      <c r="X128" s="74">
        <v>0</v>
      </c>
      <c r="Y128" s="74">
        <v>9.5313999999999997</v>
      </c>
      <c r="Z128" s="74">
        <v>12.9794</v>
      </c>
      <c r="AA128" s="74">
        <v>7.2607999999999997</v>
      </c>
      <c r="AB128" s="74">
        <v>0</v>
      </c>
      <c r="AC128" s="74">
        <v>7.2607999999999997</v>
      </c>
      <c r="AD128" s="74">
        <v>0</v>
      </c>
      <c r="AE128" s="74">
        <v>9.5313999999999997</v>
      </c>
      <c r="AF128" s="74">
        <v>12.9794</v>
      </c>
      <c r="AG128" s="74">
        <v>0</v>
      </c>
      <c r="AH128" s="74">
        <v>0</v>
      </c>
      <c r="AI128" s="74" t="s">
        <v>127</v>
      </c>
      <c r="AJ128" s="74" t="s">
        <v>127</v>
      </c>
      <c r="AK128" s="74" t="s">
        <v>127</v>
      </c>
      <c r="AL128" s="74" t="s">
        <v>127</v>
      </c>
      <c r="AM128" s="74">
        <v>20.150400000000001</v>
      </c>
    </row>
    <row r="129" spans="1:39" hidden="1" outlineLevel="1">
      <c r="A129" s="62">
        <v>44136</v>
      </c>
      <c r="B129" s="74">
        <v>36.153599999999997</v>
      </c>
      <c r="C129" s="74">
        <v>37.888500000000001</v>
      </c>
      <c r="D129" s="74">
        <v>41.002899999999997</v>
      </c>
      <c r="E129" s="74">
        <v>37.603900000000003</v>
      </c>
      <c r="F129" s="74">
        <v>38.7971</v>
      </c>
      <c r="G129" s="74">
        <v>35.960299999999997</v>
      </c>
      <c r="H129" s="74">
        <v>25.299900000000001</v>
      </c>
      <c r="I129" s="74">
        <v>37.880000000000003</v>
      </c>
      <c r="J129" s="74">
        <v>40.926000000000002</v>
      </c>
      <c r="K129" s="74">
        <v>37.603900000000003</v>
      </c>
      <c r="L129" s="74">
        <v>38.7971</v>
      </c>
      <c r="M129" s="74">
        <v>35.960299999999997</v>
      </c>
      <c r="N129" s="74">
        <v>25.299900000000001</v>
      </c>
      <c r="O129" s="74">
        <v>50.628300000000003</v>
      </c>
      <c r="P129" s="74">
        <v>50.628300000000003</v>
      </c>
      <c r="Q129" s="74" t="s">
        <v>127</v>
      </c>
      <c r="R129" s="74" t="s">
        <v>127</v>
      </c>
      <c r="S129" s="74" t="s">
        <v>127</v>
      </c>
      <c r="T129" s="74" t="s">
        <v>127</v>
      </c>
      <c r="U129" s="74">
        <v>12.3301</v>
      </c>
      <c r="V129" s="74">
        <v>0</v>
      </c>
      <c r="W129" s="74">
        <v>12.3301</v>
      </c>
      <c r="X129" s="74">
        <v>0</v>
      </c>
      <c r="Y129" s="74">
        <v>11.0814</v>
      </c>
      <c r="Z129" s="74">
        <v>12.520899999999999</v>
      </c>
      <c r="AA129" s="74">
        <v>12.3301</v>
      </c>
      <c r="AB129" s="74">
        <v>0</v>
      </c>
      <c r="AC129" s="74">
        <v>12.3301</v>
      </c>
      <c r="AD129" s="74">
        <v>0</v>
      </c>
      <c r="AE129" s="74">
        <v>11.0814</v>
      </c>
      <c r="AF129" s="74">
        <v>12.520899999999999</v>
      </c>
      <c r="AG129" s="74">
        <v>0</v>
      </c>
      <c r="AH129" s="74">
        <v>0</v>
      </c>
      <c r="AI129" s="74" t="s">
        <v>127</v>
      </c>
      <c r="AJ129" s="74" t="s">
        <v>127</v>
      </c>
      <c r="AK129" s="74" t="s">
        <v>127</v>
      </c>
      <c r="AL129" s="74" t="s">
        <v>127</v>
      </c>
      <c r="AM129" s="74">
        <v>21.391500000000001</v>
      </c>
    </row>
    <row r="130" spans="1:39" hidden="1" outlineLevel="1">
      <c r="A130" s="62">
        <v>44166</v>
      </c>
      <c r="B130" s="74">
        <v>34.676699999999997</v>
      </c>
      <c r="C130" s="74">
        <v>36.4756</v>
      </c>
      <c r="D130" s="74">
        <v>40.420099999999998</v>
      </c>
      <c r="E130" s="74">
        <v>36.129800000000003</v>
      </c>
      <c r="F130" s="74">
        <v>37.055100000000003</v>
      </c>
      <c r="G130" s="74">
        <v>35.039299999999997</v>
      </c>
      <c r="H130" s="74">
        <v>21.395700000000001</v>
      </c>
      <c r="I130" s="74">
        <v>36.472900000000003</v>
      </c>
      <c r="J130" s="74">
        <v>40.395400000000002</v>
      </c>
      <c r="K130" s="74">
        <v>36.129800000000003</v>
      </c>
      <c r="L130" s="74">
        <v>37.055100000000003</v>
      </c>
      <c r="M130" s="74">
        <v>35.039299999999997</v>
      </c>
      <c r="N130" s="74">
        <v>21.395700000000001</v>
      </c>
      <c r="O130" s="74">
        <v>50.648499999999999</v>
      </c>
      <c r="P130" s="74">
        <v>50.648499999999999</v>
      </c>
      <c r="Q130" s="74">
        <v>0</v>
      </c>
      <c r="R130" s="74" t="s">
        <v>127</v>
      </c>
      <c r="S130" s="74">
        <v>0</v>
      </c>
      <c r="T130" s="74" t="s">
        <v>127</v>
      </c>
      <c r="U130" s="74">
        <v>10.1083</v>
      </c>
      <c r="V130" s="74">
        <v>0</v>
      </c>
      <c r="W130" s="74">
        <v>10.1083</v>
      </c>
      <c r="X130" s="74">
        <v>0</v>
      </c>
      <c r="Y130" s="74">
        <v>0</v>
      </c>
      <c r="Z130" s="74">
        <v>10.9475</v>
      </c>
      <c r="AA130" s="74">
        <v>10.1083</v>
      </c>
      <c r="AB130" s="74">
        <v>0</v>
      </c>
      <c r="AC130" s="74">
        <v>10.1083</v>
      </c>
      <c r="AD130" s="74">
        <v>0</v>
      </c>
      <c r="AE130" s="74">
        <v>0</v>
      </c>
      <c r="AF130" s="74">
        <v>10.9475</v>
      </c>
      <c r="AG130" s="74">
        <v>0</v>
      </c>
      <c r="AH130" s="74">
        <v>0</v>
      </c>
      <c r="AI130" s="74">
        <v>0</v>
      </c>
      <c r="AJ130" s="74" t="s">
        <v>127</v>
      </c>
      <c r="AK130" s="74">
        <v>0</v>
      </c>
      <c r="AL130" s="74" t="s">
        <v>127</v>
      </c>
      <c r="AM130" s="74">
        <v>20.420400000000001</v>
      </c>
    </row>
    <row r="131" spans="1:39" hidden="1" outlineLevel="1">
      <c r="A131" s="62">
        <v>44197</v>
      </c>
      <c r="B131" s="74">
        <v>35.769399999999997</v>
      </c>
      <c r="C131" s="74">
        <v>37.7134</v>
      </c>
      <c r="D131" s="74">
        <v>40.621499999999997</v>
      </c>
      <c r="E131" s="74">
        <v>37.447899999999997</v>
      </c>
      <c r="F131" s="74">
        <v>38.238399999999999</v>
      </c>
      <c r="G131" s="74">
        <v>36.698500000000003</v>
      </c>
      <c r="H131" s="74">
        <v>25.8948</v>
      </c>
      <c r="I131" s="74">
        <v>37.712699999999998</v>
      </c>
      <c r="J131" s="74">
        <v>40.616300000000003</v>
      </c>
      <c r="K131" s="74">
        <v>37.447899999999997</v>
      </c>
      <c r="L131" s="74">
        <v>38.238399999999999</v>
      </c>
      <c r="M131" s="74">
        <v>36.698500000000003</v>
      </c>
      <c r="N131" s="74">
        <v>25.8948</v>
      </c>
      <c r="O131" s="74">
        <v>44.997500000000002</v>
      </c>
      <c r="P131" s="74">
        <v>44.997500000000002</v>
      </c>
      <c r="Q131" s="74">
        <v>0</v>
      </c>
      <c r="R131" s="74">
        <v>0</v>
      </c>
      <c r="S131" s="74">
        <v>0</v>
      </c>
      <c r="T131" s="74" t="s">
        <v>127</v>
      </c>
      <c r="U131" s="74">
        <v>11.6326</v>
      </c>
      <c r="V131" s="74">
        <v>0</v>
      </c>
      <c r="W131" s="74">
        <v>11.6326</v>
      </c>
      <c r="X131" s="74">
        <v>0</v>
      </c>
      <c r="Y131" s="74">
        <v>13.8066</v>
      </c>
      <c r="Z131" s="74">
        <v>11.3874</v>
      </c>
      <c r="AA131" s="74">
        <v>11.6326</v>
      </c>
      <c r="AB131" s="74">
        <v>0</v>
      </c>
      <c r="AC131" s="74">
        <v>11.6326</v>
      </c>
      <c r="AD131" s="74">
        <v>0</v>
      </c>
      <c r="AE131" s="74">
        <v>13.8066</v>
      </c>
      <c r="AF131" s="74">
        <v>11.3874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4" t="s">
        <v>127</v>
      </c>
      <c r="AM131" s="74">
        <v>19.791799999999999</v>
      </c>
    </row>
    <row r="132" spans="1:39" hidden="1" outlineLevel="1">
      <c r="A132" s="62">
        <v>44228</v>
      </c>
      <c r="B132" s="74">
        <v>35.826500000000003</v>
      </c>
      <c r="C132" s="74">
        <v>38.069400000000002</v>
      </c>
      <c r="D132" s="74">
        <v>40.790500000000002</v>
      </c>
      <c r="E132" s="74">
        <v>37.802399999999999</v>
      </c>
      <c r="F132" s="74">
        <v>38.179299999999998</v>
      </c>
      <c r="G132" s="74">
        <v>37.618600000000001</v>
      </c>
      <c r="H132" s="74">
        <v>25.5459</v>
      </c>
      <c r="I132" s="74">
        <v>38.0687</v>
      </c>
      <c r="J132" s="74">
        <v>40.783999999999999</v>
      </c>
      <c r="K132" s="74">
        <v>37.802399999999999</v>
      </c>
      <c r="L132" s="74">
        <v>38.179299999999998</v>
      </c>
      <c r="M132" s="74">
        <v>37.618600000000001</v>
      </c>
      <c r="N132" s="74">
        <v>25.5459</v>
      </c>
      <c r="O132" s="74">
        <v>50.003599999999999</v>
      </c>
      <c r="P132" s="74">
        <v>50.003599999999999</v>
      </c>
      <c r="Q132" s="74">
        <v>0</v>
      </c>
      <c r="R132" s="74">
        <v>0</v>
      </c>
      <c r="S132" s="74" t="s">
        <v>127</v>
      </c>
      <c r="T132" s="74" t="s">
        <v>127</v>
      </c>
      <c r="U132" s="74">
        <v>13.556800000000001</v>
      </c>
      <c r="V132" s="74">
        <v>0</v>
      </c>
      <c r="W132" s="74">
        <v>13.556800000000001</v>
      </c>
      <c r="X132" s="74">
        <v>0</v>
      </c>
      <c r="Y132" s="74">
        <v>0</v>
      </c>
      <c r="Z132" s="74">
        <v>13.556800000000001</v>
      </c>
      <c r="AA132" s="74">
        <v>13.556800000000001</v>
      </c>
      <c r="AB132" s="74">
        <v>0</v>
      </c>
      <c r="AC132" s="74">
        <v>13.556800000000001</v>
      </c>
      <c r="AD132" s="74">
        <v>0</v>
      </c>
      <c r="AE132" s="74">
        <v>0</v>
      </c>
      <c r="AF132" s="74">
        <v>13.556800000000001</v>
      </c>
      <c r="AG132" s="74">
        <v>0</v>
      </c>
      <c r="AH132" s="74">
        <v>0</v>
      </c>
      <c r="AI132" s="74">
        <v>0</v>
      </c>
      <c r="AJ132" s="74">
        <v>0</v>
      </c>
      <c r="AK132" s="74" t="s">
        <v>127</v>
      </c>
      <c r="AL132" s="74" t="s">
        <v>127</v>
      </c>
      <c r="AM132" s="74">
        <v>20.608799999999999</v>
      </c>
    </row>
    <row r="133" spans="1:39" hidden="1" outlineLevel="1">
      <c r="A133" s="62">
        <v>44256</v>
      </c>
      <c r="B133" s="74">
        <v>35.243699999999997</v>
      </c>
      <c r="C133" s="74">
        <v>37.484000000000002</v>
      </c>
      <c r="D133" s="74">
        <v>40.687399999999997</v>
      </c>
      <c r="E133" s="74">
        <v>37.177</v>
      </c>
      <c r="F133" s="74">
        <v>38.198</v>
      </c>
      <c r="G133" s="74">
        <v>36.459499999999998</v>
      </c>
      <c r="H133" s="74">
        <v>16.137</v>
      </c>
      <c r="I133" s="74">
        <v>37.482900000000001</v>
      </c>
      <c r="J133" s="74">
        <v>40.676600000000001</v>
      </c>
      <c r="K133" s="74">
        <v>37.177</v>
      </c>
      <c r="L133" s="74">
        <v>38.198</v>
      </c>
      <c r="M133" s="74">
        <v>36.459499999999998</v>
      </c>
      <c r="N133" s="74">
        <v>16.137</v>
      </c>
      <c r="O133" s="74">
        <v>55.722200000000001</v>
      </c>
      <c r="P133" s="74">
        <v>55.722200000000001</v>
      </c>
      <c r="Q133" s="74" t="s">
        <v>127</v>
      </c>
      <c r="R133" s="74" t="s">
        <v>127</v>
      </c>
      <c r="S133" s="74" t="s">
        <v>127</v>
      </c>
      <c r="T133" s="74" t="s">
        <v>127</v>
      </c>
      <c r="U133" s="74">
        <v>10.9826</v>
      </c>
      <c r="V133" s="74">
        <v>0</v>
      </c>
      <c r="W133" s="74">
        <v>10.9826</v>
      </c>
      <c r="X133" s="74">
        <v>0</v>
      </c>
      <c r="Y133" s="74">
        <v>0</v>
      </c>
      <c r="Z133" s="74">
        <v>11.7737</v>
      </c>
      <c r="AA133" s="74">
        <v>10.9826</v>
      </c>
      <c r="AB133" s="74">
        <v>0</v>
      </c>
      <c r="AC133" s="74">
        <v>10.9826</v>
      </c>
      <c r="AD133" s="74">
        <v>0</v>
      </c>
      <c r="AE133" s="74">
        <v>0</v>
      </c>
      <c r="AF133" s="74">
        <v>11.7737</v>
      </c>
      <c r="AG133" s="74">
        <v>0</v>
      </c>
      <c r="AH133" s="74">
        <v>0</v>
      </c>
      <c r="AI133" s="74" t="s">
        <v>127</v>
      </c>
      <c r="AJ133" s="74" t="s">
        <v>127</v>
      </c>
      <c r="AK133" s="74" t="s">
        <v>127</v>
      </c>
      <c r="AL133" s="74" t="s">
        <v>127</v>
      </c>
      <c r="AM133" s="74">
        <v>19.6325</v>
      </c>
    </row>
    <row r="134" spans="1:39" hidden="1" outlineLevel="1">
      <c r="A134" s="62">
        <v>44287</v>
      </c>
      <c r="B134" s="74">
        <v>34.838099999999997</v>
      </c>
      <c r="C134" s="74">
        <v>37.626399999999997</v>
      </c>
      <c r="D134" s="74">
        <v>41.457000000000001</v>
      </c>
      <c r="E134" s="74">
        <v>37.242100000000001</v>
      </c>
      <c r="F134" s="74">
        <v>37.973199999999999</v>
      </c>
      <c r="G134" s="74">
        <v>36.714199999999998</v>
      </c>
      <c r="H134" s="74">
        <v>22.745999999999999</v>
      </c>
      <c r="I134" s="74">
        <v>37.623699999999999</v>
      </c>
      <c r="J134" s="74">
        <v>41.433100000000003</v>
      </c>
      <c r="K134" s="74">
        <v>37.242100000000001</v>
      </c>
      <c r="L134" s="74">
        <v>37.973199999999999</v>
      </c>
      <c r="M134" s="74">
        <v>36.714199999999998</v>
      </c>
      <c r="N134" s="74">
        <v>22.745999999999999</v>
      </c>
      <c r="O134" s="74">
        <v>55.9739</v>
      </c>
      <c r="P134" s="74">
        <v>55.9739</v>
      </c>
      <c r="Q134" s="74" t="s">
        <v>127</v>
      </c>
      <c r="R134" s="74" t="s">
        <v>127</v>
      </c>
      <c r="S134" s="74" t="s">
        <v>127</v>
      </c>
      <c r="T134" s="74" t="s">
        <v>127</v>
      </c>
      <c r="U134" s="74">
        <v>10.8681</v>
      </c>
      <c r="V134" s="74">
        <v>0</v>
      </c>
      <c r="W134" s="74">
        <v>10.8681</v>
      </c>
      <c r="X134" s="74">
        <v>0</v>
      </c>
      <c r="Y134" s="74">
        <v>3.1493000000000002</v>
      </c>
      <c r="Z134" s="74">
        <v>11.542400000000001</v>
      </c>
      <c r="AA134" s="74">
        <v>10.8681</v>
      </c>
      <c r="AB134" s="74">
        <v>0</v>
      </c>
      <c r="AC134" s="74">
        <v>10.8681</v>
      </c>
      <c r="AD134" s="74">
        <v>0</v>
      </c>
      <c r="AE134" s="74">
        <v>3.1493000000000002</v>
      </c>
      <c r="AF134" s="74">
        <v>11.542400000000001</v>
      </c>
      <c r="AG134" s="74">
        <v>0</v>
      </c>
      <c r="AH134" s="74">
        <v>0</v>
      </c>
      <c r="AI134" s="74" t="s">
        <v>127</v>
      </c>
      <c r="AJ134" s="74" t="s">
        <v>127</v>
      </c>
      <c r="AK134" s="74" t="s">
        <v>127</v>
      </c>
      <c r="AL134" s="74" t="s">
        <v>127</v>
      </c>
      <c r="AM134" s="74">
        <v>19.342300000000002</v>
      </c>
    </row>
    <row r="135" spans="1:39" hidden="1" outlineLevel="1">
      <c r="A135" s="62">
        <v>44317</v>
      </c>
      <c r="B135" s="74">
        <v>34.921700000000001</v>
      </c>
      <c r="C135" s="74">
        <v>37.398200000000003</v>
      </c>
      <c r="D135" s="74">
        <v>41.5199</v>
      </c>
      <c r="E135" s="74">
        <v>37.018500000000003</v>
      </c>
      <c r="F135" s="74">
        <v>38.073599999999999</v>
      </c>
      <c r="G135" s="74">
        <v>37.644100000000002</v>
      </c>
      <c r="H135" s="74">
        <v>12.8873</v>
      </c>
      <c r="I135" s="74">
        <v>37.395000000000003</v>
      </c>
      <c r="J135" s="74">
        <v>41.491900000000001</v>
      </c>
      <c r="K135" s="74">
        <v>37.018500000000003</v>
      </c>
      <c r="L135" s="74">
        <v>38.073599999999999</v>
      </c>
      <c r="M135" s="74">
        <v>37.644100000000002</v>
      </c>
      <c r="N135" s="74">
        <v>12.8873</v>
      </c>
      <c r="O135" s="74">
        <v>52.094299999999997</v>
      </c>
      <c r="P135" s="74">
        <v>52.094299999999997</v>
      </c>
      <c r="Q135" s="74" t="s">
        <v>127</v>
      </c>
      <c r="R135" s="74" t="s">
        <v>127</v>
      </c>
      <c r="S135" s="74" t="s">
        <v>127</v>
      </c>
      <c r="T135" s="74" t="s">
        <v>127</v>
      </c>
      <c r="U135" s="74">
        <v>12.7493</v>
      </c>
      <c r="V135" s="74">
        <v>0</v>
      </c>
      <c r="W135" s="74">
        <v>12.7493</v>
      </c>
      <c r="X135" s="74">
        <v>0</v>
      </c>
      <c r="Y135" s="74">
        <v>0</v>
      </c>
      <c r="Z135" s="74">
        <v>12.7493</v>
      </c>
      <c r="AA135" s="74">
        <v>12.7493</v>
      </c>
      <c r="AB135" s="74">
        <v>0</v>
      </c>
      <c r="AC135" s="74">
        <v>12.7493</v>
      </c>
      <c r="AD135" s="74">
        <v>0</v>
      </c>
      <c r="AE135" s="74">
        <v>0</v>
      </c>
      <c r="AF135" s="74">
        <v>12.7493</v>
      </c>
      <c r="AG135" s="74">
        <v>0</v>
      </c>
      <c r="AH135" s="74">
        <v>0</v>
      </c>
      <c r="AI135" s="74" t="s">
        <v>127</v>
      </c>
      <c r="AJ135" s="74" t="s">
        <v>127</v>
      </c>
      <c r="AK135" s="74" t="s">
        <v>127</v>
      </c>
      <c r="AL135" s="74" t="s">
        <v>127</v>
      </c>
      <c r="AM135" s="74">
        <v>18.378499999999999</v>
      </c>
    </row>
    <row r="136" spans="1:39" hidden="1" outlineLevel="1">
      <c r="A136" s="62">
        <v>44348</v>
      </c>
      <c r="B136" s="74">
        <v>36.182000000000002</v>
      </c>
      <c r="C136" s="74">
        <v>38.985399999999998</v>
      </c>
      <c r="D136" s="74">
        <v>40.304900000000004</v>
      </c>
      <c r="E136" s="74">
        <v>38.8461</v>
      </c>
      <c r="F136" s="74">
        <v>37.962899999999998</v>
      </c>
      <c r="G136" s="74">
        <v>44.854599999999998</v>
      </c>
      <c r="H136" s="74">
        <v>12.879899999999999</v>
      </c>
      <c r="I136" s="74">
        <v>38.984299999999998</v>
      </c>
      <c r="J136" s="74">
        <v>40.294600000000003</v>
      </c>
      <c r="K136" s="74">
        <v>38.8461</v>
      </c>
      <c r="L136" s="74">
        <v>37.962899999999998</v>
      </c>
      <c r="M136" s="74">
        <v>44.854599999999998</v>
      </c>
      <c r="N136" s="74">
        <v>12.879899999999999</v>
      </c>
      <c r="O136" s="74">
        <v>51.166899999999998</v>
      </c>
      <c r="P136" s="74">
        <v>51.166899999999998</v>
      </c>
      <c r="Q136" s="74">
        <v>0</v>
      </c>
      <c r="R136" s="74" t="s">
        <v>127</v>
      </c>
      <c r="S136" s="74">
        <v>0</v>
      </c>
      <c r="T136" s="74">
        <v>0</v>
      </c>
      <c r="U136" s="74">
        <v>11.7331</v>
      </c>
      <c r="V136" s="74">
        <v>0</v>
      </c>
      <c r="W136" s="74">
        <v>11.7331</v>
      </c>
      <c r="X136" s="74">
        <v>0</v>
      </c>
      <c r="Y136" s="74">
        <v>11.4779</v>
      </c>
      <c r="Z136" s="74">
        <v>11.7331</v>
      </c>
      <c r="AA136" s="74">
        <v>11.7339</v>
      </c>
      <c r="AB136" s="74">
        <v>0</v>
      </c>
      <c r="AC136" s="74">
        <v>11.7339</v>
      </c>
      <c r="AD136" s="74">
        <v>0</v>
      </c>
      <c r="AE136" s="74">
        <v>11.4779</v>
      </c>
      <c r="AF136" s="74">
        <v>11.734</v>
      </c>
      <c r="AG136" s="74">
        <v>8.8573000000000004</v>
      </c>
      <c r="AH136" s="74">
        <v>0</v>
      </c>
      <c r="AI136" s="74">
        <v>8.8573000000000004</v>
      </c>
      <c r="AJ136" s="74" t="s">
        <v>127</v>
      </c>
      <c r="AK136" s="74">
        <v>0</v>
      </c>
      <c r="AL136" s="74">
        <v>8.8573000000000004</v>
      </c>
      <c r="AM136" s="74">
        <v>19.0045</v>
      </c>
    </row>
    <row r="137" spans="1:39" hidden="1" outlineLevel="1">
      <c r="A137" s="62">
        <v>44378</v>
      </c>
      <c r="B137" s="74">
        <v>35.069000000000003</v>
      </c>
      <c r="C137" s="74">
        <v>37.601799999999997</v>
      </c>
      <c r="D137" s="74">
        <v>40.603900000000003</v>
      </c>
      <c r="E137" s="74">
        <v>37.270800000000001</v>
      </c>
      <c r="F137" s="74">
        <v>37.729999999999997</v>
      </c>
      <c r="G137" s="74">
        <v>37.980899999999998</v>
      </c>
      <c r="H137" s="74">
        <v>22.1571</v>
      </c>
      <c r="I137" s="74">
        <v>37.595599999999997</v>
      </c>
      <c r="J137" s="74">
        <v>40.561</v>
      </c>
      <c r="K137" s="74">
        <v>37.270800000000001</v>
      </c>
      <c r="L137" s="74">
        <v>37.729999999999997</v>
      </c>
      <c r="M137" s="74">
        <v>37.980899999999998</v>
      </c>
      <c r="N137" s="74">
        <v>22.1571</v>
      </c>
      <c r="O137" s="74">
        <v>47.2425</v>
      </c>
      <c r="P137" s="74">
        <v>47.2425</v>
      </c>
      <c r="Q137" s="74" t="s">
        <v>127</v>
      </c>
      <c r="R137" s="74" t="s">
        <v>127</v>
      </c>
      <c r="S137" s="74" t="s">
        <v>127</v>
      </c>
      <c r="T137" s="74" t="s">
        <v>127</v>
      </c>
      <c r="U137" s="74">
        <v>11.8225</v>
      </c>
      <c r="V137" s="74">
        <v>0</v>
      </c>
      <c r="W137" s="74">
        <v>11.8225</v>
      </c>
      <c r="X137" s="74">
        <v>0</v>
      </c>
      <c r="Y137" s="74">
        <v>0</v>
      </c>
      <c r="Z137" s="74">
        <v>11.8225</v>
      </c>
      <c r="AA137" s="74">
        <v>11.8225</v>
      </c>
      <c r="AB137" s="74">
        <v>0</v>
      </c>
      <c r="AC137" s="74">
        <v>11.8225</v>
      </c>
      <c r="AD137" s="74">
        <v>0</v>
      </c>
      <c r="AE137" s="74">
        <v>0</v>
      </c>
      <c r="AF137" s="74">
        <v>11.8225</v>
      </c>
      <c r="AG137" s="74">
        <v>0</v>
      </c>
      <c r="AH137" s="74">
        <v>0</v>
      </c>
      <c r="AI137" s="74" t="s">
        <v>127</v>
      </c>
      <c r="AJ137" s="74" t="s">
        <v>127</v>
      </c>
      <c r="AK137" s="74" t="s">
        <v>127</v>
      </c>
      <c r="AL137" s="74" t="s">
        <v>127</v>
      </c>
      <c r="AM137" s="74">
        <v>18.456700000000001</v>
      </c>
    </row>
    <row r="138" spans="1:39" hidden="1" outlineLevel="1">
      <c r="A138" s="62">
        <v>44409</v>
      </c>
      <c r="B138" s="74">
        <v>35.4604</v>
      </c>
      <c r="C138" s="74">
        <v>37.679900000000004</v>
      </c>
      <c r="D138" s="74">
        <v>40.381900000000002</v>
      </c>
      <c r="E138" s="74">
        <v>37.387300000000003</v>
      </c>
      <c r="F138" s="74">
        <v>37.621699999999997</v>
      </c>
      <c r="G138" s="74">
        <v>38.930799999999998</v>
      </c>
      <c r="H138" s="74">
        <v>19.587599999999998</v>
      </c>
      <c r="I138" s="74">
        <v>37.676900000000003</v>
      </c>
      <c r="J138" s="74">
        <v>40.357500000000002</v>
      </c>
      <c r="K138" s="74">
        <v>37.387300000000003</v>
      </c>
      <c r="L138" s="74">
        <v>37.621699999999997</v>
      </c>
      <c r="M138" s="74">
        <v>38.930799999999998</v>
      </c>
      <c r="N138" s="74">
        <v>19.587599999999998</v>
      </c>
      <c r="O138" s="74">
        <v>50.666200000000003</v>
      </c>
      <c r="P138" s="74">
        <v>50.666200000000003</v>
      </c>
      <c r="Q138" s="74" t="s">
        <v>127</v>
      </c>
      <c r="R138" s="74" t="s">
        <v>127</v>
      </c>
      <c r="S138" s="74" t="s">
        <v>127</v>
      </c>
      <c r="T138" s="74" t="s">
        <v>127</v>
      </c>
      <c r="U138" s="74">
        <v>10.9735</v>
      </c>
      <c r="V138" s="74">
        <v>0</v>
      </c>
      <c r="W138" s="74">
        <v>10.9735</v>
      </c>
      <c r="X138" s="74">
        <v>0</v>
      </c>
      <c r="Y138" s="74">
        <v>10.098100000000001</v>
      </c>
      <c r="Z138" s="74">
        <v>10.979799999999999</v>
      </c>
      <c r="AA138" s="74">
        <v>10.9735</v>
      </c>
      <c r="AB138" s="74">
        <v>0</v>
      </c>
      <c r="AC138" s="74">
        <v>10.9735</v>
      </c>
      <c r="AD138" s="74">
        <v>0</v>
      </c>
      <c r="AE138" s="74">
        <v>10.098100000000001</v>
      </c>
      <c r="AF138" s="74">
        <v>10.979799999999999</v>
      </c>
      <c r="AG138" s="74">
        <v>0</v>
      </c>
      <c r="AH138" s="74">
        <v>0</v>
      </c>
      <c r="AI138" s="74" t="s">
        <v>127</v>
      </c>
      <c r="AJ138" s="74" t="s">
        <v>127</v>
      </c>
      <c r="AK138" s="74" t="s">
        <v>127</v>
      </c>
      <c r="AL138" s="74" t="s">
        <v>127</v>
      </c>
      <c r="AM138" s="74">
        <v>19.259799999999998</v>
      </c>
    </row>
    <row r="139" spans="1:39" hidden="1" outlineLevel="1">
      <c r="A139" s="62">
        <v>44440</v>
      </c>
      <c r="B139" s="74">
        <v>35.541200000000003</v>
      </c>
      <c r="C139" s="74">
        <v>37.5015</v>
      </c>
      <c r="D139" s="74">
        <v>40.989899999999999</v>
      </c>
      <c r="E139" s="74">
        <v>37.138500000000001</v>
      </c>
      <c r="F139" s="74">
        <v>37.497199999999999</v>
      </c>
      <c r="G139" s="74">
        <v>38.3932</v>
      </c>
      <c r="H139" s="74">
        <v>19.1356</v>
      </c>
      <c r="I139" s="74">
        <v>37.5002</v>
      </c>
      <c r="J139" s="74">
        <v>40.979399999999998</v>
      </c>
      <c r="K139" s="74">
        <v>37.138500000000001</v>
      </c>
      <c r="L139" s="74">
        <v>37.497199999999999</v>
      </c>
      <c r="M139" s="74">
        <v>38.3932</v>
      </c>
      <c r="N139" s="74">
        <v>19.1356</v>
      </c>
      <c r="O139" s="74">
        <v>50.103700000000003</v>
      </c>
      <c r="P139" s="74">
        <v>50.103700000000003</v>
      </c>
      <c r="Q139" s="74" t="s">
        <v>127</v>
      </c>
      <c r="R139" s="74" t="s">
        <v>127</v>
      </c>
      <c r="S139" s="74" t="s">
        <v>127</v>
      </c>
      <c r="T139" s="74" t="s">
        <v>127</v>
      </c>
      <c r="U139" s="74">
        <v>10.4031</v>
      </c>
      <c r="V139" s="74">
        <v>0</v>
      </c>
      <c r="W139" s="74">
        <v>10.4031</v>
      </c>
      <c r="X139" s="74">
        <v>0</v>
      </c>
      <c r="Y139" s="74">
        <v>13.16</v>
      </c>
      <c r="Z139" s="74">
        <v>10.3658</v>
      </c>
      <c r="AA139" s="74">
        <v>10.4031</v>
      </c>
      <c r="AB139" s="74">
        <v>0</v>
      </c>
      <c r="AC139" s="74">
        <v>10.4031</v>
      </c>
      <c r="AD139" s="74">
        <v>0</v>
      </c>
      <c r="AE139" s="74">
        <v>13.16</v>
      </c>
      <c r="AF139" s="74">
        <v>10.3658</v>
      </c>
      <c r="AG139" s="74">
        <v>0</v>
      </c>
      <c r="AH139" s="74">
        <v>0</v>
      </c>
      <c r="AI139" s="74" t="s">
        <v>127</v>
      </c>
      <c r="AJ139" s="74" t="s">
        <v>127</v>
      </c>
      <c r="AK139" s="74" t="s">
        <v>127</v>
      </c>
      <c r="AL139" s="74" t="s">
        <v>127</v>
      </c>
      <c r="AM139" s="74">
        <v>20.6388</v>
      </c>
    </row>
    <row r="140" spans="1:39" hidden="1" outlineLevel="1">
      <c r="A140" s="62">
        <v>44470</v>
      </c>
      <c r="B140" s="74">
        <v>35.039900000000003</v>
      </c>
      <c r="C140" s="74">
        <v>37.522599999999997</v>
      </c>
      <c r="D140" s="74">
        <v>41.1325</v>
      </c>
      <c r="E140" s="74">
        <v>37.145200000000003</v>
      </c>
      <c r="F140" s="74">
        <v>37.472999999999999</v>
      </c>
      <c r="G140" s="74">
        <v>37.633600000000001</v>
      </c>
      <c r="H140" s="74">
        <v>25.810400000000001</v>
      </c>
      <c r="I140" s="74">
        <v>37.518300000000004</v>
      </c>
      <c r="J140" s="74">
        <v>41.1</v>
      </c>
      <c r="K140" s="74">
        <v>37.145200000000003</v>
      </c>
      <c r="L140" s="74">
        <v>37.472999999999999</v>
      </c>
      <c r="M140" s="74">
        <v>37.633600000000001</v>
      </c>
      <c r="N140" s="74">
        <v>25.810400000000001</v>
      </c>
      <c r="O140" s="74">
        <v>50.4223</v>
      </c>
      <c r="P140" s="74">
        <v>50.4223</v>
      </c>
      <c r="Q140" s="74" t="s">
        <v>127</v>
      </c>
      <c r="R140" s="74" t="s">
        <v>127</v>
      </c>
      <c r="S140" s="74" t="s">
        <v>127</v>
      </c>
      <c r="T140" s="74" t="s">
        <v>127</v>
      </c>
      <c r="U140" s="74">
        <v>11.144500000000001</v>
      </c>
      <c r="V140" s="74">
        <v>0</v>
      </c>
      <c r="W140" s="74">
        <v>11.144500000000001</v>
      </c>
      <c r="X140" s="74">
        <v>0</v>
      </c>
      <c r="Y140" s="74">
        <v>13.422800000000001</v>
      </c>
      <c r="Z140" s="74">
        <v>11.1145</v>
      </c>
      <c r="AA140" s="74">
        <v>11.144500000000001</v>
      </c>
      <c r="AB140" s="74">
        <v>0</v>
      </c>
      <c r="AC140" s="74">
        <v>11.144500000000001</v>
      </c>
      <c r="AD140" s="74">
        <v>0</v>
      </c>
      <c r="AE140" s="74">
        <v>13.422800000000001</v>
      </c>
      <c r="AF140" s="74">
        <v>11.1145</v>
      </c>
      <c r="AG140" s="74">
        <v>0</v>
      </c>
      <c r="AH140" s="74">
        <v>0</v>
      </c>
      <c r="AI140" s="74" t="s">
        <v>127</v>
      </c>
      <c r="AJ140" s="74" t="s">
        <v>127</v>
      </c>
      <c r="AK140" s="74" t="s">
        <v>127</v>
      </c>
      <c r="AL140" s="74" t="s">
        <v>127</v>
      </c>
      <c r="AM140" s="74">
        <v>19.036899999999999</v>
      </c>
    </row>
    <row r="141" spans="1:39" hidden="1" outlineLevel="1">
      <c r="A141" s="62">
        <v>44501</v>
      </c>
      <c r="B141" s="74">
        <v>33.694000000000003</v>
      </c>
      <c r="C141" s="74">
        <v>35.502499999999998</v>
      </c>
      <c r="D141" s="74">
        <v>41.035800000000002</v>
      </c>
      <c r="E141" s="74">
        <v>34.9664</v>
      </c>
      <c r="F141" s="74">
        <v>35.048699999999997</v>
      </c>
      <c r="G141" s="74">
        <v>36.5321</v>
      </c>
      <c r="H141" s="74">
        <v>23.566099999999999</v>
      </c>
      <c r="I141" s="74">
        <v>35.5017</v>
      </c>
      <c r="J141" s="74">
        <v>41.03</v>
      </c>
      <c r="K141" s="74">
        <v>34.9664</v>
      </c>
      <c r="L141" s="74">
        <v>35.048699999999997</v>
      </c>
      <c r="M141" s="74">
        <v>36.5321</v>
      </c>
      <c r="N141" s="74">
        <v>23.566099999999999</v>
      </c>
      <c r="O141" s="74">
        <v>50.4041</v>
      </c>
      <c r="P141" s="74">
        <v>50.4041</v>
      </c>
      <c r="Q141" s="74" t="s">
        <v>127</v>
      </c>
      <c r="R141" s="74" t="s">
        <v>127</v>
      </c>
      <c r="S141" s="74" t="s">
        <v>127</v>
      </c>
      <c r="T141" s="74" t="s">
        <v>127</v>
      </c>
      <c r="U141" s="74">
        <v>11.4331</v>
      </c>
      <c r="V141" s="74">
        <v>0</v>
      </c>
      <c r="W141" s="74">
        <v>11.4331</v>
      </c>
      <c r="X141" s="74">
        <v>0</v>
      </c>
      <c r="Y141" s="74">
        <v>12.228999999999999</v>
      </c>
      <c r="Z141" s="74">
        <v>11.354699999999999</v>
      </c>
      <c r="AA141" s="74">
        <v>11.4331</v>
      </c>
      <c r="AB141" s="74">
        <v>0</v>
      </c>
      <c r="AC141" s="74">
        <v>11.4331</v>
      </c>
      <c r="AD141" s="74">
        <v>0</v>
      </c>
      <c r="AE141" s="74">
        <v>12.228999999999999</v>
      </c>
      <c r="AF141" s="74">
        <v>11.354699999999999</v>
      </c>
      <c r="AG141" s="74">
        <v>0</v>
      </c>
      <c r="AH141" s="74">
        <v>0</v>
      </c>
      <c r="AI141" s="74" t="s">
        <v>127</v>
      </c>
      <c r="AJ141" s="74" t="s">
        <v>127</v>
      </c>
      <c r="AK141" s="74" t="s">
        <v>127</v>
      </c>
      <c r="AL141" s="74" t="s">
        <v>127</v>
      </c>
      <c r="AM141" s="74">
        <v>19.7683</v>
      </c>
    </row>
    <row r="142" spans="1:39" hidden="1" outlineLevel="1">
      <c r="A142" s="62">
        <v>44531</v>
      </c>
      <c r="B142" s="74">
        <v>32.703299999999999</v>
      </c>
      <c r="C142" s="74">
        <v>34.979500000000002</v>
      </c>
      <c r="D142" s="74">
        <v>40.981000000000002</v>
      </c>
      <c r="E142" s="74">
        <v>34.403399999999998</v>
      </c>
      <c r="F142" s="74">
        <v>33.71</v>
      </c>
      <c r="G142" s="74">
        <v>37.360500000000002</v>
      </c>
      <c r="H142" s="74">
        <v>24.909199999999998</v>
      </c>
      <c r="I142" s="74">
        <v>34.977899999999998</v>
      </c>
      <c r="J142" s="74">
        <v>40.968299999999999</v>
      </c>
      <c r="K142" s="74">
        <v>34.403399999999998</v>
      </c>
      <c r="L142" s="74">
        <v>33.71</v>
      </c>
      <c r="M142" s="74">
        <v>37.360500000000002</v>
      </c>
      <c r="N142" s="74">
        <v>24.909199999999998</v>
      </c>
      <c r="O142" s="74">
        <v>54.738399999999999</v>
      </c>
      <c r="P142" s="74">
        <v>54.738399999999999</v>
      </c>
      <c r="Q142" s="74" t="s">
        <v>127</v>
      </c>
      <c r="R142" s="74" t="s">
        <v>127</v>
      </c>
      <c r="S142" s="74" t="s">
        <v>127</v>
      </c>
      <c r="T142" s="74" t="s">
        <v>127</v>
      </c>
      <c r="U142" s="74">
        <v>12.519500000000001</v>
      </c>
      <c r="V142" s="74">
        <v>0</v>
      </c>
      <c r="W142" s="74">
        <v>12.519500000000001</v>
      </c>
      <c r="X142" s="74">
        <v>0</v>
      </c>
      <c r="Y142" s="74">
        <v>8.5</v>
      </c>
      <c r="Z142" s="74">
        <v>12.551399999999999</v>
      </c>
      <c r="AA142" s="74">
        <v>12.519500000000001</v>
      </c>
      <c r="AB142" s="74">
        <v>0</v>
      </c>
      <c r="AC142" s="74">
        <v>12.519500000000001</v>
      </c>
      <c r="AD142" s="74">
        <v>0</v>
      </c>
      <c r="AE142" s="74">
        <v>8.5</v>
      </c>
      <c r="AF142" s="74">
        <v>12.551399999999999</v>
      </c>
      <c r="AG142" s="74">
        <v>0</v>
      </c>
      <c r="AH142" s="74">
        <v>0</v>
      </c>
      <c r="AI142" s="74" t="s">
        <v>127</v>
      </c>
      <c r="AJ142" s="74" t="s">
        <v>127</v>
      </c>
      <c r="AK142" s="74" t="s">
        <v>127</v>
      </c>
      <c r="AL142" s="74" t="s">
        <v>127</v>
      </c>
      <c r="AM142" s="74">
        <v>18.253900000000002</v>
      </c>
    </row>
    <row r="143" spans="1:39" hidden="1" outlineLevel="1">
      <c r="A143" s="62">
        <v>44562</v>
      </c>
      <c r="B143" s="74">
        <v>33.741900000000001</v>
      </c>
      <c r="C143" s="74">
        <v>36.2941</v>
      </c>
      <c r="D143" s="74">
        <v>41.2044</v>
      </c>
      <c r="E143" s="74">
        <v>35.826999999999998</v>
      </c>
      <c r="F143" s="74">
        <v>34.6646</v>
      </c>
      <c r="G143" s="74">
        <v>40.672899999999998</v>
      </c>
      <c r="H143" s="74">
        <v>26.259799999999998</v>
      </c>
      <c r="I143" s="74">
        <v>36.292200000000001</v>
      </c>
      <c r="J143" s="74">
        <v>41.189300000000003</v>
      </c>
      <c r="K143" s="74">
        <v>35.826999999999998</v>
      </c>
      <c r="L143" s="74">
        <v>34.6646</v>
      </c>
      <c r="M143" s="74">
        <v>40.672899999999998</v>
      </c>
      <c r="N143" s="74">
        <v>26.259799999999998</v>
      </c>
      <c r="O143" s="74">
        <v>51.479300000000002</v>
      </c>
      <c r="P143" s="74">
        <v>51.479300000000002</v>
      </c>
      <c r="Q143" s="74" t="s">
        <v>127</v>
      </c>
      <c r="R143" s="74" t="s">
        <v>127</v>
      </c>
      <c r="S143" s="74" t="s">
        <v>127</v>
      </c>
      <c r="T143" s="74" t="s">
        <v>127</v>
      </c>
      <c r="U143" s="74">
        <v>12.59</v>
      </c>
      <c r="V143" s="74">
        <v>0</v>
      </c>
      <c r="W143" s="74">
        <v>12.59</v>
      </c>
      <c r="X143" s="74">
        <v>0</v>
      </c>
      <c r="Y143" s="74">
        <v>19.882100000000001</v>
      </c>
      <c r="Z143" s="74">
        <v>12.317600000000001</v>
      </c>
      <c r="AA143" s="74">
        <v>12.59</v>
      </c>
      <c r="AB143" s="74">
        <v>0</v>
      </c>
      <c r="AC143" s="74">
        <v>12.59</v>
      </c>
      <c r="AD143" s="74">
        <v>0</v>
      </c>
      <c r="AE143" s="74">
        <v>19.882100000000001</v>
      </c>
      <c r="AF143" s="74">
        <v>12.317600000000001</v>
      </c>
      <c r="AG143" s="74">
        <v>0</v>
      </c>
      <c r="AH143" s="74">
        <v>0</v>
      </c>
      <c r="AI143" s="74" t="s">
        <v>127</v>
      </c>
      <c r="AJ143" s="74" t="s">
        <v>127</v>
      </c>
      <c r="AK143" s="74" t="s">
        <v>127</v>
      </c>
      <c r="AL143" s="74" t="s">
        <v>127</v>
      </c>
      <c r="AM143" s="74">
        <v>17.809899999999999</v>
      </c>
    </row>
    <row r="144" spans="1:39" hidden="1" outlineLevel="1">
      <c r="A144" s="62">
        <v>44593</v>
      </c>
      <c r="B144" s="74">
        <v>34.653100000000002</v>
      </c>
      <c r="C144" s="74">
        <v>36.715600000000002</v>
      </c>
      <c r="D144" s="74">
        <v>41.5413</v>
      </c>
      <c r="E144" s="74">
        <v>36.182200000000002</v>
      </c>
      <c r="F144" s="74">
        <v>35.1327</v>
      </c>
      <c r="G144" s="74">
        <v>40.5623</v>
      </c>
      <c r="H144" s="74">
        <v>24.8323</v>
      </c>
      <c r="I144" s="74">
        <v>36.715000000000003</v>
      </c>
      <c r="J144" s="74">
        <v>41.537399999999998</v>
      </c>
      <c r="K144" s="74">
        <v>36.182200000000002</v>
      </c>
      <c r="L144" s="74">
        <v>35.1327</v>
      </c>
      <c r="M144" s="74">
        <v>40.5623</v>
      </c>
      <c r="N144" s="74">
        <v>24.8323</v>
      </c>
      <c r="O144" s="74">
        <v>50.286000000000001</v>
      </c>
      <c r="P144" s="74">
        <v>50.286000000000001</v>
      </c>
      <c r="Q144" s="74" t="s">
        <v>127</v>
      </c>
      <c r="R144" s="74" t="s">
        <v>127</v>
      </c>
      <c r="S144" s="74" t="s">
        <v>127</v>
      </c>
      <c r="T144" s="74" t="s">
        <v>127</v>
      </c>
      <c r="U144" s="74">
        <v>12.0677</v>
      </c>
      <c r="V144" s="74">
        <v>0</v>
      </c>
      <c r="W144" s="74">
        <v>12.0677</v>
      </c>
      <c r="X144" s="74">
        <v>0</v>
      </c>
      <c r="Y144" s="74">
        <v>12.1</v>
      </c>
      <c r="Z144" s="74">
        <v>12.0665</v>
      </c>
      <c r="AA144" s="74">
        <v>12.0677</v>
      </c>
      <c r="AB144" s="74">
        <v>0</v>
      </c>
      <c r="AC144" s="74">
        <v>12.0677</v>
      </c>
      <c r="AD144" s="74">
        <v>0</v>
      </c>
      <c r="AE144" s="74">
        <v>12.1</v>
      </c>
      <c r="AF144" s="74">
        <v>12.0665</v>
      </c>
      <c r="AG144" s="74">
        <v>0</v>
      </c>
      <c r="AH144" s="74">
        <v>0</v>
      </c>
      <c r="AI144" s="74" t="s">
        <v>127</v>
      </c>
      <c r="AJ144" s="74" t="s">
        <v>127</v>
      </c>
      <c r="AK144" s="74" t="s">
        <v>127</v>
      </c>
      <c r="AL144" s="74" t="s">
        <v>127</v>
      </c>
      <c r="AM144" s="74">
        <v>19.184100000000001</v>
      </c>
    </row>
    <row r="145" spans="1:39" hidden="1" outlineLevel="1">
      <c r="A145" s="62">
        <v>44621</v>
      </c>
      <c r="B145" s="74">
        <v>16.4207</v>
      </c>
      <c r="C145" s="74">
        <v>17.3446</v>
      </c>
      <c r="D145" s="74">
        <v>28.314299999999999</v>
      </c>
      <c r="E145" s="74">
        <v>16.549199999999999</v>
      </c>
      <c r="F145" s="74">
        <v>16.91</v>
      </c>
      <c r="G145" s="74">
        <v>19.779</v>
      </c>
      <c r="H145" s="74">
        <v>0.12559999999999999</v>
      </c>
      <c r="I145" s="74">
        <v>17.342500000000001</v>
      </c>
      <c r="J145" s="74">
        <v>28.296099999999999</v>
      </c>
      <c r="K145" s="74">
        <v>16.549800000000001</v>
      </c>
      <c r="L145" s="74">
        <v>16.91</v>
      </c>
      <c r="M145" s="74">
        <v>19.779</v>
      </c>
      <c r="N145" s="74">
        <v>0.12570000000000001</v>
      </c>
      <c r="O145" s="74">
        <v>29.717199999999998</v>
      </c>
      <c r="P145" s="74">
        <v>37.366100000000003</v>
      </c>
      <c r="Q145" s="74">
        <v>0</v>
      </c>
      <c r="R145" s="74" t="s">
        <v>127</v>
      </c>
      <c r="S145" s="74" t="s">
        <v>127</v>
      </c>
      <c r="T145" s="74">
        <v>0</v>
      </c>
      <c r="U145" s="74">
        <v>1.2699999999999999E-2</v>
      </c>
      <c r="V145" s="74">
        <v>0</v>
      </c>
      <c r="W145" s="74">
        <v>1.2699999999999999E-2</v>
      </c>
      <c r="X145" s="74">
        <v>0</v>
      </c>
      <c r="Y145" s="74">
        <v>0</v>
      </c>
      <c r="Z145" s="74">
        <v>1.29E-2</v>
      </c>
      <c r="AA145" s="74">
        <v>1.3100000000000001E-2</v>
      </c>
      <c r="AB145" s="74">
        <v>0</v>
      </c>
      <c r="AC145" s="74">
        <v>1.3100000000000001E-2</v>
      </c>
      <c r="AD145" s="74">
        <v>0</v>
      </c>
      <c r="AE145" s="74">
        <v>0</v>
      </c>
      <c r="AF145" s="74">
        <v>1.34E-2</v>
      </c>
      <c r="AG145" s="74">
        <v>0</v>
      </c>
      <c r="AH145" s="74">
        <v>0</v>
      </c>
      <c r="AI145" s="74">
        <v>0</v>
      </c>
      <c r="AJ145" s="74" t="s">
        <v>127</v>
      </c>
      <c r="AK145" s="74" t="s">
        <v>127</v>
      </c>
      <c r="AL145" s="74">
        <v>0</v>
      </c>
      <c r="AM145" s="74">
        <v>19.4556</v>
      </c>
    </row>
    <row r="146" spans="1:39" hidden="1" outlineLevel="1">
      <c r="A146" s="62">
        <v>44652</v>
      </c>
      <c r="B146" s="74">
        <v>22.645900000000001</v>
      </c>
      <c r="C146" s="74">
        <v>23.566099999999999</v>
      </c>
      <c r="D146" s="74">
        <v>30.423999999999999</v>
      </c>
      <c r="E146" s="74">
        <v>22.815300000000001</v>
      </c>
      <c r="F146" s="74">
        <v>20.029499999999999</v>
      </c>
      <c r="G146" s="74">
        <v>48.1233</v>
      </c>
      <c r="H146" s="74">
        <v>7.5983000000000001</v>
      </c>
      <c r="I146" s="74">
        <v>23.561499999999999</v>
      </c>
      <c r="J146" s="74">
        <v>30.400200000000002</v>
      </c>
      <c r="K146" s="74">
        <v>22.815300000000001</v>
      </c>
      <c r="L146" s="74">
        <v>20.029499999999999</v>
      </c>
      <c r="M146" s="74">
        <v>48.1233</v>
      </c>
      <c r="N146" s="74">
        <v>7.5983000000000001</v>
      </c>
      <c r="O146" s="74">
        <v>37.408700000000003</v>
      </c>
      <c r="P146" s="74">
        <v>37.408700000000003</v>
      </c>
      <c r="Q146" s="74" t="s">
        <v>127</v>
      </c>
      <c r="R146" s="74" t="s">
        <v>127</v>
      </c>
      <c r="S146" s="74" t="s">
        <v>127</v>
      </c>
      <c r="T146" s="74" t="s">
        <v>127</v>
      </c>
      <c r="U146" s="74">
        <v>12.966699999999999</v>
      </c>
      <c r="V146" s="74">
        <v>0</v>
      </c>
      <c r="W146" s="74">
        <v>12.966699999999999</v>
      </c>
      <c r="X146" s="74">
        <v>0</v>
      </c>
      <c r="Y146" s="74">
        <v>0</v>
      </c>
      <c r="Z146" s="74">
        <v>12.966699999999999</v>
      </c>
      <c r="AA146" s="74">
        <v>12.966699999999999</v>
      </c>
      <c r="AB146" s="74">
        <v>0</v>
      </c>
      <c r="AC146" s="74">
        <v>12.966699999999999</v>
      </c>
      <c r="AD146" s="74">
        <v>0</v>
      </c>
      <c r="AE146" s="74">
        <v>0</v>
      </c>
      <c r="AF146" s="74">
        <v>12.966699999999999</v>
      </c>
      <c r="AG146" s="74">
        <v>0</v>
      </c>
      <c r="AH146" s="74">
        <v>0</v>
      </c>
      <c r="AI146" s="74" t="s">
        <v>127</v>
      </c>
      <c r="AJ146" s="74" t="s">
        <v>127</v>
      </c>
      <c r="AK146" s="74" t="s">
        <v>127</v>
      </c>
      <c r="AL146" s="74" t="s">
        <v>127</v>
      </c>
      <c r="AM146" s="74">
        <v>16.370899999999999</v>
      </c>
    </row>
    <row r="147" spans="1:39" hidden="1" outlineLevel="1">
      <c r="A147" s="62">
        <v>44682</v>
      </c>
      <c r="B147" s="74">
        <v>20.779599999999999</v>
      </c>
      <c r="C147" s="74">
        <v>21.875499999999999</v>
      </c>
      <c r="D147" s="74">
        <v>32.090400000000002</v>
      </c>
      <c r="E147" s="74">
        <v>20.896899999999999</v>
      </c>
      <c r="F147" s="74">
        <v>19.5791</v>
      </c>
      <c r="G147" s="74">
        <v>33.0578</v>
      </c>
      <c r="H147" s="74">
        <v>9.0152000000000001</v>
      </c>
      <c r="I147" s="74">
        <v>21.875499999999999</v>
      </c>
      <c r="J147" s="74">
        <v>32.100299999999997</v>
      </c>
      <c r="K147" s="74">
        <v>20.897200000000002</v>
      </c>
      <c r="L147" s="74">
        <v>19.5791</v>
      </c>
      <c r="M147" s="74">
        <v>33.0578</v>
      </c>
      <c r="N147" s="74">
        <v>9.0117999999999991</v>
      </c>
      <c r="O147" s="74">
        <v>21.5627</v>
      </c>
      <c r="P147" s="74">
        <v>23.9727</v>
      </c>
      <c r="Q147" s="74">
        <v>13.8</v>
      </c>
      <c r="R147" s="74" t="s">
        <v>127</v>
      </c>
      <c r="S147" s="74" t="s">
        <v>127</v>
      </c>
      <c r="T147" s="74">
        <v>13.8</v>
      </c>
      <c r="U147" s="74">
        <v>13.1655</v>
      </c>
      <c r="V147" s="74">
        <v>0</v>
      </c>
      <c r="W147" s="74">
        <v>13.1655</v>
      </c>
      <c r="X147" s="74">
        <v>0</v>
      </c>
      <c r="Y147" s="74">
        <v>13.4177</v>
      </c>
      <c r="Z147" s="74">
        <v>13.161199999999999</v>
      </c>
      <c r="AA147" s="74">
        <v>13.1564</v>
      </c>
      <c r="AB147" s="74">
        <v>0</v>
      </c>
      <c r="AC147" s="74">
        <v>13.1564</v>
      </c>
      <c r="AD147" s="74">
        <v>0</v>
      </c>
      <c r="AE147" s="74">
        <v>13.4177</v>
      </c>
      <c r="AF147" s="74">
        <v>13.151899999999999</v>
      </c>
      <c r="AG147" s="74">
        <v>13.8</v>
      </c>
      <c r="AH147" s="74">
        <v>0</v>
      </c>
      <c r="AI147" s="74">
        <v>13.8</v>
      </c>
      <c r="AJ147" s="74" t="s">
        <v>127</v>
      </c>
      <c r="AK147" s="74" t="s">
        <v>127</v>
      </c>
      <c r="AL147" s="74">
        <v>13.8</v>
      </c>
      <c r="AM147" s="74">
        <v>15.629099999999999</v>
      </c>
    </row>
    <row r="148" spans="1:39" hidden="1" outlineLevel="1">
      <c r="A148" s="62">
        <v>44713</v>
      </c>
      <c r="B148" s="74">
        <v>22.259399999999999</v>
      </c>
      <c r="C148" s="74">
        <v>22.936599999999999</v>
      </c>
      <c r="D148" s="74">
        <v>36.544600000000003</v>
      </c>
      <c r="E148" s="74">
        <v>21.836400000000001</v>
      </c>
      <c r="F148" s="74">
        <v>19.753900000000002</v>
      </c>
      <c r="G148" s="74">
        <v>36.314999999999998</v>
      </c>
      <c r="H148" s="74">
        <v>16.772099999999998</v>
      </c>
      <c r="I148" s="74">
        <v>22.936299999999999</v>
      </c>
      <c r="J148" s="74">
        <v>36.543100000000003</v>
      </c>
      <c r="K148" s="74">
        <v>21.836400000000001</v>
      </c>
      <c r="L148" s="74">
        <v>19.753900000000002</v>
      </c>
      <c r="M148" s="74">
        <v>36.314999999999998</v>
      </c>
      <c r="N148" s="74">
        <v>16.772099999999998</v>
      </c>
      <c r="O148" s="74">
        <v>43.7973</v>
      </c>
      <c r="P148" s="74">
        <v>43.7973</v>
      </c>
      <c r="Q148" s="74" t="s">
        <v>127</v>
      </c>
      <c r="R148" s="74" t="s">
        <v>127</v>
      </c>
      <c r="S148" s="74" t="s">
        <v>127</v>
      </c>
      <c r="T148" s="74" t="s">
        <v>127</v>
      </c>
      <c r="U148" s="74">
        <v>2.1318999999999999</v>
      </c>
      <c r="V148" s="74">
        <v>0</v>
      </c>
      <c r="W148" s="74">
        <v>2.1318999999999999</v>
      </c>
      <c r="X148" s="74">
        <v>0</v>
      </c>
      <c r="Y148" s="74">
        <v>11.4779</v>
      </c>
      <c r="Z148" s="74">
        <v>2.1137000000000001</v>
      </c>
      <c r="AA148" s="74">
        <v>2.1318999999999999</v>
      </c>
      <c r="AB148" s="74">
        <v>0</v>
      </c>
      <c r="AC148" s="74">
        <v>2.1318999999999999</v>
      </c>
      <c r="AD148" s="74">
        <v>0</v>
      </c>
      <c r="AE148" s="74">
        <v>11.4779</v>
      </c>
      <c r="AF148" s="74">
        <v>2.1137000000000001</v>
      </c>
      <c r="AG148" s="74">
        <v>0</v>
      </c>
      <c r="AH148" s="74">
        <v>0</v>
      </c>
      <c r="AI148" s="74" t="s">
        <v>127</v>
      </c>
      <c r="AJ148" s="74" t="s">
        <v>127</v>
      </c>
      <c r="AK148" s="74" t="s">
        <v>127</v>
      </c>
      <c r="AL148" s="74" t="s">
        <v>127</v>
      </c>
      <c r="AM148" s="74">
        <v>15.682</v>
      </c>
    </row>
    <row r="149" spans="1:39" hidden="1" outlineLevel="1">
      <c r="A149" s="62">
        <v>44743</v>
      </c>
      <c r="B149" s="74">
        <v>23.026</v>
      </c>
      <c r="C149" s="74">
        <v>24.0946</v>
      </c>
      <c r="D149" s="74">
        <v>36.883600000000001</v>
      </c>
      <c r="E149" s="74">
        <v>22.750599999999999</v>
      </c>
      <c r="F149" s="74">
        <v>20.0852</v>
      </c>
      <c r="G149" s="74">
        <v>44.601999999999997</v>
      </c>
      <c r="H149" s="74">
        <v>30.971299999999999</v>
      </c>
      <c r="I149" s="74">
        <v>24.094100000000001</v>
      </c>
      <c r="J149" s="74">
        <v>36.8872</v>
      </c>
      <c r="K149" s="74">
        <v>22.750599999999999</v>
      </c>
      <c r="L149" s="74">
        <v>20.0852</v>
      </c>
      <c r="M149" s="74">
        <v>44.601999999999997</v>
      </c>
      <c r="N149" s="74">
        <v>30.971299999999999</v>
      </c>
      <c r="O149" s="74">
        <v>31.1569</v>
      </c>
      <c r="P149" s="74">
        <v>31.1569</v>
      </c>
      <c r="Q149" s="74" t="s">
        <v>127</v>
      </c>
      <c r="R149" s="74" t="s">
        <v>127</v>
      </c>
      <c r="S149" s="74" t="s">
        <v>127</v>
      </c>
      <c r="T149" s="74" t="s">
        <v>127</v>
      </c>
      <c r="U149" s="74">
        <v>15.6654</v>
      </c>
      <c r="V149" s="74">
        <v>0</v>
      </c>
      <c r="W149" s="74">
        <v>15.6654</v>
      </c>
      <c r="X149" s="74">
        <v>0</v>
      </c>
      <c r="Y149" s="74">
        <v>0</v>
      </c>
      <c r="Z149" s="74">
        <v>15.6654</v>
      </c>
      <c r="AA149" s="74">
        <v>15.6654</v>
      </c>
      <c r="AB149" s="74">
        <v>0</v>
      </c>
      <c r="AC149" s="74">
        <v>15.6654</v>
      </c>
      <c r="AD149" s="74">
        <v>0</v>
      </c>
      <c r="AE149" s="74">
        <v>0</v>
      </c>
      <c r="AF149" s="74">
        <v>15.6654</v>
      </c>
      <c r="AG149" s="74">
        <v>0</v>
      </c>
      <c r="AH149" s="74">
        <v>0</v>
      </c>
      <c r="AI149" s="74" t="s">
        <v>127</v>
      </c>
      <c r="AJ149" s="74" t="s">
        <v>127</v>
      </c>
      <c r="AK149" s="74" t="s">
        <v>127</v>
      </c>
      <c r="AL149" s="74" t="s">
        <v>127</v>
      </c>
      <c r="AM149" s="74">
        <v>14.2072</v>
      </c>
    </row>
    <row r="150" spans="1:39" hidden="1" outlineLevel="1">
      <c r="A150" s="62">
        <v>44774</v>
      </c>
      <c r="B150" s="74">
        <v>24.138000000000002</v>
      </c>
      <c r="C150" s="74">
        <v>24.568300000000001</v>
      </c>
      <c r="D150" s="74">
        <v>37.207999999999998</v>
      </c>
      <c r="E150" s="74">
        <v>23.243400000000001</v>
      </c>
      <c r="F150" s="74">
        <v>20.125399999999999</v>
      </c>
      <c r="G150" s="74">
        <v>44.0426</v>
      </c>
      <c r="H150" s="74">
        <v>47.850099999999998</v>
      </c>
      <c r="I150" s="74">
        <v>24.5578</v>
      </c>
      <c r="J150" s="74">
        <v>37.163400000000003</v>
      </c>
      <c r="K150" s="74">
        <v>23.243400000000001</v>
      </c>
      <c r="L150" s="74">
        <v>20.125399999999999</v>
      </c>
      <c r="M150" s="74">
        <v>44.0426</v>
      </c>
      <c r="N150" s="74">
        <v>47.850099999999998</v>
      </c>
      <c r="O150" s="74">
        <v>45.661099999999998</v>
      </c>
      <c r="P150" s="74">
        <v>45.661099999999998</v>
      </c>
      <c r="Q150" s="74" t="s">
        <v>127</v>
      </c>
      <c r="R150" s="74" t="s">
        <v>127</v>
      </c>
      <c r="S150" s="74" t="s">
        <v>127</v>
      </c>
      <c r="T150" s="74" t="s">
        <v>127</v>
      </c>
      <c r="U150" s="74">
        <v>12.188000000000001</v>
      </c>
      <c r="V150" s="74">
        <v>0</v>
      </c>
      <c r="W150" s="74">
        <v>12.188000000000001</v>
      </c>
      <c r="X150" s="74">
        <v>0</v>
      </c>
      <c r="Y150" s="74">
        <v>1.1000000000000001</v>
      </c>
      <c r="Z150" s="74">
        <v>16.133500000000002</v>
      </c>
      <c r="AA150" s="74">
        <v>12.188000000000001</v>
      </c>
      <c r="AB150" s="74">
        <v>0</v>
      </c>
      <c r="AC150" s="74">
        <v>12.188000000000001</v>
      </c>
      <c r="AD150" s="74">
        <v>0</v>
      </c>
      <c r="AE150" s="74">
        <v>1.1000000000000001</v>
      </c>
      <c r="AF150" s="74">
        <v>16.133500000000002</v>
      </c>
      <c r="AG150" s="74">
        <v>0</v>
      </c>
      <c r="AH150" s="74">
        <v>0</v>
      </c>
      <c r="AI150" s="74" t="s">
        <v>127</v>
      </c>
      <c r="AJ150" s="74" t="s">
        <v>127</v>
      </c>
      <c r="AK150" s="74" t="s">
        <v>127</v>
      </c>
      <c r="AL150" s="74" t="s">
        <v>127</v>
      </c>
      <c r="AM150" s="74">
        <v>17.573899999999998</v>
      </c>
    </row>
    <row r="151" spans="1:39" hidden="1" outlineLevel="1">
      <c r="A151" s="62">
        <v>44805</v>
      </c>
      <c r="B151" s="74">
        <v>37.266199999999998</v>
      </c>
      <c r="C151" s="74">
        <v>38.724499999999999</v>
      </c>
      <c r="D151" s="74">
        <v>37.5974</v>
      </c>
      <c r="E151" s="74">
        <v>38.850999999999999</v>
      </c>
      <c r="F151" s="74">
        <v>38.508299999999998</v>
      </c>
      <c r="G151" s="74">
        <v>41.994799999999998</v>
      </c>
      <c r="H151" s="74">
        <v>32.308999999999997</v>
      </c>
      <c r="I151" s="74">
        <v>38.720599999999997</v>
      </c>
      <c r="J151" s="74">
        <v>37.536700000000003</v>
      </c>
      <c r="K151" s="74">
        <v>38.850999999999999</v>
      </c>
      <c r="L151" s="74">
        <v>38.508299999999998</v>
      </c>
      <c r="M151" s="74">
        <v>41.994799999999998</v>
      </c>
      <c r="N151" s="74">
        <v>32.308999999999997</v>
      </c>
      <c r="O151" s="74">
        <v>40.691600000000001</v>
      </c>
      <c r="P151" s="74">
        <v>40.691600000000001</v>
      </c>
      <c r="Q151" s="74" t="s">
        <v>127</v>
      </c>
      <c r="R151" s="74" t="s">
        <v>127</v>
      </c>
      <c r="S151" s="74" t="s">
        <v>127</v>
      </c>
      <c r="T151" s="74" t="s">
        <v>127</v>
      </c>
      <c r="U151" s="74">
        <v>13.6938</v>
      </c>
      <c r="V151" s="74">
        <v>0</v>
      </c>
      <c r="W151" s="74">
        <v>13.6938</v>
      </c>
      <c r="X151" s="74">
        <v>0</v>
      </c>
      <c r="Y151" s="74">
        <v>14.93</v>
      </c>
      <c r="Z151" s="74">
        <v>13.6538</v>
      </c>
      <c r="AA151" s="74">
        <v>13.6938</v>
      </c>
      <c r="AB151" s="74">
        <v>0</v>
      </c>
      <c r="AC151" s="74">
        <v>13.6938</v>
      </c>
      <c r="AD151" s="74">
        <v>0</v>
      </c>
      <c r="AE151" s="74">
        <v>14.93</v>
      </c>
      <c r="AF151" s="74">
        <v>13.6538</v>
      </c>
      <c r="AG151" s="74">
        <v>0</v>
      </c>
      <c r="AH151" s="74">
        <v>0</v>
      </c>
      <c r="AI151" s="74" t="s">
        <v>127</v>
      </c>
      <c r="AJ151" s="74" t="s">
        <v>127</v>
      </c>
      <c r="AK151" s="74" t="s">
        <v>127</v>
      </c>
      <c r="AL151" s="74" t="s">
        <v>127</v>
      </c>
      <c r="AM151" s="74">
        <v>17.596</v>
      </c>
    </row>
    <row r="152" spans="1:39" hidden="1" outlineLevel="1">
      <c r="A152" s="62">
        <v>44835</v>
      </c>
      <c r="B152" s="74">
        <v>37.766300000000001</v>
      </c>
      <c r="C152" s="74">
        <v>39.540900000000001</v>
      </c>
      <c r="D152" s="74">
        <v>41.588799999999999</v>
      </c>
      <c r="E152" s="74">
        <v>39.366599999999998</v>
      </c>
      <c r="F152" s="74">
        <v>39.077300000000001</v>
      </c>
      <c r="G152" s="74">
        <v>41.761299999999999</v>
      </c>
      <c r="H152" s="74">
        <v>34.205599999999997</v>
      </c>
      <c r="I152" s="74">
        <v>39.541400000000003</v>
      </c>
      <c r="J152" s="74">
        <v>41.601300000000002</v>
      </c>
      <c r="K152" s="74">
        <v>39.366599999999998</v>
      </c>
      <c r="L152" s="74">
        <v>39.077300000000001</v>
      </c>
      <c r="M152" s="74">
        <v>41.761299999999999</v>
      </c>
      <c r="N152" s="74">
        <v>34.205599999999997</v>
      </c>
      <c r="O152" s="74">
        <v>36.977899999999998</v>
      </c>
      <c r="P152" s="74">
        <v>36.977899999999998</v>
      </c>
      <c r="Q152" s="74" t="s">
        <v>127</v>
      </c>
      <c r="R152" s="74" t="s">
        <v>127</v>
      </c>
      <c r="S152" s="74" t="s">
        <v>127</v>
      </c>
      <c r="T152" s="74" t="s">
        <v>127</v>
      </c>
      <c r="U152" s="74">
        <v>16.829799999999999</v>
      </c>
      <c r="V152" s="74">
        <v>0</v>
      </c>
      <c r="W152" s="74">
        <v>16.829799999999999</v>
      </c>
      <c r="X152" s="74">
        <v>0</v>
      </c>
      <c r="Y152" s="74">
        <v>15.56</v>
      </c>
      <c r="Z152" s="74">
        <v>17.379100000000001</v>
      </c>
      <c r="AA152" s="74">
        <v>16.829799999999999</v>
      </c>
      <c r="AB152" s="74">
        <v>0</v>
      </c>
      <c r="AC152" s="74">
        <v>16.829799999999999</v>
      </c>
      <c r="AD152" s="74">
        <v>0</v>
      </c>
      <c r="AE152" s="74">
        <v>15.56</v>
      </c>
      <c r="AF152" s="74">
        <v>17.379100000000001</v>
      </c>
      <c r="AG152" s="74">
        <v>0</v>
      </c>
      <c r="AH152" s="74">
        <v>0</v>
      </c>
      <c r="AI152" s="74" t="s">
        <v>127</v>
      </c>
      <c r="AJ152" s="74" t="s">
        <v>127</v>
      </c>
      <c r="AK152" s="74" t="s">
        <v>127</v>
      </c>
      <c r="AL152" s="74" t="s">
        <v>127</v>
      </c>
      <c r="AM152" s="74">
        <v>17.616499999999998</v>
      </c>
    </row>
    <row r="153" spans="1:39" hidden="1" outlineLevel="1">
      <c r="A153" s="62">
        <v>44866</v>
      </c>
      <c r="B153" s="74">
        <v>36.276899999999998</v>
      </c>
      <c r="C153" s="74">
        <v>38.330399999999997</v>
      </c>
      <c r="D153" s="74">
        <v>41.453899999999997</v>
      </c>
      <c r="E153" s="74">
        <v>37.996600000000001</v>
      </c>
      <c r="F153" s="74">
        <v>37.742600000000003</v>
      </c>
      <c r="G153" s="74">
        <v>39.601799999999997</v>
      </c>
      <c r="H153" s="74">
        <v>51.198099999999997</v>
      </c>
      <c r="I153" s="74">
        <v>38.330300000000001</v>
      </c>
      <c r="J153" s="74">
        <v>41.453200000000002</v>
      </c>
      <c r="K153" s="74">
        <v>37.996600000000001</v>
      </c>
      <c r="L153" s="74">
        <v>37.742600000000003</v>
      </c>
      <c r="M153" s="74">
        <v>39.601799999999997</v>
      </c>
      <c r="N153" s="74">
        <v>51.198099999999997</v>
      </c>
      <c r="O153" s="74">
        <v>45.6342</v>
      </c>
      <c r="P153" s="74">
        <v>45.6342</v>
      </c>
      <c r="Q153" s="74" t="s">
        <v>127</v>
      </c>
      <c r="R153" s="74" t="s">
        <v>127</v>
      </c>
      <c r="S153" s="74" t="s">
        <v>127</v>
      </c>
      <c r="T153" s="74" t="s">
        <v>127</v>
      </c>
      <c r="U153" s="74">
        <v>8.3412000000000006</v>
      </c>
      <c r="V153" s="74">
        <v>0</v>
      </c>
      <c r="W153" s="74">
        <v>8.3412000000000006</v>
      </c>
      <c r="X153" s="74">
        <v>0</v>
      </c>
      <c r="Y153" s="74">
        <v>0</v>
      </c>
      <c r="Z153" s="74">
        <v>8.3412000000000006</v>
      </c>
      <c r="AA153" s="74">
        <v>8.3412000000000006</v>
      </c>
      <c r="AB153" s="74">
        <v>0</v>
      </c>
      <c r="AC153" s="74">
        <v>8.3412000000000006</v>
      </c>
      <c r="AD153" s="74">
        <v>0</v>
      </c>
      <c r="AE153" s="74">
        <v>0</v>
      </c>
      <c r="AF153" s="74">
        <v>8.3412000000000006</v>
      </c>
      <c r="AG153" s="74">
        <v>0</v>
      </c>
      <c r="AH153" s="74">
        <v>0</v>
      </c>
      <c r="AI153" s="74" t="s">
        <v>127</v>
      </c>
      <c r="AJ153" s="74" t="s">
        <v>127</v>
      </c>
      <c r="AK153" s="74" t="s">
        <v>127</v>
      </c>
      <c r="AL153" s="74" t="s">
        <v>127</v>
      </c>
      <c r="AM153" s="74">
        <v>18.3248</v>
      </c>
    </row>
    <row r="154" spans="1:39" hidden="1" outlineLevel="1">
      <c r="A154" s="62">
        <v>44896</v>
      </c>
      <c r="B154" s="74">
        <v>35.727200000000003</v>
      </c>
      <c r="C154" s="74">
        <v>38.155099999999997</v>
      </c>
      <c r="D154" s="74">
        <v>40.765500000000003</v>
      </c>
      <c r="E154" s="74">
        <v>37.894300000000001</v>
      </c>
      <c r="F154" s="74">
        <v>37.695300000000003</v>
      </c>
      <c r="G154" s="74">
        <v>39.720999999999997</v>
      </c>
      <c r="H154" s="74">
        <v>34.576500000000003</v>
      </c>
      <c r="I154" s="74">
        <v>38.155099999999997</v>
      </c>
      <c r="J154" s="74">
        <v>40.769799999999996</v>
      </c>
      <c r="K154" s="74">
        <v>37.894300000000001</v>
      </c>
      <c r="L154" s="74">
        <v>37.695300000000003</v>
      </c>
      <c r="M154" s="74">
        <v>39.720999999999997</v>
      </c>
      <c r="N154" s="74">
        <v>34.576500000000003</v>
      </c>
      <c r="O154" s="74">
        <v>38.217599999999997</v>
      </c>
      <c r="P154" s="74">
        <v>38.217599999999997</v>
      </c>
      <c r="Q154" s="74">
        <v>0</v>
      </c>
      <c r="R154" s="74" t="s">
        <v>127</v>
      </c>
      <c r="S154" s="74">
        <v>0</v>
      </c>
      <c r="T154" s="74">
        <v>0</v>
      </c>
      <c r="U154" s="74">
        <v>8.9158000000000008</v>
      </c>
      <c r="V154" s="74">
        <v>0</v>
      </c>
      <c r="W154" s="74">
        <v>8.9158000000000008</v>
      </c>
      <c r="X154" s="74">
        <v>0</v>
      </c>
      <c r="Y154" s="74">
        <v>0</v>
      </c>
      <c r="Z154" s="74">
        <v>8.9158000000000008</v>
      </c>
      <c r="AA154" s="74">
        <v>9.1405999999999992</v>
      </c>
      <c r="AB154" s="74">
        <v>0</v>
      </c>
      <c r="AC154" s="74">
        <v>9.1405999999999992</v>
      </c>
      <c r="AD154" s="74">
        <v>0</v>
      </c>
      <c r="AE154" s="74">
        <v>0</v>
      </c>
      <c r="AF154" s="74">
        <v>9.1405999999999992</v>
      </c>
      <c r="AG154" s="74">
        <v>4.0917000000000003</v>
      </c>
      <c r="AH154" s="74">
        <v>0</v>
      </c>
      <c r="AI154" s="74">
        <v>4.0917000000000003</v>
      </c>
      <c r="AJ154" s="74" t="s">
        <v>127</v>
      </c>
      <c r="AK154" s="74">
        <v>0</v>
      </c>
      <c r="AL154" s="74">
        <v>4.0917000000000003</v>
      </c>
      <c r="AM154" s="74">
        <v>20.385200000000001</v>
      </c>
    </row>
    <row r="155" spans="1:39" hidden="1" outlineLevel="1">
      <c r="A155" s="62">
        <v>44927</v>
      </c>
      <c r="B155" s="74">
        <v>36.511699999999998</v>
      </c>
      <c r="C155" s="74">
        <v>39.009099999999997</v>
      </c>
      <c r="D155" s="74">
        <v>41.1235</v>
      </c>
      <c r="E155" s="74">
        <v>38.793700000000001</v>
      </c>
      <c r="F155" s="74">
        <v>38.220999999999997</v>
      </c>
      <c r="G155" s="74">
        <v>44.684800000000003</v>
      </c>
      <c r="H155" s="74">
        <v>30.507200000000001</v>
      </c>
      <c r="I155" s="74">
        <v>39.008200000000002</v>
      </c>
      <c r="J155" s="74">
        <v>41.114400000000003</v>
      </c>
      <c r="K155" s="74">
        <v>38.793700000000001</v>
      </c>
      <c r="L155" s="74">
        <v>38.220999999999997</v>
      </c>
      <c r="M155" s="74">
        <v>44.684800000000003</v>
      </c>
      <c r="N155" s="74">
        <v>30.507200000000001</v>
      </c>
      <c r="O155" s="74">
        <v>52.525100000000002</v>
      </c>
      <c r="P155" s="74">
        <v>52.525100000000002</v>
      </c>
      <c r="Q155" s="74">
        <v>0</v>
      </c>
      <c r="R155" s="74" t="s">
        <v>127</v>
      </c>
      <c r="S155" s="74">
        <v>0</v>
      </c>
      <c r="T155" s="74" t="s">
        <v>127</v>
      </c>
      <c r="U155" s="74">
        <v>7.8795999999999999</v>
      </c>
      <c r="V155" s="74">
        <v>0</v>
      </c>
      <c r="W155" s="74">
        <v>7.8795999999999999</v>
      </c>
      <c r="X155" s="74">
        <v>0</v>
      </c>
      <c r="Y155" s="74">
        <v>21.139800000000001</v>
      </c>
      <c r="Z155" s="74">
        <v>7.8761999999999999</v>
      </c>
      <c r="AA155" s="74">
        <v>7.8795999999999999</v>
      </c>
      <c r="AB155" s="74">
        <v>0</v>
      </c>
      <c r="AC155" s="74">
        <v>7.8795999999999999</v>
      </c>
      <c r="AD155" s="74">
        <v>0</v>
      </c>
      <c r="AE155" s="74">
        <v>21.139800000000001</v>
      </c>
      <c r="AF155" s="74">
        <v>7.8761999999999999</v>
      </c>
      <c r="AG155" s="74">
        <v>0</v>
      </c>
      <c r="AH155" s="74">
        <v>0</v>
      </c>
      <c r="AI155" s="74">
        <v>0</v>
      </c>
      <c r="AJ155" s="74" t="s">
        <v>127</v>
      </c>
      <c r="AK155" s="74">
        <v>0</v>
      </c>
      <c r="AL155" s="74" t="s">
        <v>127</v>
      </c>
      <c r="AM155" s="74">
        <v>18.809000000000001</v>
      </c>
    </row>
    <row r="156" spans="1:39" hidden="1" outlineLevel="1">
      <c r="A156" s="62">
        <v>44958</v>
      </c>
      <c r="B156" s="74">
        <v>37.369999999999997</v>
      </c>
      <c r="C156" s="74">
        <v>38.840200000000003</v>
      </c>
      <c r="D156" s="74">
        <v>41.392299999999999</v>
      </c>
      <c r="E156" s="74">
        <v>38.581200000000003</v>
      </c>
      <c r="F156" s="74">
        <v>38.433799999999998</v>
      </c>
      <c r="G156" s="74">
        <v>40.179600000000001</v>
      </c>
      <c r="H156" s="74">
        <v>31.9391</v>
      </c>
      <c r="I156" s="74">
        <v>38.839799999999997</v>
      </c>
      <c r="J156" s="74">
        <v>41.389099999999999</v>
      </c>
      <c r="K156" s="74">
        <v>38.581200000000003</v>
      </c>
      <c r="L156" s="74">
        <v>38.433799999999998</v>
      </c>
      <c r="M156" s="74">
        <v>40.179600000000001</v>
      </c>
      <c r="N156" s="74">
        <v>31.9391</v>
      </c>
      <c r="O156" s="74">
        <v>48.512700000000002</v>
      </c>
      <c r="P156" s="74">
        <v>48.512700000000002</v>
      </c>
      <c r="Q156" s="74">
        <v>0</v>
      </c>
      <c r="R156" s="74" t="s">
        <v>127</v>
      </c>
      <c r="S156" s="74">
        <v>0</v>
      </c>
      <c r="T156" s="74" t="s">
        <v>127</v>
      </c>
      <c r="U156" s="74">
        <v>11.070499999999999</v>
      </c>
      <c r="V156" s="74">
        <v>0</v>
      </c>
      <c r="W156" s="74">
        <v>11.070499999999999</v>
      </c>
      <c r="X156" s="74">
        <v>0</v>
      </c>
      <c r="Y156" s="74">
        <v>0</v>
      </c>
      <c r="Z156" s="74">
        <v>11.070499999999999</v>
      </c>
      <c r="AA156" s="74">
        <v>11.070499999999999</v>
      </c>
      <c r="AB156" s="74">
        <v>0</v>
      </c>
      <c r="AC156" s="74">
        <v>11.070499999999999</v>
      </c>
      <c r="AD156" s="74">
        <v>0</v>
      </c>
      <c r="AE156" s="74">
        <v>0</v>
      </c>
      <c r="AF156" s="74">
        <v>11.070499999999999</v>
      </c>
      <c r="AG156" s="74">
        <v>0</v>
      </c>
      <c r="AH156" s="74">
        <v>0</v>
      </c>
      <c r="AI156" s="74">
        <v>0</v>
      </c>
      <c r="AJ156" s="74" t="s">
        <v>127</v>
      </c>
      <c r="AK156" s="74">
        <v>0</v>
      </c>
      <c r="AL156" s="74" t="s">
        <v>127</v>
      </c>
      <c r="AM156" s="74">
        <v>21.271699999999999</v>
      </c>
    </row>
    <row r="157" spans="1:39" hidden="1" outlineLevel="1">
      <c r="A157" s="62">
        <v>44986</v>
      </c>
      <c r="B157" s="74">
        <v>37.157400000000003</v>
      </c>
      <c r="C157" s="74">
        <v>38.608400000000003</v>
      </c>
      <c r="D157" s="74">
        <v>41.565300000000001</v>
      </c>
      <c r="E157" s="74">
        <v>38.315399999999997</v>
      </c>
      <c r="F157" s="74">
        <v>38.606099999999998</v>
      </c>
      <c r="G157" s="74">
        <v>35.972299999999997</v>
      </c>
      <c r="H157" s="74">
        <v>44.8307</v>
      </c>
      <c r="I157" s="74">
        <v>38.6081</v>
      </c>
      <c r="J157" s="74">
        <v>41.563899999999997</v>
      </c>
      <c r="K157" s="74">
        <v>38.315399999999997</v>
      </c>
      <c r="L157" s="74">
        <v>38.606099999999998</v>
      </c>
      <c r="M157" s="74">
        <v>35.972299999999997</v>
      </c>
      <c r="N157" s="74">
        <v>44.8307</v>
      </c>
      <c r="O157" s="74">
        <v>43.368200000000002</v>
      </c>
      <c r="P157" s="74">
        <v>43.368200000000002</v>
      </c>
      <c r="Q157" s="74">
        <v>0</v>
      </c>
      <c r="R157" s="74" t="s">
        <v>127</v>
      </c>
      <c r="S157" s="74">
        <v>0</v>
      </c>
      <c r="T157" s="74" t="s">
        <v>127</v>
      </c>
      <c r="U157" s="74">
        <v>12.26</v>
      </c>
      <c r="V157" s="74">
        <v>0</v>
      </c>
      <c r="W157" s="74">
        <v>12.26</v>
      </c>
      <c r="X157" s="74">
        <v>0</v>
      </c>
      <c r="Y157" s="74">
        <v>0</v>
      </c>
      <c r="Z157" s="74">
        <v>12.26</v>
      </c>
      <c r="AA157" s="74">
        <v>12.26</v>
      </c>
      <c r="AB157" s="74">
        <v>0</v>
      </c>
      <c r="AC157" s="74">
        <v>12.26</v>
      </c>
      <c r="AD157" s="74">
        <v>0</v>
      </c>
      <c r="AE157" s="74">
        <v>0</v>
      </c>
      <c r="AF157" s="74">
        <v>12.26</v>
      </c>
      <c r="AG157" s="74">
        <v>0</v>
      </c>
      <c r="AH157" s="74">
        <v>0</v>
      </c>
      <c r="AI157" s="74">
        <v>0</v>
      </c>
      <c r="AJ157" s="74" t="s">
        <v>127</v>
      </c>
      <c r="AK157" s="74">
        <v>0</v>
      </c>
      <c r="AL157" s="74" t="s">
        <v>127</v>
      </c>
      <c r="AM157" s="74">
        <v>18.178799999999999</v>
      </c>
    </row>
    <row r="158" spans="1:39" hidden="1" outlineLevel="1">
      <c r="A158" s="62">
        <v>45017</v>
      </c>
      <c r="B158" s="74">
        <v>38.0242</v>
      </c>
      <c r="C158" s="74">
        <v>39.200000000000003</v>
      </c>
      <c r="D158" s="74">
        <v>42.458199999999998</v>
      </c>
      <c r="E158" s="74">
        <v>38.870199999999997</v>
      </c>
      <c r="F158" s="74">
        <v>38.626300000000001</v>
      </c>
      <c r="G158" s="74">
        <v>41.476599999999998</v>
      </c>
      <c r="H158" s="74">
        <v>30.967700000000001</v>
      </c>
      <c r="I158" s="74">
        <v>39.198999999999998</v>
      </c>
      <c r="J158" s="74">
        <v>42.450299999999999</v>
      </c>
      <c r="K158" s="74">
        <v>38.870199999999997</v>
      </c>
      <c r="L158" s="74">
        <v>38.626300000000001</v>
      </c>
      <c r="M158" s="74">
        <v>41.476599999999998</v>
      </c>
      <c r="N158" s="74">
        <v>30.967700000000001</v>
      </c>
      <c r="O158" s="74">
        <v>50.442999999999998</v>
      </c>
      <c r="P158" s="74">
        <v>50.442999999999998</v>
      </c>
      <c r="Q158" s="74">
        <v>0</v>
      </c>
      <c r="R158" s="74" t="s">
        <v>127</v>
      </c>
      <c r="S158" s="74">
        <v>0</v>
      </c>
      <c r="T158" s="74" t="s">
        <v>127</v>
      </c>
      <c r="U158" s="74">
        <v>12.0381</v>
      </c>
      <c r="V158" s="74">
        <v>0</v>
      </c>
      <c r="W158" s="74">
        <v>12.0381</v>
      </c>
      <c r="X158" s="74">
        <v>0</v>
      </c>
      <c r="Y158" s="74">
        <v>0</v>
      </c>
      <c r="Z158" s="74">
        <v>12.0381</v>
      </c>
      <c r="AA158" s="74">
        <v>12.0381</v>
      </c>
      <c r="AB158" s="74">
        <v>0</v>
      </c>
      <c r="AC158" s="74">
        <v>12.0381</v>
      </c>
      <c r="AD158" s="74">
        <v>0</v>
      </c>
      <c r="AE158" s="74">
        <v>0</v>
      </c>
      <c r="AF158" s="74">
        <v>12.0381</v>
      </c>
      <c r="AG158" s="74">
        <v>0</v>
      </c>
      <c r="AH158" s="74">
        <v>0</v>
      </c>
      <c r="AI158" s="74">
        <v>0</v>
      </c>
      <c r="AJ158" s="74" t="s">
        <v>127</v>
      </c>
      <c r="AK158" s="74">
        <v>0</v>
      </c>
      <c r="AL158" s="74" t="s">
        <v>127</v>
      </c>
      <c r="AM158" s="74">
        <v>23.444099999999999</v>
      </c>
    </row>
    <row r="159" spans="1:39" hidden="1" outlineLevel="1">
      <c r="A159" s="62">
        <v>45047</v>
      </c>
      <c r="B159" s="74">
        <v>37.720399999999998</v>
      </c>
      <c r="C159" s="74">
        <v>39.095100000000002</v>
      </c>
      <c r="D159" s="74">
        <v>43.411299999999997</v>
      </c>
      <c r="E159" s="74">
        <v>38.734400000000001</v>
      </c>
      <c r="F159" s="74">
        <v>38.488300000000002</v>
      </c>
      <c r="G159" s="74">
        <v>41.208599999999997</v>
      </c>
      <c r="H159" s="74">
        <v>33.4221</v>
      </c>
      <c r="I159" s="74">
        <v>39.094799999999999</v>
      </c>
      <c r="J159" s="74">
        <v>43.4101</v>
      </c>
      <c r="K159" s="74">
        <v>38.734400000000001</v>
      </c>
      <c r="L159" s="74">
        <v>38.488300000000002</v>
      </c>
      <c r="M159" s="74">
        <v>41.208599999999997</v>
      </c>
      <c r="N159" s="74">
        <v>33.4221</v>
      </c>
      <c r="O159" s="74">
        <v>45.075499999999998</v>
      </c>
      <c r="P159" s="74">
        <v>45.075499999999998</v>
      </c>
      <c r="Q159" s="74">
        <v>0</v>
      </c>
      <c r="R159" s="74" t="s">
        <v>127</v>
      </c>
      <c r="S159" s="74">
        <v>0</v>
      </c>
      <c r="T159" s="74" t="s">
        <v>127</v>
      </c>
      <c r="U159" s="74">
        <v>10.3828</v>
      </c>
      <c r="V159" s="74">
        <v>0</v>
      </c>
      <c r="W159" s="74">
        <v>10.3828</v>
      </c>
      <c r="X159" s="74">
        <v>0</v>
      </c>
      <c r="Y159" s="74">
        <v>0</v>
      </c>
      <c r="Z159" s="74">
        <v>10.3828</v>
      </c>
      <c r="AA159" s="74">
        <v>10.3828</v>
      </c>
      <c r="AB159" s="74">
        <v>0</v>
      </c>
      <c r="AC159" s="74">
        <v>10.3828</v>
      </c>
      <c r="AD159" s="74">
        <v>0</v>
      </c>
      <c r="AE159" s="74">
        <v>0</v>
      </c>
      <c r="AF159" s="74">
        <v>10.3828</v>
      </c>
      <c r="AG159" s="74">
        <v>0</v>
      </c>
      <c r="AH159" s="74">
        <v>0</v>
      </c>
      <c r="AI159" s="74">
        <v>0</v>
      </c>
      <c r="AJ159" s="74" t="s">
        <v>127</v>
      </c>
      <c r="AK159" s="74">
        <v>0</v>
      </c>
      <c r="AL159" s="74" t="s">
        <v>127</v>
      </c>
      <c r="AM159" s="74">
        <v>23.900700000000001</v>
      </c>
    </row>
    <row r="160" spans="1:39" hidden="1" outlineLevel="1">
      <c r="A160" s="62">
        <v>45078</v>
      </c>
      <c r="B160" s="74">
        <v>36.323700000000002</v>
      </c>
      <c r="C160" s="74">
        <v>38.436700000000002</v>
      </c>
      <c r="D160" s="74">
        <v>43.696399999999997</v>
      </c>
      <c r="E160" s="74">
        <v>38.0867</v>
      </c>
      <c r="F160" s="74">
        <v>37.985700000000001</v>
      </c>
      <c r="G160" s="74">
        <v>38.932899999999997</v>
      </c>
      <c r="H160" s="74">
        <v>36.8508</v>
      </c>
      <c r="I160" s="74">
        <v>38.436199999999999</v>
      </c>
      <c r="J160" s="74">
        <v>43.696399999999997</v>
      </c>
      <c r="K160" s="74">
        <v>38.0867</v>
      </c>
      <c r="L160" s="74">
        <v>37.985700000000001</v>
      </c>
      <c r="M160" s="74">
        <v>38.932899999999997</v>
      </c>
      <c r="N160" s="74">
        <v>36.8508</v>
      </c>
      <c r="O160" s="74">
        <v>43.671599999999998</v>
      </c>
      <c r="P160" s="74">
        <v>43.671599999999998</v>
      </c>
      <c r="Q160" s="74">
        <v>0</v>
      </c>
      <c r="R160" s="74" t="s">
        <v>127</v>
      </c>
      <c r="S160" s="74">
        <v>0</v>
      </c>
      <c r="T160" s="74" t="s">
        <v>127</v>
      </c>
      <c r="U160" s="74">
        <v>9.1723999999999997</v>
      </c>
      <c r="V160" s="74">
        <v>0</v>
      </c>
      <c r="W160" s="74">
        <v>9.1723999999999997</v>
      </c>
      <c r="X160" s="74">
        <v>0</v>
      </c>
      <c r="Y160" s="74">
        <v>16.477900000000002</v>
      </c>
      <c r="Z160" s="74">
        <v>9.1719000000000008</v>
      </c>
      <c r="AA160" s="74">
        <v>9.1723999999999997</v>
      </c>
      <c r="AB160" s="74">
        <v>0</v>
      </c>
      <c r="AC160" s="74">
        <v>9.1723999999999997</v>
      </c>
      <c r="AD160" s="74">
        <v>0</v>
      </c>
      <c r="AE160" s="74">
        <v>16.477900000000002</v>
      </c>
      <c r="AF160" s="74">
        <v>9.1719000000000008</v>
      </c>
      <c r="AG160" s="74">
        <v>0</v>
      </c>
      <c r="AH160" s="74">
        <v>0</v>
      </c>
      <c r="AI160" s="74">
        <v>0</v>
      </c>
      <c r="AJ160" s="74" t="s">
        <v>127</v>
      </c>
      <c r="AK160" s="74">
        <v>0</v>
      </c>
      <c r="AL160" s="74" t="s">
        <v>127</v>
      </c>
      <c r="AM160" s="74">
        <v>24.195399999999999</v>
      </c>
    </row>
    <row r="161" spans="1:39" hidden="1" outlineLevel="1">
      <c r="A161" s="62">
        <v>45108</v>
      </c>
      <c r="B161" s="74">
        <v>36.742600000000003</v>
      </c>
      <c r="C161" s="74">
        <v>38.957299999999996</v>
      </c>
      <c r="D161" s="74">
        <v>44.254199999999997</v>
      </c>
      <c r="E161" s="74">
        <v>38.616199999999999</v>
      </c>
      <c r="F161" s="74">
        <v>38.496200000000002</v>
      </c>
      <c r="G161" s="74">
        <v>39.454900000000002</v>
      </c>
      <c r="H161" s="74">
        <v>37.980699999999999</v>
      </c>
      <c r="I161" s="74">
        <v>38.9572</v>
      </c>
      <c r="J161" s="74">
        <v>44.2806</v>
      </c>
      <c r="K161" s="74">
        <v>38.616199999999999</v>
      </c>
      <c r="L161" s="74">
        <v>38.496200000000002</v>
      </c>
      <c r="M161" s="74">
        <v>39.454900000000002</v>
      </c>
      <c r="N161" s="74">
        <v>37.980699999999999</v>
      </c>
      <c r="O161" s="74">
        <v>39.223399999999998</v>
      </c>
      <c r="P161" s="74">
        <v>39.223399999999998</v>
      </c>
      <c r="Q161" s="74">
        <v>0</v>
      </c>
      <c r="R161" s="74" t="s">
        <v>127</v>
      </c>
      <c r="S161" s="74">
        <v>0</v>
      </c>
      <c r="T161" s="74" t="s">
        <v>127</v>
      </c>
      <c r="U161" s="74">
        <v>8.4809000000000001</v>
      </c>
      <c r="V161" s="74">
        <v>0</v>
      </c>
      <c r="W161" s="74">
        <v>8.4809000000000001</v>
      </c>
      <c r="X161" s="74">
        <v>0</v>
      </c>
      <c r="Y161" s="74">
        <v>0</v>
      </c>
      <c r="Z161" s="74">
        <v>8.4809000000000001</v>
      </c>
      <c r="AA161" s="74">
        <v>8.4809000000000001</v>
      </c>
      <c r="AB161" s="74">
        <v>0</v>
      </c>
      <c r="AC161" s="74">
        <v>8.4809000000000001</v>
      </c>
      <c r="AD161" s="74">
        <v>0</v>
      </c>
      <c r="AE161" s="74">
        <v>0</v>
      </c>
      <c r="AF161" s="74">
        <v>8.4809000000000001</v>
      </c>
      <c r="AG161" s="74">
        <v>0</v>
      </c>
      <c r="AH161" s="74">
        <v>0</v>
      </c>
      <c r="AI161" s="74">
        <v>0</v>
      </c>
      <c r="AJ161" s="74" t="s">
        <v>127</v>
      </c>
      <c r="AK161" s="74">
        <v>0</v>
      </c>
      <c r="AL161" s="74" t="s">
        <v>127</v>
      </c>
      <c r="AM161" s="74">
        <v>25.0076</v>
      </c>
    </row>
    <row r="162" spans="1:39" hidden="1" outlineLevel="1">
      <c r="A162" s="62">
        <v>45139</v>
      </c>
      <c r="B162" s="74">
        <v>36.1188</v>
      </c>
      <c r="C162" s="74">
        <v>38.290199999999999</v>
      </c>
      <c r="D162" s="74">
        <v>43.605699999999999</v>
      </c>
      <c r="E162" s="74">
        <v>37.932099999999998</v>
      </c>
      <c r="F162" s="74">
        <v>38.433</v>
      </c>
      <c r="G162" s="74">
        <v>35.353000000000002</v>
      </c>
      <c r="H162" s="74">
        <v>30.392099999999999</v>
      </c>
      <c r="I162" s="74">
        <v>38.2896</v>
      </c>
      <c r="J162" s="74">
        <v>43.600700000000003</v>
      </c>
      <c r="K162" s="74">
        <v>37.932099999999998</v>
      </c>
      <c r="L162" s="74">
        <v>38.433</v>
      </c>
      <c r="M162" s="74">
        <v>35.353000000000002</v>
      </c>
      <c r="N162" s="74">
        <v>30.392099999999999</v>
      </c>
      <c r="O162" s="74">
        <v>51.065300000000001</v>
      </c>
      <c r="P162" s="74">
        <v>51.065300000000001</v>
      </c>
      <c r="Q162" s="74">
        <v>0</v>
      </c>
      <c r="R162" s="74" t="s">
        <v>127</v>
      </c>
      <c r="S162" s="74">
        <v>0</v>
      </c>
      <c r="T162" s="74" t="s">
        <v>127</v>
      </c>
      <c r="U162" s="74">
        <v>8.3018999999999998</v>
      </c>
      <c r="V162" s="74">
        <v>0</v>
      </c>
      <c r="W162" s="74">
        <v>8.3018999999999998</v>
      </c>
      <c r="X162" s="74">
        <v>0</v>
      </c>
      <c r="Y162" s="74">
        <v>0</v>
      </c>
      <c r="Z162" s="74">
        <v>8.3018999999999998</v>
      </c>
      <c r="AA162" s="74">
        <v>8.3018999999999998</v>
      </c>
      <c r="AB162" s="74">
        <v>0</v>
      </c>
      <c r="AC162" s="74">
        <v>8.3018999999999998</v>
      </c>
      <c r="AD162" s="74">
        <v>0</v>
      </c>
      <c r="AE162" s="74">
        <v>0</v>
      </c>
      <c r="AF162" s="74">
        <v>8.3018999999999998</v>
      </c>
      <c r="AG162" s="74">
        <v>0</v>
      </c>
      <c r="AH162" s="74">
        <v>0</v>
      </c>
      <c r="AI162" s="74">
        <v>0</v>
      </c>
      <c r="AJ162" s="74" t="s">
        <v>127</v>
      </c>
      <c r="AK162" s="74">
        <v>0</v>
      </c>
      <c r="AL162" s="74" t="s">
        <v>127</v>
      </c>
      <c r="AM162" s="74">
        <v>23.747800000000002</v>
      </c>
    </row>
    <row r="163" spans="1:39" hidden="1" outlineLevel="1">
      <c r="A163" s="62">
        <v>45170</v>
      </c>
      <c r="B163" s="74">
        <v>36.398699999999998</v>
      </c>
      <c r="C163" s="74">
        <v>38.3688</v>
      </c>
      <c r="D163" s="74">
        <v>43.701500000000003</v>
      </c>
      <c r="E163" s="74">
        <v>38.010199999999998</v>
      </c>
      <c r="F163" s="74">
        <v>38.415700000000001</v>
      </c>
      <c r="G163" s="74">
        <v>35.8095</v>
      </c>
      <c r="H163" s="74">
        <v>35.841299999999997</v>
      </c>
      <c r="I163" s="74">
        <v>38.368299999999998</v>
      </c>
      <c r="J163" s="74">
        <v>43.696599999999997</v>
      </c>
      <c r="K163" s="74">
        <v>38.010199999999998</v>
      </c>
      <c r="L163" s="74">
        <v>38.415700000000001</v>
      </c>
      <c r="M163" s="74">
        <v>35.8095</v>
      </c>
      <c r="N163" s="74">
        <v>35.841299999999997</v>
      </c>
      <c r="O163" s="74">
        <v>53.454999999999998</v>
      </c>
      <c r="P163" s="74">
        <v>53.525399999999998</v>
      </c>
      <c r="Q163" s="74">
        <v>36.5</v>
      </c>
      <c r="R163" s="74">
        <v>36.5</v>
      </c>
      <c r="S163" s="74">
        <v>0</v>
      </c>
      <c r="T163" s="74" t="s">
        <v>127</v>
      </c>
      <c r="U163" s="74">
        <v>8.1795000000000009</v>
      </c>
      <c r="V163" s="74">
        <v>0</v>
      </c>
      <c r="W163" s="74">
        <v>8.1795000000000009</v>
      </c>
      <c r="X163" s="74">
        <v>0</v>
      </c>
      <c r="Y163" s="74">
        <v>0</v>
      </c>
      <c r="Z163" s="74">
        <v>8.1795000000000009</v>
      </c>
      <c r="AA163" s="74">
        <v>8.1795000000000009</v>
      </c>
      <c r="AB163" s="74">
        <v>0</v>
      </c>
      <c r="AC163" s="74">
        <v>8.1795000000000009</v>
      </c>
      <c r="AD163" s="74">
        <v>0</v>
      </c>
      <c r="AE163" s="74">
        <v>0</v>
      </c>
      <c r="AF163" s="74">
        <v>8.1795000000000009</v>
      </c>
      <c r="AG163" s="74">
        <v>0</v>
      </c>
      <c r="AH163" s="74">
        <v>0</v>
      </c>
      <c r="AI163" s="74">
        <v>0</v>
      </c>
      <c r="AJ163" s="74">
        <v>0</v>
      </c>
      <c r="AK163" s="74">
        <v>0</v>
      </c>
      <c r="AL163" s="74" t="s">
        <v>127</v>
      </c>
      <c r="AM163" s="74">
        <v>21.8642</v>
      </c>
    </row>
    <row r="164" spans="1:39" hidden="1" outlineLevel="1">
      <c r="A164" s="62">
        <v>45200</v>
      </c>
      <c r="B164" s="74">
        <v>36.068100000000001</v>
      </c>
      <c r="C164" s="74">
        <v>38.852499999999999</v>
      </c>
      <c r="D164" s="74">
        <v>42.97</v>
      </c>
      <c r="E164" s="74">
        <v>38.556199999999997</v>
      </c>
      <c r="F164" s="74">
        <v>38.5593</v>
      </c>
      <c r="G164" s="74">
        <v>36.6068</v>
      </c>
      <c r="H164" s="74">
        <v>44.243499999999997</v>
      </c>
      <c r="I164" s="74">
        <v>38.852400000000003</v>
      </c>
      <c r="J164" s="74">
        <v>42.969099999999997</v>
      </c>
      <c r="K164" s="74">
        <v>38.556199999999997</v>
      </c>
      <c r="L164" s="74">
        <v>38.5593</v>
      </c>
      <c r="M164" s="74">
        <v>36.6068</v>
      </c>
      <c r="N164" s="74">
        <v>44.243499999999997</v>
      </c>
      <c r="O164" s="74">
        <v>48.203899999999997</v>
      </c>
      <c r="P164" s="74">
        <v>48.4437</v>
      </c>
      <c r="Q164" s="74">
        <v>36.5</v>
      </c>
      <c r="R164" s="74">
        <v>36.5</v>
      </c>
      <c r="S164" s="74">
        <v>0</v>
      </c>
      <c r="T164" s="74" t="s">
        <v>127</v>
      </c>
      <c r="U164" s="74">
        <v>8.3115000000000006</v>
      </c>
      <c r="V164" s="74">
        <v>0</v>
      </c>
      <c r="W164" s="74">
        <v>8.3115000000000006</v>
      </c>
      <c r="X164" s="74">
        <v>0</v>
      </c>
      <c r="Y164" s="74">
        <v>0</v>
      </c>
      <c r="Z164" s="74">
        <v>8.3115000000000006</v>
      </c>
      <c r="AA164" s="74">
        <v>8.3115000000000006</v>
      </c>
      <c r="AB164" s="74">
        <v>0</v>
      </c>
      <c r="AC164" s="74">
        <v>8.3115000000000006</v>
      </c>
      <c r="AD164" s="74">
        <v>0</v>
      </c>
      <c r="AE164" s="74">
        <v>0</v>
      </c>
      <c r="AF164" s="74">
        <v>8.3115000000000006</v>
      </c>
      <c r="AG164" s="74">
        <v>0</v>
      </c>
      <c r="AH164" s="74">
        <v>0</v>
      </c>
      <c r="AI164" s="74">
        <v>0</v>
      </c>
      <c r="AJ164" s="74">
        <v>0</v>
      </c>
      <c r="AK164" s="74">
        <v>0</v>
      </c>
      <c r="AL164" s="74" t="s">
        <v>127</v>
      </c>
      <c r="AM164" s="74">
        <v>22.1114</v>
      </c>
    </row>
    <row r="165" spans="1:39" hidden="1" outlineLevel="1">
      <c r="A165" s="62">
        <v>45231</v>
      </c>
      <c r="B165" s="74">
        <v>35.463000000000001</v>
      </c>
      <c r="C165" s="74">
        <v>38.188099999999999</v>
      </c>
      <c r="D165" s="74">
        <v>43.310600000000001</v>
      </c>
      <c r="E165" s="74">
        <v>37.872100000000003</v>
      </c>
      <c r="F165" s="74">
        <v>37.974200000000003</v>
      </c>
      <c r="G165" s="74">
        <v>35.768700000000003</v>
      </c>
      <c r="H165" s="74">
        <v>41.851999999999997</v>
      </c>
      <c r="I165" s="74">
        <v>38.187199999999997</v>
      </c>
      <c r="J165" s="74">
        <v>43.307400000000001</v>
      </c>
      <c r="K165" s="74">
        <v>37.872100000000003</v>
      </c>
      <c r="L165" s="74">
        <v>37.974200000000003</v>
      </c>
      <c r="M165" s="74">
        <v>35.768700000000003</v>
      </c>
      <c r="N165" s="74">
        <v>41.851999999999997</v>
      </c>
      <c r="O165" s="74">
        <v>44.567399999999999</v>
      </c>
      <c r="P165" s="74">
        <v>44.568199999999997</v>
      </c>
      <c r="Q165" s="74">
        <v>36.5</v>
      </c>
      <c r="R165" s="74">
        <v>36.5</v>
      </c>
      <c r="S165" s="74">
        <v>0</v>
      </c>
      <c r="T165" s="74">
        <v>0</v>
      </c>
      <c r="U165" s="74">
        <v>7.9233000000000002</v>
      </c>
      <c r="V165" s="74">
        <v>0</v>
      </c>
      <c r="W165" s="74">
        <v>7.9233000000000002</v>
      </c>
      <c r="X165" s="74">
        <v>0</v>
      </c>
      <c r="Y165" s="74">
        <v>19.097899999999999</v>
      </c>
      <c r="Z165" s="74">
        <v>7.8182</v>
      </c>
      <c r="AA165" s="74">
        <v>7.9268000000000001</v>
      </c>
      <c r="AB165" s="74">
        <v>0</v>
      </c>
      <c r="AC165" s="74">
        <v>7.9268000000000001</v>
      </c>
      <c r="AD165" s="74">
        <v>0</v>
      </c>
      <c r="AE165" s="74">
        <v>19.097899999999999</v>
      </c>
      <c r="AF165" s="74">
        <v>7.8216000000000001</v>
      </c>
      <c r="AG165" s="74">
        <v>5.6901000000000002</v>
      </c>
      <c r="AH165" s="74">
        <v>0</v>
      </c>
      <c r="AI165" s="74">
        <v>5.6901000000000002</v>
      </c>
      <c r="AJ165" s="74">
        <v>0</v>
      </c>
      <c r="AK165" s="74">
        <v>0</v>
      </c>
      <c r="AL165" s="74">
        <v>5.6901000000000002</v>
      </c>
      <c r="AM165" s="74">
        <v>21.186</v>
      </c>
    </row>
    <row r="166" spans="1:39" hidden="1" outlineLevel="1">
      <c r="A166" s="62">
        <v>45261</v>
      </c>
      <c r="B166" s="74">
        <v>35.775700000000001</v>
      </c>
      <c r="C166" s="74">
        <v>37.964100000000002</v>
      </c>
      <c r="D166" s="74">
        <v>42.677</v>
      </c>
      <c r="E166" s="74">
        <v>37.628500000000003</v>
      </c>
      <c r="F166" s="74">
        <v>38.130200000000002</v>
      </c>
      <c r="G166" s="74">
        <v>33.261499999999998</v>
      </c>
      <c r="H166" s="74">
        <v>41.358499999999999</v>
      </c>
      <c r="I166" s="74">
        <v>37.962400000000002</v>
      </c>
      <c r="J166" s="74">
        <v>42.681100000000001</v>
      </c>
      <c r="K166" s="74">
        <v>37.628500000000003</v>
      </c>
      <c r="L166" s="74">
        <v>38.130200000000002</v>
      </c>
      <c r="M166" s="74">
        <v>33.261499999999998</v>
      </c>
      <c r="N166" s="74">
        <v>41.358499999999999</v>
      </c>
      <c r="O166" s="74">
        <v>42.023499999999999</v>
      </c>
      <c r="P166" s="74">
        <v>42.023499999999999</v>
      </c>
      <c r="Q166" s="74">
        <v>0</v>
      </c>
      <c r="R166" s="74" t="s">
        <v>127</v>
      </c>
      <c r="S166" s="74">
        <v>0</v>
      </c>
      <c r="T166" s="74" t="s">
        <v>127</v>
      </c>
      <c r="U166" s="74">
        <v>8.9518000000000004</v>
      </c>
      <c r="V166" s="74">
        <v>0</v>
      </c>
      <c r="W166" s="74">
        <v>8.9518000000000004</v>
      </c>
      <c r="X166" s="74">
        <v>0</v>
      </c>
      <c r="Y166" s="74">
        <v>0</v>
      </c>
      <c r="Z166" s="74">
        <v>8.9518000000000004</v>
      </c>
      <c r="AA166" s="74">
        <v>8.9518000000000004</v>
      </c>
      <c r="AB166" s="74">
        <v>0</v>
      </c>
      <c r="AC166" s="74">
        <v>8.9518000000000004</v>
      </c>
      <c r="AD166" s="74">
        <v>0</v>
      </c>
      <c r="AE166" s="74">
        <v>0</v>
      </c>
      <c r="AF166" s="74">
        <v>8.9518000000000004</v>
      </c>
      <c r="AG166" s="74">
        <v>0</v>
      </c>
      <c r="AH166" s="74">
        <v>0</v>
      </c>
      <c r="AI166" s="74">
        <v>0</v>
      </c>
      <c r="AJ166" s="74" t="s">
        <v>127</v>
      </c>
      <c r="AK166" s="74">
        <v>0</v>
      </c>
      <c r="AL166" s="74" t="s">
        <v>127</v>
      </c>
      <c r="AM166" s="74">
        <v>22.251000000000001</v>
      </c>
    </row>
    <row r="167" spans="1:39" hidden="1" outlineLevel="1">
      <c r="A167" s="62">
        <v>45292</v>
      </c>
      <c r="B167" s="74">
        <v>36.251100000000001</v>
      </c>
      <c r="C167" s="74">
        <v>38.727800000000002</v>
      </c>
      <c r="D167" s="74">
        <v>43.017499999999998</v>
      </c>
      <c r="E167" s="74">
        <v>38.445599999999999</v>
      </c>
      <c r="F167" s="74">
        <v>38.525799999999997</v>
      </c>
      <c r="G167" s="74">
        <v>36.944499999999998</v>
      </c>
      <c r="H167" s="74">
        <v>41.366700000000002</v>
      </c>
      <c r="I167" s="74">
        <v>38.726799999999997</v>
      </c>
      <c r="J167" s="74">
        <v>43.005600000000001</v>
      </c>
      <c r="K167" s="74">
        <v>38.445599999999999</v>
      </c>
      <c r="L167" s="74">
        <v>38.525799999999997</v>
      </c>
      <c r="M167" s="74">
        <v>36.944499999999998</v>
      </c>
      <c r="N167" s="74">
        <v>41.366700000000002</v>
      </c>
      <c r="O167" s="74">
        <v>55.297899999999998</v>
      </c>
      <c r="P167" s="74">
        <v>55.297899999999998</v>
      </c>
      <c r="Q167" s="74">
        <v>0</v>
      </c>
      <c r="R167" s="74" t="s">
        <v>127</v>
      </c>
      <c r="S167" s="74">
        <v>0</v>
      </c>
      <c r="T167" s="74" t="s">
        <v>127</v>
      </c>
      <c r="U167" s="74">
        <v>10.233499999999999</v>
      </c>
      <c r="V167" s="74">
        <v>0</v>
      </c>
      <c r="W167" s="74">
        <v>10.233499999999999</v>
      </c>
      <c r="X167" s="74">
        <v>0</v>
      </c>
      <c r="Y167" s="74">
        <v>0</v>
      </c>
      <c r="Z167" s="74">
        <v>10.233499999999999</v>
      </c>
      <c r="AA167" s="74">
        <v>10.233499999999999</v>
      </c>
      <c r="AB167" s="74">
        <v>0</v>
      </c>
      <c r="AC167" s="74">
        <v>10.233499999999999</v>
      </c>
      <c r="AD167" s="74">
        <v>0</v>
      </c>
      <c r="AE167" s="74">
        <v>0</v>
      </c>
      <c r="AF167" s="74">
        <v>10.233499999999999</v>
      </c>
      <c r="AG167" s="74">
        <v>0</v>
      </c>
      <c r="AH167" s="74">
        <v>0</v>
      </c>
      <c r="AI167" s="74">
        <v>0</v>
      </c>
      <c r="AJ167" s="74" t="s">
        <v>127</v>
      </c>
      <c r="AK167" s="74">
        <v>0</v>
      </c>
      <c r="AL167" s="74" t="s">
        <v>127</v>
      </c>
      <c r="AM167" s="74">
        <v>21.444400000000002</v>
      </c>
    </row>
    <row r="168" spans="1:39" hidden="1" outlineLevel="1">
      <c r="A168" s="62">
        <v>45323</v>
      </c>
      <c r="B168" s="74">
        <v>36.649099999999997</v>
      </c>
      <c r="C168" s="74">
        <v>38.7164</v>
      </c>
      <c r="D168" s="74">
        <v>43.402799999999999</v>
      </c>
      <c r="E168" s="74">
        <v>38.4208</v>
      </c>
      <c r="F168" s="74">
        <v>38.8294</v>
      </c>
      <c r="G168" s="74">
        <v>34.062899999999999</v>
      </c>
      <c r="H168" s="74">
        <v>45.091099999999997</v>
      </c>
      <c r="I168" s="74">
        <v>38.715699999999998</v>
      </c>
      <c r="J168" s="74">
        <v>43.396700000000003</v>
      </c>
      <c r="K168" s="74">
        <v>38.4208</v>
      </c>
      <c r="L168" s="74">
        <v>38.8294</v>
      </c>
      <c r="M168" s="74">
        <v>34.062899999999999</v>
      </c>
      <c r="N168" s="74">
        <v>45.091099999999997</v>
      </c>
      <c r="O168" s="74">
        <v>47.764200000000002</v>
      </c>
      <c r="P168" s="74">
        <v>47.764200000000002</v>
      </c>
      <c r="Q168" s="74">
        <v>0</v>
      </c>
      <c r="R168" s="74" t="s">
        <v>127</v>
      </c>
      <c r="S168" s="74">
        <v>0</v>
      </c>
      <c r="T168" s="74" t="s">
        <v>127</v>
      </c>
      <c r="U168" s="74">
        <v>9.4761000000000006</v>
      </c>
      <c r="V168" s="74">
        <v>0</v>
      </c>
      <c r="W168" s="74">
        <v>9.4761000000000006</v>
      </c>
      <c r="X168" s="74">
        <v>0</v>
      </c>
      <c r="Y168" s="74">
        <v>25.1905</v>
      </c>
      <c r="Z168" s="74">
        <v>8.3843999999999994</v>
      </c>
      <c r="AA168" s="74">
        <v>9.4761000000000006</v>
      </c>
      <c r="AB168" s="74">
        <v>0</v>
      </c>
      <c r="AC168" s="74">
        <v>9.4761000000000006</v>
      </c>
      <c r="AD168" s="74">
        <v>0</v>
      </c>
      <c r="AE168" s="74">
        <v>25.1905</v>
      </c>
      <c r="AF168" s="74">
        <v>8.3843999999999994</v>
      </c>
      <c r="AG168" s="74">
        <v>0</v>
      </c>
      <c r="AH168" s="74">
        <v>0</v>
      </c>
      <c r="AI168" s="74">
        <v>0</v>
      </c>
      <c r="AJ168" s="74" t="s">
        <v>127</v>
      </c>
      <c r="AK168" s="74">
        <v>0</v>
      </c>
      <c r="AL168" s="74" t="s">
        <v>127</v>
      </c>
      <c r="AM168" s="74">
        <v>21.417200000000001</v>
      </c>
    </row>
    <row r="169" spans="1:39" hidden="1" outlineLevel="1">
      <c r="A169" s="62">
        <v>45352</v>
      </c>
      <c r="B169" s="74">
        <v>36.153399999999998</v>
      </c>
      <c r="C169" s="74">
        <v>38.116</v>
      </c>
      <c r="D169" s="74">
        <v>35.308300000000003</v>
      </c>
      <c r="E169" s="74">
        <v>38.290199999999999</v>
      </c>
      <c r="F169" s="74">
        <v>38.793399999999998</v>
      </c>
      <c r="G169" s="74">
        <v>34.601799999999997</v>
      </c>
      <c r="H169" s="74">
        <v>40.372399999999999</v>
      </c>
      <c r="I169" s="74">
        <v>38.115299999999998</v>
      </c>
      <c r="J169" s="74">
        <v>35.293399999999998</v>
      </c>
      <c r="K169" s="74">
        <v>38.290199999999999</v>
      </c>
      <c r="L169" s="74">
        <v>38.793399999999998</v>
      </c>
      <c r="M169" s="74">
        <v>34.601799999999997</v>
      </c>
      <c r="N169" s="74">
        <v>40.372399999999999</v>
      </c>
      <c r="O169" s="74">
        <v>47.4283</v>
      </c>
      <c r="P169" s="74">
        <v>47.4283</v>
      </c>
      <c r="Q169" s="74">
        <v>52</v>
      </c>
      <c r="R169" s="74">
        <v>52</v>
      </c>
      <c r="S169" s="74">
        <v>0</v>
      </c>
      <c r="T169" s="74" t="s">
        <v>127</v>
      </c>
      <c r="U169" s="74">
        <v>7.7343999999999999</v>
      </c>
      <c r="V169" s="74">
        <v>0</v>
      </c>
      <c r="W169" s="74">
        <v>7.7343999999999999</v>
      </c>
      <c r="X169" s="74">
        <v>0</v>
      </c>
      <c r="Y169" s="74">
        <v>0</v>
      </c>
      <c r="Z169" s="74">
        <v>7.7343999999999999</v>
      </c>
      <c r="AA169" s="74">
        <v>7.7343999999999999</v>
      </c>
      <c r="AB169" s="74">
        <v>0</v>
      </c>
      <c r="AC169" s="74">
        <v>7.7343999999999999</v>
      </c>
      <c r="AD169" s="74">
        <v>0</v>
      </c>
      <c r="AE169" s="74">
        <v>0</v>
      </c>
      <c r="AF169" s="74">
        <v>7.7343999999999999</v>
      </c>
      <c r="AG169" s="74">
        <v>0</v>
      </c>
      <c r="AH169" s="74">
        <v>0</v>
      </c>
      <c r="AI169" s="74">
        <v>0</v>
      </c>
      <c r="AJ169" s="74">
        <v>0</v>
      </c>
      <c r="AK169" s="74">
        <v>0</v>
      </c>
      <c r="AL169" s="74" t="s">
        <v>127</v>
      </c>
      <c r="AM169" s="74">
        <v>21.401199999999999</v>
      </c>
    </row>
    <row r="170" spans="1:39">
      <c r="A170" s="62">
        <v>45383</v>
      </c>
      <c r="B170" s="74">
        <v>35.826500000000003</v>
      </c>
      <c r="C170" s="74">
        <v>38.349200000000003</v>
      </c>
      <c r="D170" s="74">
        <v>38.468299999999999</v>
      </c>
      <c r="E170" s="74">
        <v>38.341799999999999</v>
      </c>
      <c r="F170" s="74">
        <v>38.770000000000003</v>
      </c>
      <c r="G170" s="74">
        <v>35.122500000000002</v>
      </c>
      <c r="H170" s="74">
        <v>40.8476</v>
      </c>
      <c r="I170" s="74">
        <v>38.347799999999999</v>
      </c>
      <c r="J170" s="74">
        <v>38.444499999999998</v>
      </c>
      <c r="K170" s="74">
        <v>38.341799999999999</v>
      </c>
      <c r="L170" s="74">
        <v>38.770000000000003</v>
      </c>
      <c r="M170" s="74">
        <v>35.122500000000002</v>
      </c>
      <c r="N170" s="74">
        <v>40.8476</v>
      </c>
      <c r="O170" s="74">
        <v>50.886600000000001</v>
      </c>
      <c r="P170" s="74">
        <v>50.886600000000001</v>
      </c>
      <c r="Q170" s="74">
        <v>0</v>
      </c>
      <c r="R170" s="74" t="s">
        <v>127</v>
      </c>
      <c r="S170" s="74">
        <v>0</v>
      </c>
      <c r="T170" s="74" t="s">
        <v>127</v>
      </c>
      <c r="U170" s="74">
        <v>8.1484000000000005</v>
      </c>
      <c r="V170" s="74">
        <v>0</v>
      </c>
      <c r="W170" s="74">
        <v>8.1484000000000005</v>
      </c>
      <c r="X170" s="74">
        <v>0</v>
      </c>
      <c r="Y170" s="74">
        <v>0</v>
      </c>
      <c r="Z170" s="74">
        <v>8.1484000000000005</v>
      </c>
      <c r="AA170" s="74">
        <v>8.1484000000000005</v>
      </c>
      <c r="AB170" s="74">
        <v>0</v>
      </c>
      <c r="AC170" s="74">
        <v>8.1484000000000005</v>
      </c>
      <c r="AD170" s="74">
        <v>0</v>
      </c>
      <c r="AE170" s="74">
        <v>0</v>
      </c>
      <c r="AF170" s="74">
        <v>8.1484000000000005</v>
      </c>
      <c r="AG170" s="74">
        <v>0</v>
      </c>
      <c r="AH170" s="74">
        <v>0</v>
      </c>
      <c r="AI170" s="74">
        <v>0</v>
      </c>
      <c r="AJ170" s="74" t="s">
        <v>127</v>
      </c>
      <c r="AK170" s="74">
        <v>0</v>
      </c>
      <c r="AL170" s="74" t="s">
        <v>127</v>
      </c>
      <c r="AM170" s="74">
        <v>22.9239</v>
      </c>
    </row>
    <row r="171" spans="1:39">
      <c r="A171" s="62">
        <v>45413</v>
      </c>
      <c r="B171" s="74">
        <v>36.127200000000002</v>
      </c>
      <c r="C171" s="74">
        <v>38.5901</v>
      </c>
      <c r="D171" s="74">
        <v>40.533299999999997</v>
      </c>
      <c r="E171" s="74">
        <v>38.478099999999998</v>
      </c>
      <c r="F171" s="74">
        <v>38.8035</v>
      </c>
      <c r="G171" s="74">
        <v>35.507399999999997</v>
      </c>
      <c r="H171" s="74">
        <v>42.4328</v>
      </c>
      <c r="I171" s="74">
        <v>38.5886</v>
      </c>
      <c r="J171" s="74">
        <v>40.509</v>
      </c>
      <c r="K171" s="74">
        <v>38.478099999999998</v>
      </c>
      <c r="L171" s="74">
        <v>38.8035</v>
      </c>
      <c r="M171" s="74">
        <v>35.507399999999997</v>
      </c>
      <c r="N171" s="74">
        <v>42.4328</v>
      </c>
      <c r="O171" s="74">
        <v>54.530700000000003</v>
      </c>
      <c r="P171" s="74">
        <v>54.530700000000003</v>
      </c>
      <c r="Q171" s="74">
        <v>0</v>
      </c>
      <c r="R171" s="74" t="s">
        <v>127</v>
      </c>
      <c r="S171" s="74">
        <v>0</v>
      </c>
      <c r="T171" s="74" t="s">
        <v>127</v>
      </c>
      <c r="U171" s="74">
        <v>8.6087000000000007</v>
      </c>
      <c r="V171" s="74">
        <v>0</v>
      </c>
      <c r="W171" s="74">
        <v>8.6087000000000007</v>
      </c>
      <c r="X171" s="74">
        <v>0</v>
      </c>
      <c r="Y171" s="74">
        <v>20.81</v>
      </c>
      <c r="Z171" s="74">
        <v>8.1552000000000007</v>
      </c>
      <c r="AA171" s="74">
        <v>8.6087000000000007</v>
      </c>
      <c r="AB171" s="74">
        <v>0</v>
      </c>
      <c r="AC171" s="74">
        <v>8.6087000000000007</v>
      </c>
      <c r="AD171" s="74">
        <v>0</v>
      </c>
      <c r="AE171" s="74">
        <v>20.81</v>
      </c>
      <c r="AF171" s="74">
        <v>8.1552000000000007</v>
      </c>
      <c r="AG171" s="74">
        <v>0</v>
      </c>
      <c r="AH171" s="74">
        <v>0</v>
      </c>
      <c r="AI171" s="74">
        <v>0</v>
      </c>
      <c r="AJ171" s="74" t="s">
        <v>127</v>
      </c>
      <c r="AK171" s="74">
        <v>0</v>
      </c>
      <c r="AL171" s="74" t="s">
        <v>127</v>
      </c>
      <c r="AM171" s="74">
        <v>21.684000000000001</v>
      </c>
    </row>
    <row r="172" spans="1:39">
      <c r="A172" s="62">
        <v>45444</v>
      </c>
      <c r="B172" s="74">
        <v>36.2545</v>
      </c>
      <c r="C172" s="74">
        <v>38.119199999999999</v>
      </c>
      <c r="D172" s="74">
        <v>40.814999999999998</v>
      </c>
      <c r="E172" s="74">
        <v>37.976900000000001</v>
      </c>
      <c r="F172" s="74">
        <v>38.300899999999999</v>
      </c>
      <c r="G172" s="74">
        <v>35.185499999999998</v>
      </c>
      <c r="H172" s="74">
        <v>40.802300000000002</v>
      </c>
      <c r="I172" s="74">
        <v>38.119300000000003</v>
      </c>
      <c r="J172" s="74">
        <v>40.822499999999998</v>
      </c>
      <c r="K172" s="74">
        <v>37.976900000000001</v>
      </c>
      <c r="L172" s="74">
        <v>38.300899999999999</v>
      </c>
      <c r="M172" s="74">
        <v>35.185499999999998</v>
      </c>
      <c r="N172" s="74">
        <v>40.802300000000002</v>
      </c>
      <c r="O172" s="74">
        <v>37.181399999999996</v>
      </c>
      <c r="P172" s="74">
        <v>37.181399999999996</v>
      </c>
      <c r="Q172" s="74">
        <v>0</v>
      </c>
      <c r="R172" s="74" t="s">
        <v>127</v>
      </c>
      <c r="S172" s="74">
        <v>0</v>
      </c>
      <c r="T172" s="74" t="s">
        <v>127</v>
      </c>
      <c r="U172" s="74">
        <v>7.9126000000000003</v>
      </c>
      <c r="V172" s="74">
        <v>0</v>
      </c>
      <c r="W172" s="74">
        <v>7.9126000000000003</v>
      </c>
      <c r="X172" s="74">
        <v>0</v>
      </c>
      <c r="Y172" s="74">
        <v>0</v>
      </c>
      <c r="Z172" s="74">
        <v>7.9126000000000003</v>
      </c>
      <c r="AA172" s="74">
        <v>7.9126000000000003</v>
      </c>
      <c r="AB172" s="74">
        <v>0</v>
      </c>
      <c r="AC172" s="74">
        <v>7.9126000000000003</v>
      </c>
      <c r="AD172" s="74">
        <v>0</v>
      </c>
      <c r="AE172" s="74">
        <v>0</v>
      </c>
      <c r="AF172" s="74">
        <v>7.9126000000000003</v>
      </c>
      <c r="AG172" s="74">
        <v>0</v>
      </c>
      <c r="AH172" s="74">
        <v>0</v>
      </c>
      <c r="AI172" s="74">
        <v>0</v>
      </c>
      <c r="AJ172" s="74" t="s">
        <v>127</v>
      </c>
      <c r="AK172" s="74">
        <v>0</v>
      </c>
      <c r="AL172" s="74" t="s">
        <v>127</v>
      </c>
      <c r="AM172" s="74">
        <v>21.781300000000002</v>
      </c>
    </row>
    <row r="173" spans="1:39">
      <c r="A173" s="62">
        <v>45474</v>
      </c>
      <c r="B173" s="74">
        <v>35.354700000000001</v>
      </c>
      <c r="C173" s="74">
        <v>37.807299999999998</v>
      </c>
      <c r="D173" s="74">
        <v>41.211399999999998</v>
      </c>
      <c r="E173" s="74">
        <v>37.625900000000001</v>
      </c>
      <c r="F173" s="74">
        <v>37.875300000000003</v>
      </c>
      <c r="G173" s="74">
        <v>35.263399999999997</v>
      </c>
      <c r="H173" s="74">
        <v>40.804699999999997</v>
      </c>
      <c r="I173" s="74">
        <v>37.805500000000002</v>
      </c>
      <c r="J173" s="74">
        <v>41.1845</v>
      </c>
      <c r="K173" s="74">
        <v>37.625900000000001</v>
      </c>
      <c r="L173" s="74">
        <v>37.875300000000003</v>
      </c>
      <c r="M173" s="74">
        <v>35.263399999999997</v>
      </c>
      <c r="N173" s="74">
        <v>40.804699999999997</v>
      </c>
      <c r="O173" s="74">
        <v>53.156100000000002</v>
      </c>
      <c r="P173" s="74">
        <v>53.156100000000002</v>
      </c>
      <c r="Q173" s="74">
        <v>0</v>
      </c>
      <c r="R173" s="74" t="s">
        <v>127</v>
      </c>
      <c r="S173" s="74">
        <v>0</v>
      </c>
      <c r="T173" s="74" t="s">
        <v>127</v>
      </c>
      <c r="U173" s="74">
        <v>9.5143000000000004</v>
      </c>
      <c r="V173" s="74">
        <v>0</v>
      </c>
      <c r="W173" s="74">
        <v>9.5143000000000004</v>
      </c>
      <c r="X173" s="74">
        <v>0</v>
      </c>
      <c r="Y173" s="74">
        <v>20.37</v>
      </c>
      <c r="Z173" s="74">
        <v>9.0069999999999997</v>
      </c>
      <c r="AA173" s="74">
        <v>9.5143000000000004</v>
      </c>
      <c r="AB173" s="74">
        <v>0</v>
      </c>
      <c r="AC173" s="74">
        <v>9.5143000000000004</v>
      </c>
      <c r="AD173" s="74">
        <v>0</v>
      </c>
      <c r="AE173" s="74">
        <v>20.37</v>
      </c>
      <c r="AF173" s="74">
        <v>9.0069999999999997</v>
      </c>
      <c r="AG173" s="74">
        <v>0</v>
      </c>
      <c r="AH173" s="74">
        <v>0</v>
      </c>
      <c r="AI173" s="74">
        <v>0</v>
      </c>
      <c r="AJ173" s="74" t="s">
        <v>127</v>
      </c>
      <c r="AK173" s="74">
        <v>0</v>
      </c>
      <c r="AL173" s="74" t="s">
        <v>127</v>
      </c>
      <c r="AM173" s="74">
        <v>22.865500000000001</v>
      </c>
    </row>
    <row r="174" spans="1:39">
      <c r="A174" s="62">
        <v>45505</v>
      </c>
      <c r="B174" s="74">
        <v>36.023200000000003</v>
      </c>
      <c r="C174" s="74">
        <v>37.7667</v>
      </c>
      <c r="D174" s="74">
        <v>41.683199999999999</v>
      </c>
      <c r="E174" s="74">
        <v>37.573999999999998</v>
      </c>
      <c r="F174" s="74">
        <v>38.081200000000003</v>
      </c>
      <c r="G174" s="74">
        <v>33.579799999999999</v>
      </c>
      <c r="H174" s="74">
        <v>41.9131</v>
      </c>
      <c r="I174" s="74">
        <v>37.761400000000002</v>
      </c>
      <c r="J174" s="74">
        <v>41.592599999999997</v>
      </c>
      <c r="K174" s="74">
        <v>37.573999999999998</v>
      </c>
      <c r="L174" s="74">
        <v>38.081200000000003</v>
      </c>
      <c r="M174" s="74">
        <v>33.579799999999999</v>
      </c>
      <c r="N174" s="74">
        <v>41.9131</v>
      </c>
      <c r="O174" s="74">
        <v>57.1432</v>
      </c>
      <c r="P174" s="74">
        <v>57.1432</v>
      </c>
      <c r="Q174" s="74">
        <v>0</v>
      </c>
      <c r="R174" s="74" t="s">
        <v>127</v>
      </c>
      <c r="S174" s="74">
        <v>0</v>
      </c>
      <c r="T174" s="74" t="s">
        <v>127</v>
      </c>
      <c r="U174" s="74">
        <v>7.6985999999999999</v>
      </c>
      <c r="V174" s="74">
        <v>0</v>
      </c>
      <c r="W174" s="74">
        <v>7.6985999999999999</v>
      </c>
      <c r="X174" s="74">
        <v>0</v>
      </c>
      <c r="Y174" s="74">
        <v>7</v>
      </c>
      <c r="Z174" s="74">
        <v>7.7222</v>
      </c>
      <c r="AA174" s="74">
        <v>7.6985999999999999</v>
      </c>
      <c r="AB174" s="74">
        <v>0</v>
      </c>
      <c r="AC174" s="74">
        <v>7.6985999999999999</v>
      </c>
      <c r="AD174" s="74">
        <v>0</v>
      </c>
      <c r="AE174" s="74">
        <v>7</v>
      </c>
      <c r="AF174" s="74">
        <v>7.7222</v>
      </c>
      <c r="AG174" s="74">
        <v>0</v>
      </c>
      <c r="AH174" s="74">
        <v>0</v>
      </c>
      <c r="AI174" s="74">
        <v>0</v>
      </c>
      <c r="AJ174" s="74" t="s">
        <v>127</v>
      </c>
      <c r="AK174" s="74">
        <v>0</v>
      </c>
      <c r="AL174" s="74" t="s">
        <v>127</v>
      </c>
      <c r="AM174" s="74">
        <v>22.666399999999999</v>
      </c>
    </row>
    <row r="175" spans="1:39">
      <c r="A175" s="62">
        <v>45536</v>
      </c>
      <c r="B175" s="74">
        <v>36.099400000000003</v>
      </c>
      <c r="C175" s="74">
        <v>37.7926</v>
      </c>
      <c r="D175" s="74">
        <v>41.888300000000001</v>
      </c>
      <c r="E175" s="74">
        <v>37.587400000000002</v>
      </c>
      <c r="F175" s="74">
        <v>37.7986</v>
      </c>
      <c r="G175" s="74">
        <v>35.4711</v>
      </c>
      <c r="H175" s="74">
        <v>40.6877</v>
      </c>
      <c r="I175" s="74">
        <v>37.791200000000003</v>
      </c>
      <c r="J175" s="74">
        <v>41.866599999999998</v>
      </c>
      <c r="K175" s="74">
        <v>37.587400000000002</v>
      </c>
      <c r="L175" s="74">
        <v>37.7986</v>
      </c>
      <c r="M175" s="74">
        <v>35.4711</v>
      </c>
      <c r="N175" s="74">
        <v>40.6877</v>
      </c>
      <c r="O175" s="74">
        <v>52.551000000000002</v>
      </c>
      <c r="P175" s="74">
        <v>52.551000000000002</v>
      </c>
      <c r="Q175" s="74" t="s">
        <v>127</v>
      </c>
      <c r="R175" s="74" t="s">
        <v>127</v>
      </c>
      <c r="S175" s="74" t="s">
        <v>127</v>
      </c>
      <c r="T175" s="74" t="s">
        <v>127</v>
      </c>
      <c r="U175" s="74">
        <v>7.5835999999999997</v>
      </c>
      <c r="V175" s="74">
        <v>0</v>
      </c>
      <c r="W175" s="74">
        <v>7.5835999999999997</v>
      </c>
      <c r="X175" s="74">
        <v>0</v>
      </c>
      <c r="Y175" s="74">
        <v>0</v>
      </c>
      <c r="Z175" s="74">
        <v>7.5835999999999997</v>
      </c>
      <c r="AA175" s="74">
        <v>7.5835999999999997</v>
      </c>
      <c r="AB175" s="74">
        <v>0</v>
      </c>
      <c r="AC175" s="74">
        <v>7.5835999999999997</v>
      </c>
      <c r="AD175" s="74">
        <v>0</v>
      </c>
      <c r="AE175" s="74">
        <v>0</v>
      </c>
      <c r="AF175" s="74">
        <v>7.5835999999999997</v>
      </c>
      <c r="AG175" s="74">
        <v>0</v>
      </c>
      <c r="AH175" s="74">
        <v>0</v>
      </c>
      <c r="AI175" s="74" t="s">
        <v>127</v>
      </c>
      <c r="AJ175" s="74" t="s">
        <v>127</v>
      </c>
      <c r="AK175" s="74" t="s">
        <v>127</v>
      </c>
      <c r="AL175" s="74" t="s">
        <v>127</v>
      </c>
      <c r="AM175" s="74">
        <v>23.211500000000001</v>
      </c>
    </row>
    <row r="176" spans="1:39">
      <c r="A176" s="62">
        <v>45566</v>
      </c>
      <c r="B176" s="74">
        <v>36.476700000000001</v>
      </c>
      <c r="C176" s="74">
        <v>38.006599999999999</v>
      </c>
      <c r="D176" s="74">
        <v>41.734999999999999</v>
      </c>
      <c r="E176" s="74">
        <v>37.902700000000003</v>
      </c>
      <c r="F176" s="74">
        <v>37.939700000000002</v>
      </c>
      <c r="G176" s="74">
        <v>36.705100000000002</v>
      </c>
      <c r="H176" s="74">
        <v>40.659599999999998</v>
      </c>
      <c r="I176" s="74">
        <v>38.005499999999998</v>
      </c>
      <c r="J176" s="74">
        <v>41.701500000000003</v>
      </c>
      <c r="K176" s="74">
        <v>37.902700000000003</v>
      </c>
      <c r="L176" s="74">
        <v>37.939700000000002</v>
      </c>
      <c r="M176" s="74">
        <v>36.705100000000002</v>
      </c>
      <c r="N176" s="74">
        <v>40.659599999999998</v>
      </c>
      <c r="O176" s="74">
        <v>55.218499999999999</v>
      </c>
      <c r="P176" s="74">
        <v>55.218499999999999</v>
      </c>
      <c r="Q176" s="74">
        <v>0</v>
      </c>
      <c r="R176" s="74" t="s">
        <v>127</v>
      </c>
      <c r="S176" s="74">
        <v>0</v>
      </c>
      <c r="T176" s="74" t="s">
        <v>127</v>
      </c>
      <c r="U176" s="74">
        <v>10.377599999999999</v>
      </c>
      <c r="V176" s="74">
        <v>0</v>
      </c>
      <c r="W176" s="74">
        <v>10.377599999999999</v>
      </c>
      <c r="X176" s="74">
        <v>0</v>
      </c>
      <c r="Y176" s="74">
        <v>19.9544</v>
      </c>
      <c r="Z176" s="74">
        <v>8.2317</v>
      </c>
      <c r="AA176" s="74">
        <v>10.377599999999999</v>
      </c>
      <c r="AB176" s="74">
        <v>0</v>
      </c>
      <c r="AC176" s="74">
        <v>10.377599999999999</v>
      </c>
      <c r="AD176" s="74">
        <v>0</v>
      </c>
      <c r="AE176" s="74">
        <v>19.9544</v>
      </c>
      <c r="AF176" s="74">
        <v>8.2317</v>
      </c>
      <c r="AG176" s="74">
        <v>0</v>
      </c>
      <c r="AH176" s="74">
        <v>0</v>
      </c>
      <c r="AI176" s="74">
        <v>0</v>
      </c>
      <c r="AJ176" s="74" t="s">
        <v>127</v>
      </c>
      <c r="AK176" s="74">
        <v>0</v>
      </c>
      <c r="AL176" s="74" t="s">
        <v>127</v>
      </c>
      <c r="AM176" s="74">
        <v>20.822199999999999</v>
      </c>
    </row>
    <row r="177" spans="1:39">
      <c r="A177" s="62">
        <v>45597</v>
      </c>
      <c r="B177" s="74">
        <v>36.247399999999999</v>
      </c>
      <c r="C177" s="74">
        <v>37.19</v>
      </c>
      <c r="D177" s="74">
        <v>41.579099999999997</v>
      </c>
      <c r="E177" s="74">
        <v>37.073399999999999</v>
      </c>
      <c r="F177" s="74">
        <v>37.353700000000003</v>
      </c>
      <c r="G177" s="74">
        <v>33.749499999999998</v>
      </c>
      <c r="H177" s="74">
        <v>38.060200000000002</v>
      </c>
      <c r="I177" s="74">
        <v>37.189700000000002</v>
      </c>
      <c r="J177" s="74">
        <v>41.575800000000001</v>
      </c>
      <c r="K177" s="74">
        <v>37.073399999999999</v>
      </c>
      <c r="L177" s="74">
        <v>37.353700000000003</v>
      </c>
      <c r="M177" s="74">
        <v>33.749499999999998</v>
      </c>
      <c r="N177" s="74">
        <v>38.060200000000002</v>
      </c>
      <c r="O177" s="74">
        <v>43.429400000000001</v>
      </c>
      <c r="P177" s="74">
        <v>43.429400000000001</v>
      </c>
      <c r="Q177" s="74">
        <v>0</v>
      </c>
      <c r="R177" s="74" t="s">
        <v>127</v>
      </c>
      <c r="S177" s="74">
        <v>0</v>
      </c>
      <c r="T177" s="74" t="s">
        <v>127</v>
      </c>
      <c r="U177" s="74">
        <v>8.3180999999999994</v>
      </c>
      <c r="V177" s="74">
        <v>0</v>
      </c>
      <c r="W177" s="74">
        <v>8.3180999999999994</v>
      </c>
      <c r="X177" s="74">
        <v>0</v>
      </c>
      <c r="Y177" s="74">
        <v>0</v>
      </c>
      <c r="Z177" s="74">
        <v>8.3180999999999994</v>
      </c>
      <c r="AA177" s="74">
        <v>8.3180999999999994</v>
      </c>
      <c r="AB177" s="74">
        <v>0</v>
      </c>
      <c r="AC177" s="74">
        <v>8.3180999999999994</v>
      </c>
      <c r="AD177" s="74">
        <v>0</v>
      </c>
      <c r="AE177" s="74">
        <v>0</v>
      </c>
      <c r="AF177" s="74">
        <v>8.3180999999999994</v>
      </c>
      <c r="AG177" s="74">
        <v>0</v>
      </c>
      <c r="AH177" s="74">
        <v>0</v>
      </c>
      <c r="AI177" s="74">
        <v>0</v>
      </c>
      <c r="AJ177" s="74" t="s">
        <v>127</v>
      </c>
      <c r="AK177" s="74">
        <v>0</v>
      </c>
      <c r="AL177" s="74" t="s">
        <v>127</v>
      </c>
      <c r="AM177" s="74">
        <v>22.429400000000001</v>
      </c>
    </row>
    <row r="178" spans="1:39">
      <c r="A178" s="62">
        <v>45627</v>
      </c>
      <c r="B178" s="74">
        <v>36.277000000000001</v>
      </c>
      <c r="C178" s="74">
        <v>37.274900000000002</v>
      </c>
      <c r="D178" s="74">
        <v>41.419899999999998</v>
      </c>
      <c r="E178" s="74">
        <v>37.1631</v>
      </c>
      <c r="F178" s="74">
        <v>37.348700000000001</v>
      </c>
      <c r="G178" s="74">
        <v>34.084000000000003</v>
      </c>
      <c r="H178" s="74">
        <v>42.122900000000001</v>
      </c>
      <c r="I178" s="74">
        <v>37.273600000000002</v>
      </c>
      <c r="J178" s="74">
        <v>41.3827</v>
      </c>
      <c r="K178" s="74">
        <v>37.1631</v>
      </c>
      <c r="L178" s="74">
        <v>37.348700000000001</v>
      </c>
      <c r="M178" s="74">
        <v>34.084000000000003</v>
      </c>
      <c r="N178" s="74">
        <v>42.122900000000001</v>
      </c>
      <c r="O178" s="74">
        <v>56.051000000000002</v>
      </c>
      <c r="P178" s="74">
        <v>56.051000000000002</v>
      </c>
      <c r="Q178" s="74">
        <v>0</v>
      </c>
      <c r="R178" s="74">
        <v>0</v>
      </c>
      <c r="S178" s="74" t="s">
        <v>127</v>
      </c>
      <c r="T178" s="74" t="s">
        <v>127</v>
      </c>
      <c r="U178" s="74">
        <v>9.6562000000000001</v>
      </c>
      <c r="V178" s="74">
        <v>0</v>
      </c>
      <c r="W178" s="74">
        <v>9.6562000000000001</v>
      </c>
      <c r="X178" s="74">
        <v>0</v>
      </c>
      <c r="Y178" s="74">
        <v>0</v>
      </c>
      <c r="Z178" s="74">
        <v>9.6562000000000001</v>
      </c>
      <c r="AA178" s="74">
        <v>9.6562000000000001</v>
      </c>
      <c r="AB178" s="74">
        <v>0</v>
      </c>
      <c r="AC178" s="74">
        <v>9.6562000000000001</v>
      </c>
      <c r="AD178" s="74">
        <v>0</v>
      </c>
      <c r="AE178" s="74">
        <v>0</v>
      </c>
      <c r="AF178" s="74">
        <v>9.6562000000000001</v>
      </c>
      <c r="AG178" s="74">
        <v>0</v>
      </c>
      <c r="AH178" s="74">
        <v>0</v>
      </c>
      <c r="AI178" s="74">
        <v>0</v>
      </c>
      <c r="AJ178" s="74">
        <v>0</v>
      </c>
      <c r="AK178" s="74" t="s">
        <v>127</v>
      </c>
      <c r="AL178" s="74" t="s">
        <v>127</v>
      </c>
      <c r="AM178" s="74">
        <v>21.533799999999999</v>
      </c>
    </row>
    <row r="179" spans="1:39">
      <c r="A179" s="62">
        <v>45658</v>
      </c>
      <c r="B179" s="74">
        <v>36.474699999999999</v>
      </c>
      <c r="C179" s="74">
        <v>37.994399999999999</v>
      </c>
      <c r="D179" s="74">
        <v>41.1539</v>
      </c>
      <c r="E179" s="74">
        <v>37.905799999999999</v>
      </c>
      <c r="F179" s="74">
        <v>37.881300000000003</v>
      </c>
      <c r="G179" s="74">
        <v>37.224600000000002</v>
      </c>
      <c r="H179" s="74">
        <v>42.016399999999997</v>
      </c>
      <c r="I179" s="74">
        <v>37.993200000000002</v>
      </c>
      <c r="J179" s="74">
        <v>41.116399999999999</v>
      </c>
      <c r="K179" s="74">
        <v>37.905799999999999</v>
      </c>
      <c r="L179" s="74">
        <v>37.881300000000003</v>
      </c>
      <c r="M179" s="74">
        <v>37.224600000000002</v>
      </c>
      <c r="N179" s="74">
        <v>42.016399999999997</v>
      </c>
      <c r="O179" s="74">
        <v>57.512700000000002</v>
      </c>
      <c r="P179" s="74">
        <v>57.512700000000002</v>
      </c>
      <c r="Q179" s="74">
        <v>0</v>
      </c>
      <c r="R179" s="74">
        <v>0</v>
      </c>
      <c r="S179" s="74" t="s">
        <v>127</v>
      </c>
      <c r="T179" s="74" t="s">
        <v>127</v>
      </c>
      <c r="U179" s="74">
        <v>11.6464</v>
      </c>
      <c r="V179" s="74">
        <v>0</v>
      </c>
      <c r="W179" s="74">
        <v>11.6464</v>
      </c>
      <c r="X179" s="74">
        <v>0</v>
      </c>
      <c r="Y179" s="74">
        <v>20.059999999999999</v>
      </c>
      <c r="Z179" s="74">
        <v>11.0189</v>
      </c>
      <c r="AA179" s="74">
        <v>11.6464</v>
      </c>
      <c r="AB179" s="74">
        <v>0</v>
      </c>
      <c r="AC179" s="74">
        <v>11.6464</v>
      </c>
      <c r="AD179" s="74">
        <v>0</v>
      </c>
      <c r="AE179" s="74">
        <v>20.059999999999999</v>
      </c>
      <c r="AF179" s="74">
        <v>11.0189</v>
      </c>
      <c r="AG179" s="74">
        <v>0</v>
      </c>
      <c r="AH179" s="74">
        <v>0</v>
      </c>
      <c r="AI179" s="74">
        <v>0</v>
      </c>
      <c r="AJ179" s="74">
        <v>0</v>
      </c>
      <c r="AK179" s="74" t="s">
        <v>127</v>
      </c>
      <c r="AL179" s="74" t="s">
        <v>127</v>
      </c>
      <c r="AM179" s="74">
        <v>22.3935</v>
      </c>
    </row>
    <row r="180" spans="1:39">
      <c r="A180" s="62">
        <v>45689</v>
      </c>
      <c r="B180" s="74">
        <v>36.868400000000001</v>
      </c>
      <c r="C180" s="74">
        <v>37.922499999999999</v>
      </c>
      <c r="D180" s="74">
        <v>41.565600000000003</v>
      </c>
      <c r="E180" s="74">
        <v>37.8202</v>
      </c>
      <c r="F180" s="74">
        <v>37.944400000000002</v>
      </c>
      <c r="G180" s="74">
        <v>35.918300000000002</v>
      </c>
      <c r="H180" s="74">
        <v>39.876399999999997</v>
      </c>
      <c r="I180" s="74">
        <v>37.921599999999998</v>
      </c>
      <c r="J180" s="74">
        <v>41.5426</v>
      </c>
      <c r="K180" s="74">
        <v>37.8202</v>
      </c>
      <c r="L180" s="74">
        <v>37.944400000000002</v>
      </c>
      <c r="M180" s="74">
        <v>35.918300000000002</v>
      </c>
      <c r="N180" s="74">
        <v>39.876399999999997</v>
      </c>
      <c r="O180" s="74">
        <v>51.330399999999997</v>
      </c>
      <c r="P180" s="74">
        <v>51.330399999999997</v>
      </c>
      <c r="Q180" s="74">
        <v>0</v>
      </c>
      <c r="R180" s="74" t="s">
        <v>127</v>
      </c>
      <c r="S180" s="74">
        <v>0</v>
      </c>
      <c r="T180" s="74" t="s">
        <v>127</v>
      </c>
      <c r="U180" s="74">
        <v>9.1300000000000008</v>
      </c>
      <c r="V180" s="74">
        <v>0</v>
      </c>
      <c r="W180" s="74">
        <v>9.1300000000000008</v>
      </c>
      <c r="X180" s="74">
        <v>0</v>
      </c>
      <c r="Y180" s="74">
        <v>0</v>
      </c>
      <c r="Z180" s="74">
        <v>9.1300000000000008</v>
      </c>
      <c r="AA180" s="74">
        <v>9.1300000000000008</v>
      </c>
      <c r="AB180" s="74">
        <v>0</v>
      </c>
      <c r="AC180" s="74">
        <v>9.1300000000000008</v>
      </c>
      <c r="AD180" s="74">
        <v>0</v>
      </c>
      <c r="AE180" s="74">
        <v>0</v>
      </c>
      <c r="AF180" s="74">
        <v>9.1300000000000008</v>
      </c>
      <c r="AG180" s="74">
        <v>0</v>
      </c>
      <c r="AH180" s="74">
        <v>0</v>
      </c>
      <c r="AI180" s="74">
        <v>0</v>
      </c>
      <c r="AJ180" s="74" t="s">
        <v>127</v>
      </c>
      <c r="AK180" s="74">
        <v>0</v>
      </c>
      <c r="AL180" s="74" t="s">
        <v>127</v>
      </c>
      <c r="AM180" s="74">
        <v>22.170300000000001</v>
      </c>
    </row>
    <row r="181" spans="1:39">
      <c r="A181" s="62">
        <v>45717</v>
      </c>
      <c r="B181" s="74">
        <v>37.480200000000004</v>
      </c>
      <c r="C181" s="74">
        <v>38.3125</v>
      </c>
      <c r="D181" s="74">
        <v>41.785899999999998</v>
      </c>
      <c r="E181" s="74">
        <v>38.219200000000001</v>
      </c>
      <c r="F181" s="74">
        <v>38.3003</v>
      </c>
      <c r="G181" s="74">
        <v>36.551600000000001</v>
      </c>
      <c r="H181" s="74">
        <v>41.263599999999997</v>
      </c>
      <c r="I181" s="74">
        <v>38.311599999999999</v>
      </c>
      <c r="J181" s="74">
        <v>41.759399999999999</v>
      </c>
      <c r="K181" s="74">
        <v>38.219200000000001</v>
      </c>
      <c r="L181" s="74">
        <v>38.3003</v>
      </c>
      <c r="M181" s="74">
        <v>36.551600000000001</v>
      </c>
      <c r="N181" s="74">
        <v>41.263599999999997</v>
      </c>
      <c r="O181" s="74">
        <v>55.834699999999998</v>
      </c>
      <c r="P181" s="74">
        <v>55.834699999999998</v>
      </c>
      <c r="Q181" s="74">
        <v>0</v>
      </c>
      <c r="R181" s="74" t="s">
        <v>127</v>
      </c>
      <c r="S181" s="74">
        <v>0</v>
      </c>
      <c r="T181" s="74" t="s">
        <v>127</v>
      </c>
      <c r="U181" s="74">
        <v>7.8</v>
      </c>
      <c r="V181" s="74">
        <v>0</v>
      </c>
      <c r="W181" s="74">
        <v>7.8</v>
      </c>
      <c r="X181" s="74">
        <v>0</v>
      </c>
      <c r="Y181" s="74">
        <v>0</v>
      </c>
      <c r="Z181" s="74">
        <v>7.8</v>
      </c>
      <c r="AA181" s="74">
        <v>7.8</v>
      </c>
      <c r="AB181" s="74">
        <v>0</v>
      </c>
      <c r="AC181" s="74">
        <v>7.8</v>
      </c>
      <c r="AD181" s="74">
        <v>0</v>
      </c>
      <c r="AE181" s="74">
        <v>0</v>
      </c>
      <c r="AF181" s="74">
        <v>7.8</v>
      </c>
      <c r="AG181" s="74">
        <v>0</v>
      </c>
      <c r="AH181" s="74">
        <v>0</v>
      </c>
      <c r="AI181" s="74">
        <v>0</v>
      </c>
      <c r="AJ181" s="74" t="s">
        <v>127</v>
      </c>
      <c r="AK181" s="74">
        <v>0</v>
      </c>
      <c r="AL181" s="74" t="s">
        <v>127</v>
      </c>
      <c r="AM181" s="74">
        <v>22.851199999999999</v>
      </c>
    </row>
    <row r="182" spans="1:39">
      <c r="A182" s="62">
        <v>45748</v>
      </c>
      <c r="B182" s="74">
        <v>36.808999999999997</v>
      </c>
      <c r="C182" s="74">
        <v>38.250799999999998</v>
      </c>
      <c r="D182" s="74">
        <v>40.811100000000003</v>
      </c>
      <c r="E182" s="74">
        <v>38.1785</v>
      </c>
      <c r="F182" s="74">
        <v>38.121099999999998</v>
      </c>
      <c r="G182" s="74">
        <v>38.593600000000002</v>
      </c>
      <c r="H182" s="74">
        <v>38.941000000000003</v>
      </c>
      <c r="I182" s="74">
        <v>38.247100000000003</v>
      </c>
      <c r="J182" s="74">
        <v>40.703899999999997</v>
      </c>
      <c r="K182" s="74">
        <v>38.1785</v>
      </c>
      <c r="L182" s="74">
        <v>38.121099999999998</v>
      </c>
      <c r="M182" s="74">
        <v>38.593600000000002</v>
      </c>
      <c r="N182" s="74">
        <v>38.941000000000003</v>
      </c>
      <c r="O182" s="74">
        <v>49.5381</v>
      </c>
      <c r="P182" s="74">
        <v>49.5381</v>
      </c>
      <c r="Q182" s="74">
        <v>0</v>
      </c>
      <c r="R182" s="74" t="s">
        <v>127</v>
      </c>
      <c r="S182" s="74">
        <v>0</v>
      </c>
      <c r="T182" s="74" t="s">
        <v>127</v>
      </c>
      <c r="U182" s="74">
        <v>9.4121000000000006</v>
      </c>
      <c r="V182" s="74">
        <v>0</v>
      </c>
      <c r="W182" s="74">
        <v>9.4121000000000006</v>
      </c>
      <c r="X182" s="74">
        <v>0</v>
      </c>
      <c r="Y182" s="74">
        <v>20.27</v>
      </c>
      <c r="Z182" s="74">
        <v>8.3954000000000004</v>
      </c>
      <c r="AA182" s="74">
        <v>9.4121000000000006</v>
      </c>
      <c r="AB182" s="74">
        <v>0</v>
      </c>
      <c r="AC182" s="74">
        <v>9.4121000000000006</v>
      </c>
      <c r="AD182" s="74">
        <v>0</v>
      </c>
      <c r="AE182" s="74">
        <v>20.27</v>
      </c>
      <c r="AF182" s="74">
        <v>8.3954000000000004</v>
      </c>
      <c r="AG182" s="74">
        <v>0</v>
      </c>
      <c r="AH182" s="74">
        <v>0</v>
      </c>
      <c r="AI182" s="74">
        <v>0</v>
      </c>
      <c r="AJ182" s="74" t="s">
        <v>127</v>
      </c>
      <c r="AK182" s="74">
        <v>0</v>
      </c>
      <c r="AL182" s="74" t="s">
        <v>127</v>
      </c>
      <c r="AM182" s="74">
        <v>22.224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3" location="'зміст'!A1" display="'зміст'!A1"/>
    <hyperlink ref="A1" location="Зміст!A1" display="Зміст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0" customWidth="1"/>
    <col min="2" max="2" width="11.44140625" style="71" customWidth="1"/>
    <col min="3" max="15" width="7.44140625" style="71" customWidth="1"/>
    <col min="16" max="16" width="7.88671875" style="71" customWidth="1"/>
    <col min="17" max="19" width="9.109375" style="71"/>
    <col min="20" max="20" width="19.109375" style="71" customWidth="1"/>
    <col min="21" max="16384" width="9.109375" style="71"/>
  </cols>
  <sheetData>
    <row r="1" spans="1:16" ht="14.4">
      <c r="A1" s="108" t="s">
        <v>173</v>
      </c>
    </row>
    <row r="2" spans="1:16" ht="5.25" customHeight="1"/>
    <row r="3" spans="1:16" ht="26.2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41.4">
      <c r="A8" s="204"/>
      <c r="B8" s="191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3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idden="1" outlineLevel="1">
      <c r="A11" s="62">
        <v>40544</v>
      </c>
      <c r="B11" s="74">
        <v>7.84</v>
      </c>
      <c r="C11" s="74">
        <v>5.8954000000000004</v>
      </c>
      <c r="D11" s="74">
        <v>9.0385000000000009</v>
      </c>
      <c r="E11" s="74">
        <v>5.6162000000000001</v>
      </c>
      <c r="F11" s="74">
        <v>0</v>
      </c>
      <c r="G11" s="74">
        <v>7.9874999999999998</v>
      </c>
      <c r="H11" s="74">
        <v>6.0557999999999996</v>
      </c>
      <c r="I11" s="74">
        <v>9.2218</v>
      </c>
      <c r="J11" s="74">
        <v>5.6162000000000001</v>
      </c>
      <c r="K11" s="74">
        <v>0</v>
      </c>
      <c r="L11" s="74">
        <v>3.69</v>
      </c>
      <c r="M11" s="74">
        <v>2.1909999999999998</v>
      </c>
      <c r="N11" s="74">
        <v>4.3596000000000004</v>
      </c>
      <c r="O11" s="74">
        <v>0</v>
      </c>
      <c r="P11" s="74">
        <v>0</v>
      </c>
    </row>
    <row r="12" spans="1:16" hidden="1" outlineLevel="1">
      <c r="A12" s="62">
        <v>40575</v>
      </c>
      <c r="B12" s="74">
        <v>7.9410999999999996</v>
      </c>
      <c r="C12" s="74">
        <v>6.2697000000000003</v>
      </c>
      <c r="D12" s="74">
        <v>8.2207000000000008</v>
      </c>
      <c r="E12" s="74">
        <v>11.543699999999999</v>
      </c>
      <c r="F12" s="74">
        <v>2</v>
      </c>
      <c r="G12" s="74">
        <v>8.2226999999999997</v>
      </c>
      <c r="H12" s="74">
        <v>6.3182999999999998</v>
      </c>
      <c r="I12" s="74">
        <v>8.6272000000000002</v>
      </c>
      <c r="J12" s="74">
        <v>11.5442</v>
      </c>
      <c r="K12" s="74">
        <v>2</v>
      </c>
      <c r="L12" s="74">
        <v>3.621</v>
      </c>
      <c r="M12" s="74">
        <v>2.1524999999999999</v>
      </c>
      <c r="N12" s="74">
        <v>3.6899000000000002</v>
      </c>
      <c r="O12" s="74">
        <v>6</v>
      </c>
      <c r="P12" s="74">
        <v>0</v>
      </c>
    </row>
    <row r="13" spans="1:16" hidden="1" outlineLevel="1">
      <c r="A13" s="62">
        <v>40603</v>
      </c>
      <c r="B13" s="74">
        <v>7.2504999999999997</v>
      </c>
      <c r="C13" s="74">
        <v>7.0255999999999998</v>
      </c>
      <c r="D13" s="74">
        <v>7.1858000000000004</v>
      </c>
      <c r="E13" s="74">
        <v>9.8611000000000004</v>
      </c>
      <c r="F13" s="74">
        <v>6.9560000000000004</v>
      </c>
      <c r="G13" s="74">
        <v>7.4179000000000004</v>
      </c>
      <c r="H13" s="74">
        <v>7.4504999999999999</v>
      </c>
      <c r="I13" s="74">
        <v>7.1858000000000004</v>
      </c>
      <c r="J13" s="74">
        <v>10.1831</v>
      </c>
      <c r="K13" s="74">
        <v>6.9560000000000004</v>
      </c>
      <c r="L13" s="74">
        <v>2.4226999999999999</v>
      </c>
      <c r="M13" s="74">
        <v>2.0291000000000001</v>
      </c>
      <c r="N13" s="74">
        <v>0</v>
      </c>
      <c r="O13" s="74">
        <v>5.8</v>
      </c>
      <c r="P13" s="74">
        <v>0</v>
      </c>
    </row>
    <row r="14" spans="1:16" hidden="1" outlineLevel="1">
      <c r="A14" s="62">
        <v>40634</v>
      </c>
      <c r="B14" s="74">
        <v>6.8365</v>
      </c>
      <c r="C14" s="74">
        <v>4.0808</v>
      </c>
      <c r="D14" s="74">
        <v>9.7477</v>
      </c>
      <c r="E14" s="74">
        <v>12.3468</v>
      </c>
      <c r="F14" s="74">
        <v>0</v>
      </c>
      <c r="G14" s="74">
        <v>7.7713999999999999</v>
      </c>
      <c r="H14" s="74">
        <v>4.9493999999999998</v>
      </c>
      <c r="I14" s="74">
        <v>9.8116000000000003</v>
      </c>
      <c r="J14" s="74">
        <v>12.3468</v>
      </c>
      <c r="K14" s="74">
        <v>0</v>
      </c>
      <c r="L14" s="74">
        <v>2.1533000000000002</v>
      </c>
      <c r="M14" s="74">
        <v>2.0587</v>
      </c>
      <c r="N14" s="74">
        <v>4.9379999999999997</v>
      </c>
      <c r="O14" s="74">
        <v>0</v>
      </c>
      <c r="P14" s="74">
        <v>0</v>
      </c>
    </row>
    <row r="15" spans="1:16" hidden="1" outlineLevel="1">
      <c r="A15" s="62">
        <v>40664</v>
      </c>
      <c r="B15" s="74">
        <v>5.4786999999999999</v>
      </c>
      <c r="C15" s="74">
        <v>2.9007999999999998</v>
      </c>
      <c r="D15" s="74">
        <v>8.8589000000000002</v>
      </c>
      <c r="E15" s="74">
        <v>12.7552</v>
      </c>
      <c r="F15" s="74">
        <v>6.9311999999999996</v>
      </c>
      <c r="G15" s="74">
        <v>7.2885</v>
      </c>
      <c r="H15" s="74">
        <v>4.1904000000000003</v>
      </c>
      <c r="I15" s="74">
        <v>8.8727</v>
      </c>
      <c r="J15" s="74">
        <v>12.7552</v>
      </c>
      <c r="K15" s="74">
        <v>6.9311999999999996</v>
      </c>
      <c r="L15" s="74">
        <v>2.0083000000000002</v>
      </c>
      <c r="M15" s="74">
        <v>2.0038999999999998</v>
      </c>
      <c r="N15" s="74">
        <v>3.4741</v>
      </c>
      <c r="O15" s="74">
        <v>0</v>
      </c>
      <c r="P15" s="74">
        <v>0</v>
      </c>
    </row>
    <row r="16" spans="1:16" hidden="1" outlineLevel="1">
      <c r="A16" s="62">
        <v>40695</v>
      </c>
      <c r="B16" s="74">
        <v>7.7375999999999996</v>
      </c>
      <c r="C16" s="74">
        <v>4.3282999999999996</v>
      </c>
      <c r="D16" s="74">
        <v>12.0517</v>
      </c>
      <c r="E16" s="74">
        <v>8.4328000000000003</v>
      </c>
      <c r="F16" s="74">
        <v>7.0570000000000004</v>
      </c>
      <c r="G16" s="74">
        <v>9.7874999999999996</v>
      </c>
      <c r="H16" s="74">
        <v>6.3451000000000004</v>
      </c>
      <c r="I16" s="74">
        <v>12.172499999999999</v>
      </c>
      <c r="J16" s="74">
        <v>10.3185</v>
      </c>
      <c r="K16" s="74">
        <v>7.0570000000000004</v>
      </c>
      <c r="L16" s="74">
        <v>2.0783</v>
      </c>
      <c r="M16" s="74">
        <v>1.9779</v>
      </c>
      <c r="N16" s="74">
        <v>4.0007999999999999</v>
      </c>
      <c r="O16" s="74">
        <v>3.9594999999999998</v>
      </c>
      <c r="P16" s="74">
        <v>0</v>
      </c>
    </row>
    <row r="17" spans="1:16" hidden="1" outlineLevel="1">
      <c r="A17" s="62">
        <v>40725</v>
      </c>
      <c r="B17" s="74">
        <v>9.1423000000000005</v>
      </c>
      <c r="C17" s="74">
        <v>8.7873999999999999</v>
      </c>
      <c r="D17" s="74">
        <v>10.2921</v>
      </c>
      <c r="E17" s="74">
        <v>8.3666</v>
      </c>
      <c r="F17" s="74">
        <v>6.1315999999999997</v>
      </c>
      <c r="G17" s="74">
        <v>9.2925000000000004</v>
      </c>
      <c r="H17" s="74">
        <v>8.9431999999999992</v>
      </c>
      <c r="I17" s="74">
        <v>10.4703</v>
      </c>
      <c r="J17" s="74">
        <v>8.3666</v>
      </c>
      <c r="K17" s="74">
        <v>6.1315999999999997</v>
      </c>
      <c r="L17" s="74">
        <v>2.7164000000000001</v>
      </c>
      <c r="M17" s="74">
        <v>1.8069999999999999</v>
      </c>
      <c r="N17" s="74">
        <v>4.5523999999999996</v>
      </c>
      <c r="O17" s="74">
        <v>0</v>
      </c>
      <c r="P17" s="74">
        <v>0</v>
      </c>
    </row>
    <row r="18" spans="1:16" hidden="1" outlineLevel="1">
      <c r="A18" s="62">
        <v>40756</v>
      </c>
      <c r="B18" s="74">
        <v>10.068099999999999</v>
      </c>
      <c r="C18" s="74">
        <v>9.4984000000000002</v>
      </c>
      <c r="D18" s="74">
        <v>12.0121</v>
      </c>
      <c r="E18" s="74">
        <v>10.1288</v>
      </c>
      <c r="F18" s="74">
        <v>7</v>
      </c>
      <c r="G18" s="74">
        <v>10.148999999999999</v>
      </c>
      <c r="H18" s="74">
        <v>9.4984000000000002</v>
      </c>
      <c r="I18" s="74">
        <v>12.4427</v>
      </c>
      <c r="J18" s="74">
        <v>10.817399999999999</v>
      </c>
      <c r="K18" s="74">
        <v>7</v>
      </c>
      <c r="L18" s="74">
        <v>5.2861000000000002</v>
      </c>
      <c r="M18" s="74">
        <v>0</v>
      </c>
      <c r="N18" s="74">
        <v>4.9558</v>
      </c>
      <c r="O18" s="74">
        <v>6.34</v>
      </c>
      <c r="P18" s="74">
        <v>0</v>
      </c>
    </row>
    <row r="19" spans="1:16" hidden="1" outlineLevel="1">
      <c r="A19" s="62">
        <v>40787</v>
      </c>
      <c r="B19" s="74">
        <v>5.7584999999999997</v>
      </c>
      <c r="C19" s="74">
        <v>4.2686000000000002</v>
      </c>
      <c r="D19" s="74">
        <v>9.1339000000000006</v>
      </c>
      <c r="E19" s="74">
        <v>11.5406</v>
      </c>
      <c r="F19" s="74">
        <v>14</v>
      </c>
      <c r="G19" s="74">
        <v>7.3437000000000001</v>
      </c>
      <c r="H19" s="74">
        <v>5.7313999999999998</v>
      </c>
      <c r="I19" s="74">
        <v>10.0304</v>
      </c>
      <c r="J19" s="74">
        <v>11.5406</v>
      </c>
      <c r="K19" s="74">
        <v>14</v>
      </c>
      <c r="L19" s="74">
        <v>1.6273</v>
      </c>
      <c r="M19" s="74">
        <v>1.5281</v>
      </c>
      <c r="N19" s="74">
        <v>2.3873000000000002</v>
      </c>
      <c r="O19" s="74">
        <v>0</v>
      </c>
      <c r="P19" s="74">
        <v>0</v>
      </c>
    </row>
    <row r="20" spans="1:16" hidden="1" outlineLevel="1">
      <c r="A20" s="62">
        <v>40817</v>
      </c>
      <c r="B20" s="74">
        <v>7.4494999999999996</v>
      </c>
      <c r="C20" s="74">
        <v>2.5884</v>
      </c>
      <c r="D20" s="74">
        <v>15.827199999999999</v>
      </c>
      <c r="E20" s="74">
        <v>11.885899999999999</v>
      </c>
      <c r="F20" s="74">
        <v>6.5397999999999996</v>
      </c>
      <c r="G20" s="74">
        <v>10.562200000000001</v>
      </c>
      <c r="H20" s="74">
        <v>3.8851</v>
      </c>
      <c r="I20" s="74">
        <v>15.827199999999999</v>
      </c>
      <c r="J20" s="74">
        <v>11.885899999999999</v>
      </c>
      <c r="K20" s="74">
        <v>6.5397999999999996</v>
      </c>
      <c r="L20" s="74">
        <v>1.5117</v>
      </c>
      <c r="M20" s="74">
        <v>1.5117</v>
      </c>
      <c r="N20" s="74">
        <v>0</v>
      </c>
      <c r="O20" s="74">
        <v>0</v>
      </c>
      <c r="P20" s="74">
        <v>0</v>
      </c>
    </row>
    <row r="21" spans="1:16" hidden="1" outlineLevel="1">
      <c r="A21" s="62">
        <v>40848</v>
      </c>
      <c r="B21" s="74">
        <v>12.992699999999999</v>
      </c>
      <c r="C21" s="74">
        <v>6.3330000000000002</v>
      </c>
      <c r="D21" s="74">
        <v>15.2143</v>
      </c>
      <c r="E21" s="74">
        <v>6.0054999999999996</v>
      </c>
      <c r="F21" s="74">
        <v>14.4152</v>
      </c>
      <c r="G21" s="74">
        <v>13.433999999999999</v>
      </c>
      <c r="H21" s="74">
        <v>6.3330000000000002</v>
      </c>
      <c r="I21" s="74">
        <v>15.816700000000001</v>
      </c>
      <c r="J21" s="74">
        <v>6.0243000000000002</v>
      </c>
      <c r="K21" s="74">
        <v>14.4152</v>
      </c>
      <c r="L21" s="74">
        <v>4.4583000000000004</v>
      </c>
      <c r="M21" s="74">
        <v>0</v>
      </c>
      <c r="N21" s="74">
        <v>4.0198999999999998</v>
      </c>
      <c r="O21" s="74">
        <v>6</v>
      </c>
      <c r="P21" s="74">
        <v>0</v>
      </c>
    </row>
    <row r="22" spans="1:16" hidden="1" outlineLevel="1">
      <c r="A22" s="62">
        <v>40878</v>
      </c>
      <c r="B22" s="74">
        <v>15.4694</v>
      </c>
      <c r="C22" s="74">
        <v>7.8247</v>
      </c>
      <c r="D22" s="74">
        <v>17.6158</v>
      </c>
      <c r="E22" s="74">
        <v>10.4635</v>
      </c>
      <c r="F22" s="74">
        <v>12</v>
      </c>
      <c r="G22" s="74">
        <v>15.883900000000001</v>
      </c>
      <c r="H22" s="74">
        <v>8.4372000000000007</v>
      </c>
      <c r="I22" s="74">
        <v>17.888200000000001</v>
      </c>
      <c r="J22" s="74">
        <v>10.4635</v>
      </c>
      <c r="K22" s="74">
        <v>12</v>
      </c>
      <c r="L22" s="74">
        <v>2.8809</v>
      </c>
      <c r="M22" s="74">
        <v>1.0631999999999999</v>
      </c>
      <c r="N22" s="74">
        <v>4.7332000000000001</v>
      </c>
      <c r="O22" s="74">
        <v>0</v>
      </c>
      <c r="P22" s="74">
        <v>0</v>
      </c>
    </row>
    <row r="23" spans="1:16" hidden="1" outlineLevel="1">
      <c r="A23" s="62">
        <v>40909</v>
      </c>
      <c r="B23" s="74">
        <v>13.053900000000001</v>
      </c>
      <c r="C23" s="74">
        <v>10.1677</v>
      </c>
      <c r="D23" s="74">
        <v>16.553699999999999</v>
      </c>
      <c r="E23" s="74">
        <v>16.798300000000001</v>
      </c>
      <c r="F23" s="74">
        <v>11.2835</v>
      </c>
      <c r="G23" s="74">
        <v>13.129</v>
      </c>
      <c r="H23" s="74">
        <v>10.1677</v>
      </c>
      <c r="I23" s="74">
        <v>16.805599999999998</v>
      </c>
      <c r="J23" s="74">
        <v>16.798300000000001</v>
      </c>
      <c r="K23" s="74">
        <v>11.2835</v>
      </c>
      <c r="L23" s="74">
        <v>5.0507</v>
      </c>
      <c r="M23" s="74">
        <v>0</v>
      </c>
      <c r="N23" s="74">
        <v>5.0507</v>
      </c>
      <c r="O23" s="74">
        <v>0</v>
      </c>
      <c r="P23" s="74">
        <v>0</v>
      </c>
    </row>
    <row r="24" spans="1:16" hidden="1" outlineLevel="1">
      <c r="A24" s="62">
        <v>40940</v>
      </c>
      <c r="B24" s="74">
        <v>12.93</v>
      </c>
      <c r="C24" s="74">
        <v>11.798299999999999</v>
      </c>
      <c r="D24" s="74">
        <v>14.795299999999999</v>
      </c>
      <c r="E24" s="74">
        <v>17.070699999999999</v>
      </c>
      <c r="F24" s="74">
        <v>11.8104</v>
      </c>
      <c r="G24" s="74">
        <v>13.1845</v>
      </c>
      <c r="H24" s="74">
        <v>12.1097</v>
      </c>
      <c r="I24" s="74">
        <v>14.9353</v>
      </c>
      <c r="J24" s="74">
        <v>17.070699999999999</v>
      </c>
      <c r="K24" s="74">
        <v>11.8104</v>
      </c>
      <c r="L24" s="74">
        <v>2.3491</v>
      </c>
      <c r="M24" s="74">
        <v>1.5247999999999999</v>
      </c>
      <c r="N24" s="74">
        <v>5.1234000000000002</v>
      </c>
      <c r="O24" s="74">
        <v>0</v>
      </c>
      <c r="P24" s="74">
        <v>0</v>
      </c>
    </row>
    <row r="25" spans="1:16" hidden="1" outlineLevel="1">
      <c r="A25" s="62">
        <v>40969</v>
      </c>
      <c r="B25" s="74">
        <v>9.0128000000000004</v>
      </c>
      <c r="C25" s="74">
        <v>8.8086000000000002</v>
      </c>
      <c r="D25" s="74">
        <v>9.4694000000000003</v>
      </c>
      <c r="E25" s="74">
        <v>7.4965000000000002</v>
      </c>
      <c r="F25" s="74">
        <v>7</v>
      </c>
      <c r="G25" s="74">
        <v>9.9872999999999994</v>
      </c>
      <c r="H25" s="74">
        <v>10.032400000000001</v>
      </c>
      <c r="I25" s="74">
        <v>9.8934999999999995</v>
      </c>
      <c r="J25" s="74">
        <v>15.1472</v>
      </c>
      <c r="K25" s="74">
        <v>7</v>
      </c>
      <c r="L25" s="74">
        <v>1.3075000000000001</v>
      </c>
      <c r="M25" s="74">
        <v>1.0035000000000001</v>
      </c>
      <c r="N25" s="74">
        <v>2.7147000000000001</v>
      </c>
      <c r="O25" s="74">
        <v>6</v>
      </c>
      <c r="P25" s="74">
        <v>0</v>
      </c>
    </row>
    <row r="26" spans="1:16" hidden="1" outlineLevel="1">
      <c r="A26" s="62">
        <v>41000</v>
      </c>
      <c r="B26" s="74">
        <v>9.4410000000000007</v>
      </c>
      <c r="C26" s="74">
        <v>8.9341000000000008</v>
      </c>
      <c r="D26" s="74">
        <v>10.4185</v>
      </c>
      <c r="E26" s="74">
        <v>16.822600000000001</v>
      </c>
      <c r="F26" s="74">
        <v>0</v>
      </c>
      <c r="G26" s="74">
        <v>9.5386000000000006</v>
      </c>
      <c r="H26" s="74">
        <v>9.0510999999999999</v>
      </c>
      <c r="I26" s="74">
        <v>10.4794</v>
      </c>
      <c r="J26" s="74">
        <v>16.822600000000001</v>
      </c>
      <c r="K26" s="74">
        <v>0</v>
      </c>
      <c r="L26" s="74">
        <v>3.3089</v>
      </c>
      <c r="M26" s="74">
        <v>1.2853000000000001</v>
      </c>
      <c r="N26" s="74">
        <v>6.8643999999999998</v>
      </c>
      <c r="O26" s="74">
        <v>0</v>
      </c>
      <c r="P26" s="74">
        <v>0</v>
      </c>
    </row>
    <row r="27" spans="1:16" hidden="1" outlineLevel="1">
      <c r="A27" s="62">
        <v>41030</v>
      </c>
      <c r="B27" s="74">
        <v>9.9939999999999998</v>
      </c>
      <c r="C27" s="74">
        <v>8.6199999999999992</v>
      </c>
      <c r="D27" s="74">
        <v>11.242900000000001</v>
      </c>
      <c r="E27" s="74">
        <v>13.624599999999999</v>
      </c>
      <c r="F27" s="74">
        <v>0</v>
      </c>
      <c r="G27" s="74">
        <v>10.0525</v>
      </c>
      <c r="H27" s="74">
        <v>8.6199999999999992</v>
      </c>
      <c r="I27" s="74">
        <v>11.3805</v>
      </c>
      <c r="J27" s="74">
        <v>14.889699999999999</v>
      </c>
      <c r="K27" s="74">
        <v>0</v>
      </c>
      <c r="L27" s="74">
        <v>4.8514999999999997</v>
      </c>
      <c r="M27" s="74">
        <v>0</v>
      </c>
      <c r="N27" s="74">
        <v>4.9063999999999997</v>
      </c>
      <c r="O27" s="74">
        <v>1.75</v>
      </c>
      <c r="P27" s="74">
        <v>0</v>
      </c>
    </row>
    <row r="28" spans="1:16" hidden="1" outlineLevel="1">
      <c r="A28" s="62">
        <v>41061</v>
      </c>
      <c r="B28" s="74">
        <v>11.783899999999999</v>
      </c>
      <c r="C28" s="74">
        <v>9.2702000000000009</v>
      </c>
      <c r="D28" s="74">
        <v>14.804</v>
      </c>
      <c r="E28" s="74">
        <v>8.9032</v>
      </c>
      <c r="F28" s="74">
        <v>0</v>
      </c>
      <c r="G28" s="74">
        <v>12.031000000000001</v>
      </c>
      <c r="H28" s="74">
        <v>9.4489000000000001</v>
      </c>
      <c r="I28" s="74">
        <v>15.097200000000001</v>
      </c>
      <c r="J28" s="74">
        <v>14.8752</v>
      </c>
      <c r="K28" s="74">
        <v>0</v>
      </c>
      <c r="L28" s="74">
        <v>3.0381999999999998</v>
      </c>
      <c r="M28" s="74">
        <v>1.8063</v>
      </c>
      <c r="N28" s="74">
        <v>4.2674000000000003</v>
      </c>
      <c r="O28" s="74">
        <v>3.21</v>
      </c>
      <c r="P28" s="74">
        <v>0</v>
      </c>
    </row>
    <row r="29" spans="1:16" hidden="1" outlineLevel="1">
      <c r="A29" s="62">
        <v>41091</v>
      </c>
      <c r="B29" s="74">
        <v>13.4809</v>
      </c>
      <c r="C29" s="74">
        <v>10.457700000000001</v>
      </c>
      <c r="D29" s="74">
        <v>16.507100000000001</v>
      </c>
      <c r="E29" s="74">
        <v>16.1386</v>
      </c>
      <c r="F29" s="74">
        <v>0</v>
      </c>
      <c r="G29" s="74">
        <v>14.449</v>
      </c>
      <c r="H29" s="74">
        <v>11.8177</v>
      </c>
      <c r="I29" s="74">
        <v>16.8139</v>
      </c>
      <c r="J29" s="74">
        <v>16.1386</v>
      </c>
      <c r="K29" s="74">
        <v>0</v>
      </c>
      <c r="L29" s="74">
        <v>1.9057999999999999</v>
      </c>
      <c r="M29" s="74">
        <v>1.0995999999999999</v>
      </c>
      <c r="N29" s="74">
        <v>5.6379999999999999</v>
      </c>
      <c r="O29" s="74">
        <v>0</v>
      </c>
      <c r="P29" s="74">
        <v>0</v>
      </c>
    </row>
    <row r="30" spans="1:16" hidden="1" outlineLevel="1">
      <c r="A30" s="62">
        <v>41122</v>
      </c>
      <c r="B30" s="74">
        <v>16.153300000000002</v>
      </c>
      <c r="C30" s="74">
        <v>14.111000000000001</v>
      </c>
      <c r="D30" s="74">
        <v>18.285299999999999</v>
      </c>
      <c r="E30" s="74">
        <v>5.8769999999999998</v>
      </c>
      <c r="F30" s="74">
        <v>0</v>
      </c>
      <c r="G30" s="74">
        <v>16.398399999999999</v>
      </c>
      <c r="H30" s="74">
        <v>14.327400000000001</v>
      </c>
      <c r="I30" s="74">
        <v>18.464099999999998</v>
      </c>
      <c r="J30" s="74">
        <v>16.589500000000001</v>
      </c>
      <c r="K30" s="74">
        <v>0</v>
      </c>
      <c r="L30" s="74">
        <v>4.3682999999999996</v>
      </c>
      <c r="M30" s="74">
        <v>2.2197</v>
      </c>
      <c r="N30" s="74">
        <v>6.3356000000000003</v>
      </c>
      <c r="O30" s="74">
        <v>5.5</v>
      </c>
      <c r="P30" s="74">
        <v>0</v>
      </c>
    </row>
    <row r="31" spans="1:16" hidden="1" outlineLevel="1">
      <c r="A31" s="62">
        <v>41153</v>
      </c>
      <c r="B31" s="74">
        <v>13.481400000000001</v>
      </c>
      <c r="C31" s="74">
        <v>7.3710000000000004</v>
      </c>
      <c r="D31" s="74">
        <v>17.133400000000002</v>
      </c>
      <c r="E31" s="74">
        <v>17.3733</v>
      </c>
      <c r="F31" s="74">
        <v>6.8</v>
      </c>
      <c r="G31" s="74">
        <v>13.6229</v>
      </c>
      <c r="H31" s="74">
        <v>7.4192999999999998</v>
      </c>
      <c r="I31" s="74">
        <v>17.383400000000002</v>
      </c>
      <c r="J31" s="74">
        <v>17.3733</v>
      </c>
      <c r="K31" s="74">
        <v>6.8</v>
      </c>
      <c r="L31" s="74">
        <v>5.2568000000000001</v>
      </c>
      <c r="M31" s="74">
        <v>1.6863999999999999</v>
      </c>
      <c r="N31" s="74">
        <v>6.0746000000000002</v>
      </c>
      <c r="O31" s="74">
        <v>0</v>
      </c>
      <c r="P31" s="74">
        <v>0</v>
      </c>
    </row>
    <row r="32" spans="1:16" hidden="1" outlineLevel="1">
      <c r="A32" s="62">
        <v>41183</v>
      </c>
      <c r="B32" s="74">
        <v>17.641999999999999</v>
      </c>
      <c r="C32" s="74">
        <v>8.5497999999999994</v>
      </c>
      <c r="D32" s="74">
        <v>21.035599999999999</v>
      </c>
      <c r="E32" s="74">
        <v>14.614000000000001</v>
      </c>
      <c r="F32" s="74">
        <v>0</v>
      </c>
      <c r="G32" s="74">
        <v>18.2502</v>
      </c>
      <c r="H32" s="74">
        <v>9.4702000000000002</v>
      </c>
      <c r="I32" s="74">
        <v>21.2089</v>
      </c>
      <c r="J32" s="74">
        <v>14.614000000000001</v>
      </c>
      <c r="K32" s="74">
        <v>0</v>
      </c>
      <c r="L32" s="74">
        <v>2.0968</v>
      </c>
      <c r="M32" s="74">
        <v>1.2230000000000001</v>
      </c>
      <c r="N32" s="74">
        <v>5.3787000000000003</v>
      </c>
      <c r="O32" s="74">
        <v>0</v>
      </c>
      <c r="P32" s="74">
        <v>0</v>
      </c>
    </row>
    <row r="33" spans="1:16" hidden="1" outlineLevel="1">
      <c r="A33" s="62">
        <v>41214</v>
      </c>
      <c r="B33" s="74">
        <v>18.192399999999999</v>
      </c>
      <c r="C33" s="74">
        <v>5.7168000000000001</v>
      </c>
      <c r="D33" s="74">
        <v>22.502600000000001</v>
      </c>
      <c r="E33" s="74">
        <v>16.943899999999999</v>
      </c>
      <c r="F33" s="74">
        <v>0</v>
      </c>
      <c r="G33" s="74">
        <v>20.253900000000002</v>
      </c>
      <c r="H33" s="74">
        <v>8.9107000000000003</v>
      </c>
      <c r="I33" s="74">
        <v>22.607700000000001</v>
      </c>
      <c r="J33" s="74">
        <v>19.002500000000001</v>
      </c>
      <c r="K33" s="74">
        <v>0</v>
      </c>
      <c r="L33" s="74">
        <v>1.3156000000000001</v>
      </c>
      <c r="M33" s="74">
        <v>1.0014000000000001</v>
      </c>
      <c r="N33" s="74">
        <v>6.6456</v>
      </c>
      <c r="O33" s="74">
        <v>8.8482000000000003</v>
      </c>
      <c r="P33" s="74">
        <v>0</v>
      </c>
    </row>
    <row r="34" spans="1:16" hidden="1" outlineLevel="1">
      <c r="A34" s="62">
        <v>41244</v>
      </c>
      <c r="B34" s="74">
        <v>13.524699999999999</v>
      </c>
      <c r="C34" s="74">
        <v>9.2401</v>
      </c>
      <c r="D34" s="74">
        <v>15.7173</v>
      </c>
      <c r="E34" s="74">
        <v>14.6257</v>
      </c>
      <c r="F34" s="74">
        <v>0</v>
      </c>
      <c r="G34" s="74">
        <v>13.6251</v>
      </c>
      <c r="H34" s="74">
        <v>9.3353000000000002</v>
      </c>
      <c r="I34" s="74">
        <v>15.810600000000001</v>
      </c>
      <c r="J34" s="74">
        <v>15.740600000000001</v>
      </c>
      <c r="K34" s="74">
        <v>0</v>
      </c>
      <c r="L34" s="74">
        <v>4.3383000000000003</v>
      </c>
      <c r="M34" s="74">
        <v>1.9244000000000001</v>
      </c>
      <c r="N34" s="74">
        <v>6.0026999999999999</v>
      </c>
      <c r="O34" s="74">
        <v>4.5</v>
      </c>
      <c r="P34" s="74">
        <v>0</v>
      </c>
    </row>
    <row r="35" spans="1:16" hidden="1" outlineLevel="1">
      <c r="A35" s="62">
        <v>41275</v>
      </c>
      <c r="B35" s="74">
        <v>15.401</v>
      </c>
      <c r="C35" s="74">
        <v>10.2631</v>
      </c>
      <c r="D35" s="74">
        <v>18.483499999999999</v>
      </c>
      <c r="E35" s="74">
        <v>16.523700000000002</v>
      </c>
      <c r="F35" s="74">
        <v>18.999600000000001</v>
      </c>
      <c r="G35" s="74">
        <v>15.445399999999999</v>
      </c>
      <c r="H35" s="74">
        <v>10.272500000000001</v>
      </c>
      <c r="I35" s="74">
        <v>18.566700000000001</v>
      </c>
      <c r="J35" s="74">
        <v>16.523700000000002</v>
      </c>
      <c r="K35" s="74">
        <v>18.999600000000001</v>
      </c>
      <c r="L35" s="74">
        <v>5.6083999999999996</v>
      </c>
      <c r="M35" s="74">
        <v>1.3603000000000001</v>
      </c>
      <c r="N35" s="74">
        <v>6.0178000000000003</v>
      </c>
      <c r="O35" s="74">
        <v>0</v>
      </c>
      <c r="P35" s="74">
        <v>0</v>
      </c>
    </row>
    <row r="36" spans="1:16" hidden="1" outlineLevel="1">
      <c r="A36" s="62">
        <v>41306</v>
      </c>
      <c r="B36" s="74">
        <v>11.526400000000001</v>
      </c>
      <c r="C36" s="74">
        <v>9.3786000000000005</v>
      </c>
      <c r="D36" s="74">
        <v>15.3026</v>
      </c>
      <c r="E36" s="74">
        <v>14.294499999999999</v>
      </c>
      <c r="F36" s="74">
        <v>18.7485</v>
      </c>
      <c r="G36" s="74">
        <v>11.608599999999999</v>
      </c>
      <c r="H36" s="74">
        <v>9.3796999999999997</v>
      </c>
      <c r="I36" s="74">
        <v>15.674899999999999</v>
      </c>
      <c r="J36" s="74">
        <v>14.294499999999999</v>
      </c>
      <c r="K36" s="74">
        <v>18.7485</v>
      </c>
      <c r="L36" s="74">
        <v>5.2807000000000004</v>
      </c>
      <c r="M36" s="74">
        <v>2.1</v>
      </c>
      <c r="N36" s="74">
        <v>5.3040000000000003</v>
      </c>
      <c r="O36" s="74">
        <v>0</v>
      </c>
      <c r="P36" s="74">
        <v>0</v>
      </c>
    </row>
    <row r="37" spans="1:16" hidden="1" outlineLevel="1">
      <c r="A37" s="62">
        <v>41334</v>
      </c>
      <c r="B37" s="74">
        <v>10.843500000000001</v>
      </c>
      <c r="C37" s="74">
        <v>7.1544999999999996</v>
      </c>
      <c r="D37" s="74">
        <v>14.8017</v>
      </c>
      <c r="E37" s="74">
        <v>18.334</v>
      </c>
      <c r="F37" s="74">
        <v>0</v>
      </c>
      <c r="G37" s="74">
        <v>10.974600000000001</v>
      </c>
      <c r="H37" s="74">
        <v>7.1544999999999996</v>
      </c>
      <c r="I37" s="74">
        <v>15.280099999999999</v>
      </c>
      <c r="J37" s="74">
        <v>18.334</v>
      </c>
      <c r="K37" s="74">
        <v>0</v>
      </c>
      <c r="L37" s="74">
        <v>4.7500999999999998</v>
      </c>
      <c r="M37" s="74">
        <v>0</v>
      </c>
      <c r="N37" s="74">
        <v>4.7500999999999998</v>
      </c>
      <c r="O37" s="74">
        <v>0</v>
      </c>
      <c r="P37" s="74">
        <v>0</v>
      </c>
    </row>
    <row r="38" spans="1:16" hidden="1" outlineLevel="1">
      <c r="A38" s="62">
        <v>41365</v>
      </c>
      <c r="B38" s="74">
        <v>10.669</v>
      </c>
      <c r="C38" s="74">
        <v>8.2448999999999995</v>
      </c>
      <c r="D38" s="74">
        <v>12.841100000000001</v>
      </c>
      <c r="E38" s="74">
        <v>9.9931999999999999</v>
      </c>
      <c r="F38" s="74">
        <v>0</v>
      </c>
      <c r="G38" s="74">
        <v>10.7906</v>
      </c>
      <c r="H38" s="74">
        <v>8.3130000000000006</v>
      </c>
      <c r="I38" s="74">
        <v>13.004899999999999</v>
      </c>
      <c r="J38" s="74">
        <v>15.416</v>
      </c>
      <c r="K38" s="74">
        <v>0</v>
      </c>
      <c r="L38" s="74">
        <v>4.3749000000000002</v>
      </c>
      <c r="M38" s="74">
        <v>1</v>
      </c>
      <c r="N38" s="74">
        <v>5.3795000000000002</v>
      </c>
      <c r="O38" s="74">
        <v>5.4</v>
      </c>
      <c r="P38" s="74">
        <v>0</v>
      </c>
    </row>
    <row r="39" spans="1:16" hidden="1" outlineLevel="1">
      <c r="A39" s="62">
        <v>41395</v>
      </c>
      <c r="B39" s="74">
        <v>9.9577000000000009</v>
      </c>
      <c r="C39" s="74">
        <v>7.9264999999999999</v>
      </c>
      <c r="D39" s="74">
        <v>13.3447</v>
      </c>
      <c r="E39" s="74">
        <v>11.795299999999999</v>
      </c>
      <c r="F39" s="74">
        <v>0</v>
      </c>
      <c r="G39" s="74">
        <v>10.0489</v>
      </c>
      <c r="H39" s="74">
        <v>7.9656000000000002</v>
      </c>
      <c r="I39" s="74">
        <v>13.6122</v>
      </c>
      <c r="J39" s="74">
        <v>11.795299999999999</v>
      </c>
      <c r="K39" s="74">
        <v>0</v>
      </c>
      <c r="L39" s="74">
        <v>3.8875999999999999</v>
      </c>
      <c r="M39" s="74">
        <v>1</v>
      </c>
      <c r="N39" s="74">
        <v>4.7839999999999998</v>
      </c>
      <c r="O39" s="74">
        <v>0</v>
      </c>
      <c r="P39" s="74">
        <v>0</v>
      </c>
    </row>
    <row r="40" spans="1:16" hidden="1" outlineLevel="1">
      <c r="A40" s="62">
        <v>41426</v>
      </c>
      <c r="B40" s="74">
        <v>9.4430999999999994</v>
      </c>
      <c r="C40" s="74">
        <v>6.5377999999999998</v>
      </c>
      <c r="D40" s="74">
        <v>13.2751</v>
      </c>
      <c r="E40" s="74">
        <v>10.322100000000001</v>
      </c>
      <c r="F40" s="74">
        <v>0</v>
      </c>
      <c r="G40" s="74">
        <v>9.7036999999999995</v>
      </c>
      <c r="H40" s="74">
        <v>6.7934999999999999</v>
      </c>
      <c r="I40" s="74">
        <v>13.378299999999999</v>
      </c>
      <c r="J40" s="74">
        <v>11.3827</v>
      </c>
      <c r="K40" s="74">
        <v>0</v>
      </c>
      <c r="L40" s="74">
        <v>1.8997999999999999</v>
      </c>
      <c r="M40" s="74">
        <v>1</v>
      </c>
      <c r="N40" s="74">
        <v>5.1679000000000004</v>
      </c>
      <c r="O40" s="74">
        <v>3.3</v>
      </c>
      <c r="P40" s="74">
        <v>0</v>
      </c>
    </row>
    <row r="41" spans="1:16" hidden="1" outlineLevel="1">
      <c r="A41" s="62">
        <v>41456</v>
      </c>
      <c r="B41" s="74">
        <v>9.9673999999999996</v>
      </c>
      <c r="C41" s="74">
        <v>8.0309000000000008</v>
      </c>
      <c r="D41" s="74">
        <v>12.675000000000001</v>
      </c>
      <c r="E41" s="74">
        <v>10.1569</v>
      </c>
      <c r="F41" s="74">
        <v>18.9998</v>
      </c>
      <c r="G41" s="74">
        <v>10.1937</v>
      </c>
      <c r="H41" s="74">
        <v>8.1722000000000001</v>
      </c>
      <c r="I41" s="74">
        <v>13.1435</v>
      </c>
      <c r="J41" s="74">
        <v>10.1569</v>
      </c>
      <c r="K41" s="74">
        <v>18.9998</v>
      </c>
      <c r="L41" s="74">
        <v>3.9190999999999998</v>
      </c>
      <c r="M41" s="74">
        <v>0.97950000000000004</v>
      </c>
      <c r="N41" s="74">
        <v>5.2808000000000002</v>
      </c>
      <c r="O41" s="74">
        <v>0</v>
      </c>
      <c r="P41" s="74">
        <v>0</v>
      </c>
    </row>
    <row r="42" spans="1:16" hidden="1" outlineLevel="1">
      <c r="A42" s="62">
        <v>41487</v>
      </c>
      <c r="B42" s="74">
        <v>8.2763000000000009</v>
      </c>
      <c r="C42" s="74">
        <v>4.9661999999999997</v>
      </c>
      <c r="D42" s="74">
        <v>11.2098</v>
      </c>
      <c r="E42" s="74">
        <v>13.337400000000001</v>
      </c>
      <c r="F42" s="74">
        <v>19</v>
      </c>
      <c r="G42" s="74">
        <v>9.9280000000000008</v>
      </c>
      <c r="H42" s="74">
        <v>6.5335999999999999</v>
      </c>
      <c r="I42" s="74">
        <v>12.8081</v>
      </c>
      <c r="J42" s="74">
        <v>13.337400000000001</v>
      </c>
      <c r="K42" s="74">
        <v>19</v>
      </c>
      <c r="L42" s="74">
        <v>2.3788999999999998</v>
      </c>
      <c r="M42" s="74">
        <v>0.5</v>
      </c>
      <c r="N42" s="74">
        <v>5.0153999999999996</v>
      </c>
      <c r="O42" s="74">
        <v>0</v>
      </c>
      <c r="P42" s="74">
        <v>0</v>
      </c>
    </row>
    <row r="43" spans="1:16" hidden="1" outlineLevel="1">
      <c r="A43" s="62">
        <v>41518</v>
      </c>
      <c r="B43" s="74">
        <v>12.107100000000001</v>
      </c>
      <c r="C43" s="74">
        <v>7.4668000000000001</v>
      </c>
      <c r="D43" s="74">
        <v>14.123900000000001</v>
      </c>
      <c r="E43" s="74">
        <v>17.578499999999998</v>
      </c>
      <c r="F43" s="74">
        <v>19</v>
      </c>
      <c r="G43" s="74">
        <v>12.6928</v>
      </c>
      <c r="H43" s="74">
        <v>7.4668000000000001</v>
      </c>
      <c r="I43" s="74">
        <v>15.315300000000001</v>
      </c>
      <c r="J43" s="74">
        <v>17.958300000000001</v>
      </c>
      <c r="K43" s="74">
        <v>19</v>
      </c>
      <c r="L43" s="74">
        <v>2.5156000000000001</v>
      </c>
      <c r="M43" s="74">
        <v>0</v>
      </c>
      <c r="N43" s="74">
        <v>2.3877000000000002</v>
      </c>
      <c r="O43" s="74">
        <v>6.1</v>
      </c>
      <c r="P43" s="74">
        <v>0</v>
      </c>
    </row>
    <row r="44" spans="1:16" hidden="1" outlineLevel="1">
      <c r="A44" s="62">
        <v>41548</v>
      </c>
      <c r="B44" s="74">
        <v>9.7873000000000001</v>
      </c>
      <c r="C44" s="74">
        <v>7.4794999999999998</v>
      </c>
      <c r="D44" s="74">
        <v>13.5321</v>
      </c>
      <c r="E44" s="74">
        <v>15.6837</v>
      </c>
      <c r="F44" s="74">
        <v>19</v>
      </c>
      <c r="G44" s="74">
        <v>9.8643000000000001</v>
      </c>
      <c r="H44" s="74">
        <v>7.4794999999999998</v>
      </c>
      <c r="I44" s="74">
        <v>13.9048</v>
      </c>
      <c r="J44" s="74">
        <v>15.6837</v>
      </c>
      <c r="K44" s="74">
        <v>19</v>
      </c>
      <c r="L44" s="74">
        <v>4.9119000000000002</v>
      </c>
      <c r="M44" s="74">
        <v>1.75</v>
      </c>
      <c r="N44" s="74">
        <v>4.9119000000000002</v>
      </c>
      <c r="O44" s="74">
        <v>0</v>
      </c>
      <c r="P44" s="74">
        <v>0</v>
      </c>
    </row>
    <row r="45" spans="1:16" hidden="1" outlineLevel="1">
      <c r="A45" s="62">
        <v>41579</v>
      </c>
      <c r="B45" s="74">
        <v>10.7576</v>
      </c>
      <c r="C45" s="74">
        <v>7.4130000000000003</v>
      </c>
      <c r="D45" s="74">
        <v>13.375299999999999</v>
      </c>
      <c r="E45" s="74">
        <v>15.9072</v>
      </c>
      <c r="F45" s="74">
        <v>19</v>
      </c>
      <c r="G45" s="74">
        <v>10.914199999999999</v>
      </c>
      <c r="H45" s="74">
        <v>7.4130000000000003</v>
      </c>
      <c r="I45" s="74">
        <v>13.795</v>
      </c>
      <c r="J45" s="74">
        <v>15.9072</v>
      </c>
      <c r="K45" s="74">
        <v>19</v>
      </c>
      <c r="L45" s="74">
        <v>4.9013999999999998</v>
      </c>
      <c r="M45" s="74">
        <v>0</v>
      </c>
      <c r="N45" s="74">
        <v>4.9013999999999998</v>
      </c>
      <c r="O45" s="74">
        <v>0</v>
      </c>
      <c r="P45" s="74">
        <v>0</v>
      </c>
    </row>
    <row r="46" spans="1:16" hidden="1" outlineLevel="1">
      <c r="A46" s="62">
        <v>41609</v>
      </c>
      <c r="B46" s="74">
        <v>12.8026</v>
      </c>
      <c r="C46" s="74">
        <v>6.7121000000000004</v>
      </c>
      <c r="D46" s="74">
        <v>15.454800000000001</v>
      </c>
      <c r="E46" s="74">
        <v>16.2944</v>
      </c>
      <c r="F46" s="74">
        <v>17.107600000000001</v>
      </c>
      <c r="G46" s="74">
        <v>13.0069</v>
      </c>
      <c r="H46" s="74">
        <v>6.7443</v>
      </c>
      <c r="I46" s="74">
        <v>15.840299999999999</v>
      </c>
      <c r="J46" s="74">
        <v>16.2944</v>
      </c>
      <c r="K46" s="74">
        <v>17.107600000000001</v>
      </c>
      <c r="L46" s="74">
        <v>6.1250999999999998</v>
      </c>
      <c r="M46" s="74">
        <v>0.5</v>
      </c>
      <c r="N46" s="74">
        <v>6.4393000000000002</v>
      </c>
      <c r="O46" s="74">
        <v>0</v>
      </c>
      <c r="P46" s="74">
        <v>0</v>
      </c>
    </row>
    <row r="47" spans="1:16" hidden="1" outlineLevel="1">
      <c r="A47" s="62">
        <v>41640</v>
      </c>
      <c r="B47" s="74">
        <v>11.6769</v>
      </c>
      <c r="C47" s="74">
        <v>9.9707000000000008</v>
      </c>
      <c r="D47" s="74">
        <v>12.7372</v>
      </c>
      <c r="E47" s="74">
        <v>19.290199999999999</v>
      </c>
      <c r="F47" s="74">
        <v>19</v>
      </c>
      <c r="G47" s="74">
        <v>12.1228</v>
      </c>
      <c r="H47" s="74">
        <v>9.9707000000000008</v>
      </c>
      <c r="I47" s="74">
        <v>13.6412</v>
      </c>
      <c r="J47" s="74">
        <v>19.290199999999999</v>
      </c>
      <c r="K47" s="74">
        <v>19</v>
      </c>
      <c r="L47" s="74">
        <v>5.3303000000000003</v>
      </c>
      <c r="M47" s="74">
        <v>0</v>
      </c>
      <c r="N47" s="74">
        <v>5.3303000000000003</v>
      </c>
      <c r="O47" s="74">
        <v>0</v>
      </c>
      <c r="P47" s="74">
        <v>0</v>
      </c>
    </row>
    <row r="48" spans="1:16" hidden="1" outlineLevel="1">
      <c r="A48" s="62">
        <v>41671</v>
      </c>
      <c r="B48" s="74">
        <v>14.427300000000001</v>
      </c>
      <c r="C48" s="74">
        <v>7.4230999999999998</v>
      </c>
      <c r="D48" s="74">
        <v>15.6106</v>
      </c>
      <c r="E48" s="74">
        <v>14.962999999999999</v>
      </c>
      <c r="F48" s="74">
        <v>19</v>
      </c>
      <c r="G48" s="74">
        <v>15.4765</v>
      </c>
      <c r="H48" s="74">
        <v>7.4230999999999998</v>
      </c>
      <c r="I48" s="74">
        <v>17.043700000000001</v>
      </c>
      <c r="J48" s="74">
        <v>16.196100000000001</v>
      </c>
      <c r="K48" s="74">
        <v>19</v>
      </c>
      <c r="L48" s="74">
        <v>6.1887999999999996</v>
      </c>
      <c r="M48" s="74">
        <v>0</v>
      </c>
      <c r="N48" s="74">
        <v>6.1764000000000001</v>
      </c>
      <c r="O48" s="74">
        <v>7.4</v>
      </c>
      <c r="P48" s="74">
        <v>0</v>
      </c>
    </row>
    <row r="49" spans="1:16" hidden="1" outlineLevel="1">
      <c r="A49" s="62">
        <v>41699</v>
      </c>
      <c r="B49" s="74">
        <v>15.6694</v>
      </c>
      <c r="C49" s="74">
        <v>10.933299999999999</v>
      </c>
      <c r="D49" s="74">
        <v>16.1113</v>
      </c>
      <c r="E49" s="74">
        <v>17.691199999999998</v>
      </c>
      <c r="F49" s="74">
        <v>7.4320000000000004</v>
      </c>
      <c r="G49" s="74">
        <v>15.8931</v>
      </c>
      <c r="H49" s="74">
        <v>10.9674</v>
      </c>
      <c r="I49" s="74">
        <v>16.431100000000001</v>
      </c>
      <c r="J49" s="74">
        <v>17.691199999999998</v>
      </c>
      <c r="K49" s="74">
        <v>19</v>
      </c>
      <c r="L49" s="74">
        <v>4.3085000000000004</v>
      </c>
      <c r="M49" s="74">
        <v>1.75</v>
      </c>
      <c r="N49" s="74">
        <v>3.9083999999999999</v>
      </c>
      <c r="O49" s="74">
        <v>0</v>
      </c>
      <c r="P49" s="74">
        <v>7.4</v>
      </c>
    </row>
    <row r="50" spans="1:16" hidden="1" outlineLevel="1">
      <c r="A50" s="62">
        <v>41730</v>
      </c>
      <c r="B50" s="74">
        <v>14.1732</v>
      </c>
      <c r="C50" s="74">
        <v>8.9863999999999997</v>
      </c>
      <c r="D50" s="74">
        <v>17.506399999999999</v>
      </c>
      <c r="E50" s="74">
        <v>6.0064000000000002</v>
      </c>
      <c r="F50" s="74">
        <v>0</v>
      </c>
      <c r="G50" s="74">
        <v>14.4579</v>
      </c>
      <c r="H50" s="74">
        <v>9.2352000000000007</v>
      </c>
      <c r="I50" s="74">
        <v>17.9055</v>
      </c>
      <c r="J50" s="74">
        <v>6.0175999999999998</v>
      </c>
      <c r="K50" s="74">
        <v>0</v>
      </c>
      <c r="L50" s="74">
        <v>3.5899000000000001</v>
      </c>
      <c r="M50" s="74">
        <v>0.54490000000000005</v>
      </c>
      <c r="N50" s="74">
        <v>4.6124000000000001</v>
      </c>
      <c r="O50" s="74">
        <v>0.70750000000000002</v>
      </c>
      <c r="P50" s="74">
        <v>0</v>
      </c>
    </row>
    <row r="51" spans="1:16" hidden="1" outlineLevel="1">
      <c r="A51" s="62">
        <v>41760</v>
      </c>
      <c r="B51" s="75">
        <v>12.5221</v>
      </c>
      <c r="C51" s="75">
        <v>8.6862999999999992</v>
      </c>
      <c r="D51" s="75">
        <v>13.963699999999999</v>
      </c>
      <c r="E51" s="75">
        <v>5.7087000000000003</v>
      </c>
      <c r="F51" s="75">
        <v>0</v>
      </c>
      <c r="G51" s="75">
        <v>13.29</v>
      </c>
      <c r="H51" s="75">
        <v>8.8880999999999997</v>
      </c>
      <c r="I51" s="75">
        <v>15.1488</v>
      </c>
      <c r="J51" s="75">
        <v>5.8894000000000002</v>
      </c>
      <c r="K51" s="75">
        <v>0</v>
      </c>
      <c r="L51" s="75">
        <v>6.9295999999999998</v>
      </c>
      <c r="M51" s="75">
        <v>0.78469999999999995</v>
      </c>
      <c r="N51" s="75">
        <v>7.2840999999999996</v>
      </c>
      <c r="O51" s="75">
        <v>0.5</v>
      </c>
      <c r="P51" s="75">
        <v>0</v>
      </c>
    </row>
    <row r="52" spans="1:16" hidden="1" outlineLevel="1">
      <c r="A52" s="62">
        <v>41791</v>
      </c>
      <c r="B52" s="75">
        <v>13.339499999999999</v>
      </c>
      <c r="C52" s="75">
        <v>8.0274999999999999</v>
      </c>
      <c r="D52" s="75">
        <v>15.1013</v>
      </c>
      <c r="E52" s="75">
        <v>6.0109000000000004</v>
      </c>
      <c r="F52" s="75">
        <v>0</v>
      </c>
      <c r="G52" s="75">
        <v>13.6884</v>
      </c>
      <c r="H52" s="75">
        <v>8.6065000000000005</v>
      </c>
      <c r="I52" s="75">
        <v>15.303800000000001</v>
      </c>
      <c r="J52" s="75">
        <v>6.0324</v>
      </c>
      <c r="K52" s="75">
        <v>0</v>
      </c>
      <c r="L52" s="75">
        <v>4.6329000000000002</v>
      </c>
      <c r="M52" s="75">
        <v>1.0780000000000001</v>
      </c>
      <c r="N52" s="75">
        <v>7.27</v>
      </c>
      <c r="O52" s="75">
        <v>5.8250000000000002</v>
      </c>
      <c r="P52" s="75">
        <v>0</v>
      </c>
    </row>
    <row r="53" spans="1:16" hidden="1" outlineLevel="1">
      <c r="A53" s="62">
        <v>41821</v>
      </c>
      <c r="B53" s="75">
        <v>13.242000000000001</v>
      </c>
      <c r="C53" s="75">
        <v>8.1334999999999997</v>
      </c>
      <c r="D53" s="75">
        <v>15.4184</v>
      </c>
      <c r="E53" s="75">
        <v>7.1497999999999999</v>
      </c>
      <c r="F53" s="75">
        <v>0</v>
      </c>
      <c r="G53" s="75">
        <v>13.9</v>
      </c>
      <c r="H53" s="75">
        <v>8.2378</v>
      </c>
      <c r="I53" s="75">
        <v>16.559699999999999</v>
      </c>
      <c r="J53" s="75">
        <v>7.1497999999999999</v>
      </c>
      <c r="K53" s="75">
        <v>0</v>
      </c>
      <c r="L53" s="75">
        <v>5.2907999999999999</v>
      </c>
      <c r="M53" s="75">
        <v>1.0896999999999999</v>
      </c>
      <c r="N53" s="75">
        <v>5.4812000000000003</v>
      </c>
      <c r="O53" s="75">
        <v>0</v>
      </c>
      <c r="P53" s="75">
        <v>0</v>
      </c>
    </row>
    <row r="54" spans="1:16" hidden="1" outlineLevel="1" collapsed="1">
      <c r="A54" s="62">
        <v>41852</v>
      </c>
      <c r="B54" s="75">
        <v>12.2416</v>
      </c>
      <c r="C54" s="75">
        <v>7.8602999999999996</v>
      </c>
      <c r="D54" s="75">
        <v>15.2729</v>
      </c>
      <c r="E54" s="75">
        <v>8.3811999999999998</v>
      </c>
      <c r="F54" s="75">
        <v>0</v>
      </c>
      <c r="G54" s="75">
        <v>12.9221</v>
      </c>
      <c r="H54" s="75">
        <v>7.9695999999999998</v>
      </c>
      <c r="I54" s="75">
        <v>17.246500000000001</v>
      </c>
      <c r="J54" s="75">
        <v>8.4077999999999999</v>
      </c>
      <c r="K54" s="75">
        <v>0</v>
      </c>
      <c r="L54" s="75">
        <v>7.5937000000000001</v>
      </c>
      <c r="M54" s="75">
        <v>1.1826000000000001</v>
      </c>
      <c r="N54" s="75">
        <v>7.8185000000000002</v>
      </c>
      <c r="O54" s="75">
        <v>6.6925999999999997</v>
      </c>
      <c r="P54" s="75">
        <v>0</v>
      </c>
    </row>
    <row r="55" spans="1:16" hidden="1" outlineLevel="1" collapsed="1">
      <c r="A55" s="62">
        <v>41883</v>
      </c>
      <c r="B55" s="75">
        <v>13.5634</v>
      </c>
      <c r="C55" s="75">
        <v>8.0899000000000001</v>
      </c>
      <c r="D55" s="75">
        <v>17.1187</v>
      </c>
      <c r="E55" s="75">
        <v>12.6965</v>
      </c>
      <c r="F55" s="75">
        <v>0</v>
      </c>
      <c r="G55" s="75">
        <v>13.719099999999999</v>
      </c>
      <c r="H55" s="75">
        <v>8.1001999999999992</v>
      </c>
      <c r="I55" s="75">
        <v>17.5717</v>
      </c>
      <c r="J55" s="75">
        <v>12.7158</v>
      </c>
      <c r="K55" s="75">
        <v>0</v>
      </c>
      <c r="L55" s="75">
        <v>7.1829000000000001</v>
      </c>
      <c r="M55" s="75">
        <v>2.778</v>
      </c>
      <c r="N55" s="75">
        <v>6.835</v>
      </c>
      <c r="O55" s="75">
        <v>11</v>
      </c>
      <c r="P55" s="75">
        <v>0</v>
      </c>
    </row>
    <row r="56" spans="1:16" hidden="1" outlineLevel="1" collapsed="1">
      <c r="A56" s="62">
        <v>41913</v>
      </c>
      <c r="B56" s="75">
        <v>11.721500000000001</v>
      </c>
      <c r="C56" s="75">
        <v>7.3483000000000001</v>
      </c>
      <c r="D56" s="75">
        <v>13.5909</v>
      </c>
      <c r="E56" s="75">
        <v>7.0815000000000001</v>
      </c>
      <c r="F56" s="75">
        <v>0</v>
      </c>
      <c r="G56" s="75">
        <v>13.241199999999999</v>
      </c>
      <c r="H56" s="75">
        <v>7.3960999999999997</v>
      </c>
      <c r="I56" s="75">
        <v>16.888000000000002</v>
      </c>
      <c r="J56" s="75">
        <v>7.0815000000000001</v>
      </c>
      <c r="K56" s="75">
        <v>0</v>
      </c>
      <c r="L56" s="75">
        <v>6.5401999999999996</v>
      </c>
      <c r="M56" s="75">
        <v>0.77</v>
      </c>
      <c r="N56" s="75">
        <v>6.5738000000000003</v>
      </c>
      <c r="O56" s="75">
        <v>0</v>
      </c>
      <c r="P56" s="75">
        <v>0</v>
      </c>
    </row>
    <row r="57" spans="1:16" hidden="1" outlineLevel="1" collapsed="1">
      <c r="A57" s="62">
        <v>41944</v>
      </c>
      <c r="B57" s="75">
        <v>10.8192</v>
      </c>
      <c r="C57" s="75">
        <v>9.1150000000000002</v>
      </c>
      <c r="D57" s="75">
        <v>11.689</v>
      </c>
      <c r="E57" s="75">
        <v>7.1280999999999999</v>
      </c>
      <c r="F57" s="75">
        <v>0</v>
      </c>
      <c r="G57" s="75">
        <v>12.417199999999999</v>
      </c>
      <c r="H57" s="75">
        <v>9.1511999999999993</v>
      </c>
      <c r="I57" s="75">
        <v>14.8178</v>
      </c>
      <c r="J57" s="75">
        <v>7.1280999999999999</v>
      </c>
      <c r="K57" s="75">
        <v>0</v>
      </c>
      <c r="L57" s="75">
        <v>6.9242999999999997</v>
      </c>
      <c r="M57" s="75">
        <v>2.3654000000000002</v>
      </c>
      <c r="N57" s="75">
        <v>6.9394999999999998</v>
      </c>
      <c r="O57" s="75">
        <v>0</v>
      </c>
      <c r="P57" s="75">
        <v>0</v>
      </c>
    </row>
    <row r="58" spans="1:16" hidden="1" outlineLevel="1" collapsed="1">
      <c r="A58" s="62">
        <v>41974</v>
      </c>
      <c r="B58" s="75">
        <v>10.874700000000001</v>
      </c>
      <c r="C58" s="75">
        <v>8.7467000000000006</v>
      </c>
      <c r="D58" s="75">
        <v>11.46</v>
      </c>
      <c r="E58" s="75">
        <v>8.1218000000000004</v>
      </c>
      <c r="F58" s="75">
        <v>0</v>
      </c>
      <c r="G58" s="75">
        <v>13.5557</v>
      </c>
      <c r="H58" s="75">
        <v>8.9437999999999995</v>
      </c>
      <c r="I58" s="75">
        <v>16.131499999999999</v>
      </c>
      <c r="J58" s="75">
        <v>8.1710999999999991</v>
      </c>
      <c r="K58" s="75">
        <v>0</v>
      </c>
      <c r="L58" s="75">
        <v>7.3574000000000002</v>
      </c>
      <c r="M58" s="75">
        <v>1.3711</v>
      </c>
      <c r="N58" s="75">
        <v>7.4145000000000003</v>
      </c>
      <c r="O58" s="75">
        <v>6.3014999999999999</v>
      </c>
      <c r="P58" s="75">
        <v>0</v>
      </c>
    </row>
    <row r="59" spans="1:16" hidden="1" outlineLevel="1">
      <c r="A59" s="62">
        <v>42005</v>
      </c>
      <c r="B59" s="75">
        <v>10.5059</v>
      </c>
      <c r="C59" s="75">
        <v>8.2331000000000003</v>
      </c>
      <c r="D59" s="75">
        <v>11.3514</v>
      </c>
      <c r="E59" s="75">
        <v>7.9828999999999999</v>
      </c>
      <c r="F59" s="75">
        <v>0</v>
      </c>
      <c r="G59" s="75">
        <v>12.429600000000001</v>
      </c>
      <c r="H59" s="75">
        <v>8.3431999999999995</v>
      </c>
      <c r="I59" s="75">
        <v>15.7308</v>
      </c>
      <c r="J59" s="75">
        <v>7.9969000000000001</v>
      </c>
      <c r="K59" s="75">
        <v>0</v>
      </c>
      <c r="L59" s="75">
        <v>7.6905999999999999</v>
      </c>
      <c r="M59" s="75">
        <v>1.7902</v>
      </c>
      <c r="N59" s="75">
        <v>7.7449000000000003</v>
      </c>
      <c r="O59" s="75">
        <v>5.5</v>
      </c>
      <c r="P59" s="75">
        <v>0</v>
      </c>
    </row>
    <row r="60" spans="1:16" hidden="1" outlineLevel="1" collapsed="1">
      <c r="A60" s="62">
        <v>42036</v>
      </c>
      <c r="B60" s="75">
        <v>9.8264999999999993</v>
      </c>
      <c r="C60" s="75">
        <v>9.1902000000000008</v>
      </c>
      <c r="D60" s="75">
        <v>9.8595000000000006</v>
      </c>
      <c r="E60" s="75">
        <v>11.2631</v>
      </c>
      <c r="F60" s="75">
        <v>0</v>
      </c>
      <c r="G60" s="75">
        <v>12.934200000000001</v>
      </c>
      <c r="H60" s="75">
        <v>9.4984000000000002</v>
      </c>
      <c r="I60" s="75">
        <v>14.5223</v>
      </c>
      <c r="J60" s="75">
        <v>11.2631</v>
      </c>
      <c r="K60" s="75">
        <v>0</v>
      </c>
      <c r="L60" s="75">
        <v>7.6120000000000001</v>
      </c>
      <c r="M60" s="75">
        <v>0.92610000000000003</v>
      </c>
      <c r="N60" s="75">
        <v>7.6597999999999997</v>
      </c>
      <c r="O60" s="75">
        <v>0</v>
      </c>
      <c r="P60" s="75">
        <v>0</v>
      </c>
    </row>
    <row r="61" spans="1:16" hidden="1" outlineLevel="1" collapsed="1">
      <c r="A61" s="62">
        <v>42064</v>
      </c>
      <c r="B61" s="75">
        <v>10.370200000000001</v>
      </c>
      <c r="C61" s="75">
        <v>7.2370000000000001</v>
      </c>
      <c r="D61" s="75">
        <v>11.3583</v>
      </c>
      <c r="E61" s="75">
        <v>10.1325</v>
      </c>
      <c r="F61" s="75">
        <v>0</v>
      </c>
      <c r="G61" s="75">
        <v>14.795400000000001</v>
      </c>
      <c r="H61" s="75">
        <v>9.5526999999999997</v>
      </c>
      <c r="I61" s="75">
        <v>18.748200000000001</v>
      </c>
      <c r="J61" s="75">
        <v>10.178800000000001</v>
      </c>
      <c r="K61" s="75">
        <v>0</v>
      </c>
      <c r="L61" s="75">
        <v>6.8403999999999998</v>
      </c>
      <c r="M61" s="75">
        <v>4.4928999999999997</v>
      </c>
      <c r="N61" s="75">
        <v>7.3423999999999996</v>
      </c>
      <c r="O61" s="75">
        <v>8.3000000000000007</v>
      </c>
      <c r="P61" s="75">
        <v>0</v>
      </c>
    </row>
    <row r="62" spans="1:16" hidden="1" outlineLevel="1" collapsed="1">
      <c r="A62" s="62">
        <v>42095</v>
      </c>
      <c r="B62" s="75">
        <v>14.4977</v>
      </c>
      <c r="C62" s="75">
        <v>8.9084000000000003</v>
      </c>
      <c r="D62" s="75">
        <v>15.259399999999999</v>
      </c>
      <c r="E62" s="75">
        <v>9.7433999999999994</v>
      </c>
      <c r="F62" s="75">
        <v>0</v>
      </c>
      <c r="G62" s="75">
        <v>17.6144</v>
      </c>
      <c r="H62" s="75">
        <v>9.2658000000000005</v>
      </c>
      <c r="I62" s="75">
        <v>19.2302</v>
      </c>
      <c r="J62" s="75">
        <v>9.8033999999999999</v>
      </c>
      <c r="K62" s="75">
        <v>0</v>
      </c>
      <c r="L62" s="75">
        <v>6.5079000000000002</v>
      </c>
      <c r="M62" s="75">
        <v>1.173</v>
      </c>
      <c r="N62" s="75">
        <v>6.5848000000000004</v>
      </c>
      <c r="O62" s="75">
        <v>8.3000000000000007</v>
      </c>
      <c r="P62" s="75">
        <v>0</v>
      </c>
    </row>
    <row r="63" spans="1:16" hidden="1" outlineLevel="1" collapsed="1">
      <c r="A63" s="62">
        <v>42125</v>
      </c>
      <c r="B63" s="75">
        <v>15.535</v>
      </c>
      <c r="C63" s="75">
        <v>8.7613000000000003</v>
      </c>
      <c r="D63" s="75">
        <v>16.116199999999999</v>
      </c>
      <c r="E63" s="75">
        <v>8.8475999999999999</v>
      </c>
      <c r="F63" s="75">
        <v>0</v>
      </c>
      <c r="G63" s="75">
        <v>17.898</v>
      </c>
      <c r="H63" s="75">
        <v>9.0503999999999998</v>
      </c>
      <c r="I63" s="75">
        <v>18.837</v>
      </c>
      <c r="J63" s="75">
        <v>8.8475999999999999</v>
      </c>
      <c r="K63" s="75">
        <v>0</v>
      </c>
      <c r="L63" s="75">
        <v>6.0366999999999997</v>
      </c>
      <c r="M63" s="75">
        <v>0.76280000000000003</v>
      </c>
      <c r="N63" s="75">
        <v>6.1026999999999996</v>
      </c>
      <c r="O63" s="75">
        <v>0</v>
      </c>
      <c r="P63" s="75">
        <v>0</v>
      </c>
    </row>
    <row r="64" spans="1:16" hidden="1" outlineLevel="1" collapsed="1">
      <c r="A64" s="62">
        <v>42156</v>
      </c>
      <c r="B64" s="75">
        <v>16.953299999999999</v>
      </c>
      <c r="C64" s="75">
        <v>8.6570999999999998</v>
      </c>
      <c r="D64" s="75">
        <v>18.206199999999999</v>
      </c>
      <c r="E64" s="75">
        <v>7.4349999999999996</v>
      </c>
      <c r="F64" s="75">
        <v>0</v>
      </c>
      <c r="G64" s="75">
        <v>17.494399999999999</v>
      </c>
      <c r="H64" s="75">
        <v>9.3513000000000002</v>
      </c>
      <c r="I64" s="75">
        <v>18.669799999999999</v>
      </c>
      <c r="J64" s="75">
        <v>7.4226999999999999</v>
      </c>
      <c r="K64" s="75">
        <v>0</v>
      </c>
      <c r="L64" s="75">
        <v>5.1233000000000004</v>
      </c>
      <c r="M64" s="75">
        <v>1.7334000000000001</v>
      </c>
      <c r="N64" s="75">
        <v>6.1528999999999998</v>
      </c>
      <c r="O64" s="75">
        <v>7.6</v>
      </c>
      <c r="P64" s="75">
        <v>0</v>
      </c>
    </row>
    <row r="65" spans="1:16" hidden="1" outlineLevel="1" collapsed="1">
      <c r="A65" s="62">
        <v>42186</v>
      </c>
      <c r="B65" s="75">
        <v>14.809900000000001</v>
      </c>
      <c r="C65" s="75">
        <v>11.173299999999999</v>
      </c>
      <c r="D65" s="75">
        <v>15.367100000000001</v>
      </c>
      <c r="E65" s="75">
        <v>6.5724</v>
      </c>
      <c r="F65" s="75">
        <v>0</v>
      </c>
      <c r="G65" s="75">
        <v>16.353899999999999</v>
      </c>
      <c r="H65" s="75">
        <v>11.418100000000001</v>
      </c>
      <c r="I65" s="75">
        <v>17.189</v>
      </c>
      <c r="J65" s="75">
        <v>6.9489000000000001</v>
      </c>
      <c r="K65" s="75">
        <v>0</v>
      </c>
      <c r="L65" s="75">
        <v>5.2253999999999996</v>
      </c>
      <c r="M65" s="75">
        <v>0.66869999999999996</v>
      </c>
      <c r="N65" s="75">
        <v>5.3244999999999996</v>
      </c>
      <c r="O65" s="75">
        <v>3.65</v>
      </c>
      <c r="P65" s="75">
        <v>0</v>
      </c>
    </row>
    <row r="66" spans="1:16" hidden="1" outlineLevel="1" collapsed="1">
      <c r="A66" s="62">
        <v>42217</v>
      </c>
      <c r="B66" s="75">
        <v>13.859500000000001</v>
      </c>
      <c r="C66" s="75">
        <v>10.237399999999999</v>
      </c>
      <c r="D66" s="75">
        <v>14.562099999999999</v>
      </c>
      <c r="E66" s="75">
        <v>9.0063999999999993</v>
      </c>
      <c r="F66" s="75">
        <v>0</v>
      </c>
      <c r="G66" s="75">
        <v>15.146000000000001</v>
      </c>
      <c r="H66" s="75">
        <v>10.3454</v>
      </c>
      <c r="I66" s="75">
        <v>16.186299999999999</v>
      </c>
      <c r="J66" s="75">
        <v>9.1114999999999995</v>
      </c>
      <c r="K66" s="75">
        <v>0</v>
      </c>
      <c r="L66" s="75">
        <v>4.4715999999999996</v>
      </c>
      <c r="M66" s="75">
        <v>2.2978999999999998</v>
      </c>
      <c r="N66" s="75">
        <v>4.4592999999999998</v>
      </c>
      <c r="O66" s="75">
        <v>7.4421999999999997</v>
      </c>
      <c r="P66" s="75">
        <v>0</v>
      </c>
    </row>
    <row r="67" spans="1:16" hidden="1" outlineLevel="1" collapsed="1">
      <c r="A67" s="62">
        <v>42248</v>
      </c>
      <c r="B67" s="74">
        <v>13.391400000000001</v>
      </c>
      <c r="C67" s="74">
        <v>8.8643000000000001</v>
      </c>
      <c r="D67" s="74">
        <v>14.8652</v>
      </c>
      <c r="E67" s="74">
        <v>6.9626000000000001</v>
      </c>
      <c r="F67" s="74">
        <v>0</v>
      </c>
      <c r="G67" s="74">
        <v>14.318</v>
      </c>
      <c r="H67" s="74">
        <v>9.1724999999999994</v>
      </c>
      <c r="I67" s="74">
        <v>16.129200000000001</v>
      </c>
      <c r="J67" s="74">
        <v>6.9626000000000001</v>
      </c>
      <c r="K67" s="74">
        <v>0</v>
      </c>
      <c r="L67" s="74">
        <v>3.7896000000000001</v>
      </c>
      <c r="M67" s="74">
        <v>0.96209999999999996</v>
      </c>
      <c r="N67" s="74">
        <v>4.0788000000000002</v>
      </c>
      <c r="O67" s="74">
        <v>0</v>
      </c>
      <c r="P67" s="74">
        <v>0</v>
      </c>
    </row>
    <row r="68" spans="1:16" hidden="1" outlineLevel="1" collapsed="1">
      <c r="A68" s="62">
        <v>42278</v>
      </c>
      <c r="B68" s="74">
        <v>12.7326</v>
      </c>
      <c r="C68" s="74">
        <v>8.2376000000000005</v>
      </c>
      <c r="D68" s="74">
        <v>13.7844</v>
      </c>
      <c r="E68" s="74">
        <v>6.2670000000000003</v>
      </c>
      <c r="F68" s="74">
        <v>0</v>
      </c>
      <c r="G68" s="74">
        <v>14.4756</v>
      </c>
      <c r="H68" s="74">
        <v>9.8041999999999998</v>
      </c>
      <c r="I68" s="74">
        <v>15.5716</v>
      </c>
      <c r="J68" s="74">
        <v>6.2670000000000003</v>
      </c>
      <c r="K68" s="74">
        <v>0</v>
      </c>
      <c r="L68" s="74">
        <v>3.3645</v>
      </c>
      <c r="M68" s="74">
        <v>1.0123</v>
      </c>
      <c r="N68" s="74">
        <v>3.9594999999999998</v>
      </c>
      <c r="O68" s="74">
        <v>0</v>
      </c>
      <c r="P68" s="74">
        <v>0</v>
      </c>
    </row>
    <row r="69" spans="1:16" hidden="1" outlineLevel="1" collapsed="1">
      <c r="A69" s="62">
        <v>42309</v>
      </c>
      <c r="B69" s="74">
        <v>12.981299999999999</v>
      </c>
      <c r="C69" s="74">
        <v>9.3809000000000005</v>
      </c>
      <c r="D69" s="74">
        <v>13.428900000000001</v>
      </c>
      <c r="E69" s="74">
        <v>7.8734999999999999</v>
      </c>
      <c r="F69" s="74">
        <v>17.5</v>
      </c>
      <c r="G69" s="74">
        <v>14.6944</v>
      </c>
      <c r="H69" s="74">
        <v>9.9137000000000004</v>
      </c>
      <c r="I69" s="74">
        <v>15.3787</v>
      </c>
      <c r="J69" s="74">
        <v>7.8734999999999999</v>
      </c>
      <c r="K69" s="74">
        <v>17.5</v>
      </c>
      <c r="L69" s="74">
        <v>4.0471000000000004</v>
      </c>
      <c r="M69" s="74">
        <v>1.4559</v>
      </c>
      <c r="N69" s="74">
        <v>4.1447000000000003</v>
      </c>
      <c r="O69" s="74">
        <v>0</v>
      </c>
      <c r="P69" s="74">
        <v>0</v>
      </c>
    </row>
    <row r="70" spans="1:16" hidden="1" outlineLevel="1" collapsed="1">
      <c r="A70" s="62">
        <v>42339</v>
      </c>
      <c r="B70" s="74">
        <v>12.2783</v>
      </c>
      <c r="C70" s="74">
        <v>8.9161000000000001</v>
      </c>
      <c r="D70" s="74">
        <v>13.306100000000001</v>
      </c>
      <c r="E70" s="74">
        <v>6.9821</v>
      </c>
      <c r="F70" s="74">
        <v>0</v>
      </c>
      <c r="G70" s="74">
        <v>13.7782</v>
      </c>
      <c r="H70" s="74">
        <v>9.1364000000000001</v>
      </c>
      <c r="I70" s="74">
        <v>15.446999999999999</v>
      </c>
      <c r="J70" s="74">
        <v>6.9320000000000004</v>
      </c>
      <c r="K70" s="74">
        <v>0</v>
      </c>
      <c r="L70" s="74">
        <v>3.3813</v>
      </c>
      <c r="M70" s="74">
        <v>0.80759999999999998</v>
      </c>
      <c r="N70" s="74">
        <v>3.4653</v>
      </c>
      <c r="O70" s="74">
        <v>7.5</v>
      </c>
      <c r="P70" s="74">
        <v>0</v>
      </c>
    </row>
    <row r="71" spans="1:16" hidden="1" outlineLevel="1" collapsed="1">
      <c r="A71" s="62">
        <v>42370</v>
      </c>
      <c r="B71" s="74">
        <v>12.899900000000001</v>
      </c>
      <c r="C71" s="74">
        <v>8.8411000000000008</v>
      </c>
      <c r="D71" s="74">
        <v>13.6248</v>
      </c>
      <c r="E71" s="74">
        <v>6.2545999999999999</v>
      </c>
      <c r="F71" s="74">
        <v>0</v>
      </c>
      <c r="G71" s="74">
        <v>14.8568</v>
      </c>
      <c r="H71" s="74">
        <v>9.2346000000000004</v>
      </c>
      <c r="I71" s="74">
        <v>16.046099999999999</v>
      </c>
      <c r="J71" s="74">
        <v>6.2545999999999999</v>
      </c>
      <c r="K71" s="74">
        <v>0</v>
      </c>
      <c r="L71" s="74">
        <v>3.6741999999999999</v>
      </c>
      <c r="M71" s="74">
        <v>1.056</v>
      </c>
      <c r="N71" s="74">
        <v>3.7791999999999999</v>
      </c>
      <c r="O71" s="74">
        <v>0</v>
      </c>
      <c r="P71" s="74">
        <v>0</v>
      </c>
    </row>
    <row r="72" spans="1:16" hidden="1" outlineLevel="1" collapsed="1">
      <c r="A72" s="62">
        <v>42401</v>
      </c>
      <c r="B72" s="74">
        <v>12.9679</v>
      </c>
      <c r="C72" s="74">
        <v>9.2238000000000007</v>
      </c>
      <c r="D72" s="74">
        <v>13.9175</v>
      </c>
      <c r="E72" s="74">
        <v>7.0799000000000003</v>
      </c>
      <c r="F72" s="74">
        <v>0</v>
      </c>
      <c r="G72" s="74">
        <v>14.267799999999999</v>
      </c>
      <c r="H72" s="74">
        <v>9.4072999999999993</v>
      </c>
      <c r="I72" s="74">
        <v>15.6601</v>
      </c>
      <c r="J72" s="74">
        <v>7.1280000000000001</v>
      </c>
      <c r="K72" s="74">
        <v>0</v>
      </c>
      <c r="L72" s="74">
        <v>3.915</v>
      </c>
      <c r="M72" s="74">
        <v>0.87119999999999997</v>
      </c>
      <c r="N72" s="74">
        <v>3.9714999999999998</v>
      </c>
      <c r="O72" s="74">
        <v>6.8</v>
      </c>
      <c r="P72" s="74">
        <v>0</v>
      </c>
    </row>
    <row r="73" spans="1:16" hidden="1" outlineLevel="1" collapsed="1">
      <c r="A73" s="62">
        <v>42430</v>
      </c>
      <c r="B73" s="74">
        <v>12.8026</v>
      </c>
      <c r="C73" s="74">
        <v>9.3376999999999999</v>
      </c>
      <c r="D73" s="74">
        <v>13.673400000000001</v>
      </c>
      <c r="E73" s="74">
        <v>7.7027999999999999</v>
      </c>
      <c r="F73" s="74">
        <v>0</v>
      </c>
      <c r="G73" s="74">
        <v>14.263</v>
      </c>
      <c r="H73" s="74">
        <v>9.5241000000000007</v>
      </c>
      <c r="I73" s="74">
        <v>15.665699999999999</v>
      </c>
      <c r="J73" s="74">
        <v>7.7027999999999999</v>
      </c>
      <c r="K73" s="74">
        <v>0</v>
      </c>
      <c r="L73" s="74">
        <v>3.9550999999999998</v>
      </c>
      <c r="M73" s="74">
        <v>0.54069999999999996</v>
      </c>
      <c r="N73" s="74">
        <v>4.0495000000000001</v>
      </c>
      <c r="O73" s="74">
        <v>0</v>
      </c>
      <c r="P73" s="74">
        <v>0</v>
      </c>
    </row>
    <row r="74" spans="1:16" hidden="1" outlineLevel="1" collapsed="1">
      <c r="A74" s="62">
        <v>42461</v>
      </c>
      <c r="B74" s="74">
        <v>13.9719</v>
      </c>
      <c r="C74" s="74">
        <v>9.3812999999999995</v>
      </c>
      <c r="D74" s="74">
        <v>15.522399999999999</v>
      </c>
      <c r="E74" s="74">
        <v>7.2115999999999998</v>
      </c>
      <c r="F74" s="74">
        <v>0</v>
      </c>
      <c r="G74" s="74">
        <v>14.303000000000001</v>
      </c>
      <c r="H74" s="74">
        <v>9.6241000000000003</v>
      </c>
      <c r="I74" s="74">
        <v>15.889099999999999</v>
      </c>
      <c r="J74" s="74">
        <v>7.4927999999999999</v>
      </c>
      <c r="K74" s="74">
        <v>0</v>
      </c>
      <c r="L74" s="74">
        <v>5.2403000000000004</v>
      </c>
      <c r="M74" s="74">
        <v>0.91739999999999999</v>
      </c>
      <c r="N74" s="74">
        <v>6.2428999999999997</v>
      </c>
      <c r="O74" s="74">
        <v>5.4</v>
      </c>
      <c r="P74" s="74">
        <v>0</v>
      </c>
    </row>
    <row r="75" spans="1:16" hidden="1" outlineLevel="1" collapsed="1">
      <c r="A75" s="62">
        <v>42491</v>
      </c>
      <c r="B75" s="74">
        <v>12.652100000000001</v>
      </c>
      <c r="C75" s="74">
        <v>8.6781000000000006</v>
      </c>
      <c r="D75" s="74">
        <v>13.5822</v>
      </c>
      <c r="E75" s="74">
        <v>7.2256999999999998</v>
      </c>
      <c r="F75" s="74">
        <v>0</v>
      </c>
      <c r="G75" s="74">
        <v>13.5436</v>
      </c>
      <c r="H75" s="74">
        <v>8.7911000000000001</v>
      </c>
      <c r="I75" s="74">
        <v>14.776</v>
      </c>
      <c r="J75" s="74">
        <v>7.2256999999999998</v>
      </c>
      <c r="K75" s="74">
        <v>0</v>
      </c>
      <c r="L75" s="74">
        <v>3.9887999999999999</v>
      </c>
      <c r="M75" s="74">
        <v>1.0197000000000001</v>
      </c>
      <c r="N75" s="74">
        <v>4.0704000000000002</v>
      </c>
      <c r="O75" s="74">
        <v>0</v>
      </c>
      <c r="P75" s="74">
        <v>0</v>
      </c>
    </row>
    <row r="76" spans="1:16" hidden="1" outlineLevel="1" collapsed="1">
      <c r="A76" s="62">
        <v>42522</v>
      </c>
      <c r="B76" s="74">
        <v>12.682499999999999</v>
      </c>
      <c r="C76" s="74">
        <v>7.9428999999999998</v>
      </c>
      <c r="D76" s="74">
        <v>13.7043</v>
      </c>
      <c r="E76" s="74">
        <v>6.0670999999999999</v>
      </c>
      <c r="F76" s="74">
        <v>0</v>
      </c>
      <c r="G76" s="74">
        <v>13.065899999999999</v>
      </c>
      <c r="H76" s="74">
        <v>8.8191000000000006</v>
      </c>
      <c r="I76" s="74">
        <v>13.914899999999999</v>
      </c>
      <c r="J76" s="74">
        <v>6.1413000000000002</v>
      </c>
      <c r="K76" s="74">
        <v>0</v>
      </c>
      <c r="L76" s="74">
        <v>3.5028999999999999</v>
      </c>
      <c r="M76" s="74">
        <v>0.52210000000000001</v>
      </c>
      <c r="N76" s="74">
        <v>5.7859999999999996</v>
      </c>
      <c r="O76" s="74">
        <v>5.6</v>
      </c>
      <c r="P76" s="74">
        <v>0</v>
      </c>
    </row>
    <row r="77" spans="1:16" hidden="1" outlineLevel="1" collapsed="1">
      <c r="A77" s="62">
        <v>42552</v>
      </c>
      <c r="B77" s="74">
        <v>11.840199999999999</v>
      </c>
      <c r="C77" s="74">
        <v>8.6659000000000006</v>
      </c>
      <c r="D77" s="74">
        <v>12.8301</v>
      </c>
      <c r="E77" s="74">
        <v>5.8754</v>
      </c>
      <c r="F77" s="74">
        <v>0</v>
      </c>
      <c r="G77" s="74">
        <v>11.9931</v>
      </c>
      <c r="H77" s="74">
        <v>8.8190000000000008</v>
      </c>
      <c r="I77" s="74">
        <v>12.995200000000001</v>
      </c>
      <c r="J77" s="74">
        <v>5.8754</v>
      </c>
      <c r="K77" s="74">
        <v>0</v>
      </c>
      <c r="L77" s="74">
        <v>6.4546000000000001</v>
      </c>
      <c r="M77" s="74">
        <v>1.5118</v>
      </c>
      <c r="N77" s="74">
        <v>7.4630000000000001</v>
      </c>
      <c r="O77" s="74">
        <v>0</v>
      </c>
      <c r="P77" s="74">
        <v>0</v>
      </c>
    </row>
    <row r="78" spans="1:16" hidden="1" outlineLevel="1" collapsed="1">
      <c r="A78" s="62">
        <v>42583</v>
      </c>
      <c r="B78" s="74">
        <v>11.0929</v>
      </c>
      <c r="C78" s="74">
        <v>8.8065999999999995</v>
      </c>
      <c r="D78" s="74">
        <v>12.205299999999999</v>
      </c>
      <c r="E78" s="74">
        <v>6.8937999999999997</v>
      </c>
      <c r="F78" s="74">
        <v>0</v>
      </c>
      <c r="G78" s="74">
        <v>11.4573</v>
      </c>
      <c r="H78" s="74">
        <v>9.4544999999999995</v>
      </c>
      <c r="I78" s="74">
        <v>12.4458</v>
      </c>
      <c r="J78" s="74">
        <v>6.8937999999999997</v>
      </c>
      <c r="K78" s="74">
        <v>0</v>
      </c>
      <c r="L78" s="74">
        <v>3.4691000000000001</v>
      </c>
      <c r="M78" s="74">
        <v>0.73770000000000002</v>
      </c>
      <c r="N78" s="74">
        <v>5.7591999999999999</v>
      </c>
      <c r="O78" s="74">
        <v>0</v>
      </c>
      <c r="P78" s="74">
        <v>0</v>
      </c>
    </row>
    <row r="79" spans="1:16" hidden="1" outlineLevel="1" collapsed="1">
      <c r="A79" s="62">
        <v>42614</v>
      </c>
      <c r="B79" s="74">
        <v>10.208500000000001</v>
      </c>
      <c r="C79" s="74">
        <v>8.1692999999999998</v>
      </c>
      <c r="D79" s="74">
        <v>11.0329</v>
      </c>
      <c r="E79" s="74">
        <v>6.4983000000000004</v>
      </c>
      <c r="F79" s="74">
        <v>0</v>
      </c>
      <c r="G79" s="74">
        <v>10.783300000000001</v>
      </c>
      <c r="H79" s="74">
        <v>8.9380000000000006</v>
      </c>
      <c r="I79" s="74">
        <v>11.528600000000001</v>
      </c>
      <c r="J79" s="74">
        <v>6.4983000000000004</v>
      </c>
      <c r="K79" s="74">
        <v>0</v>
      </c>
      <c r="L79" s="74">
        <v>2.8060999999999998</v>
      </c>
      <c r="M79" s="74">
        <v>0.6028</v>
      </c>
      <c r="N79" s="74">
        <v>3.9710000000000001</v>
      </c>
      <c r="O79" s="74">
        <v>0</v>
      </c>
      <c r="P79" s="74">
        <v>0</v>
      </c>
    </row>
    <row r="80" spans="1:16" hidden="1" outlineLevel="1" collapsed="1">
      <c r="A80" s="62">
        <v>42644</v>
      </c>
      <c r="B80" s="74">
        <v>10.319599999999999</v>
      </c>
      <c r="C80" s="74">
        <v>8.4221000000000004</v>
      </c>
      <c r="D80" s="74">
        <v>11.440200000000001</v>
      </c>
      <c r="E80" s="74">
        <v>8.2715999999999994</v>
      </c>
      <c r="F80" s="74">
        <v>0</v>
      </c>
      <c r="G80" s="74">
        <v>10.5236</v>
      </c>
      <c r="H80" s="74">
        <v>8.5875000000000004</v>
      </c>
      <c r="I80" s="74">
        <v>11.7036</v>
      </c>
      <c r="J80" s="74">
        <v>8.2715999999999994</v>
      </c>
      <c r="K80" s="74">
        <v>0</v>
      </c>
      <c r="L80" s="74">
        <v>4.2572999999999999</v>
      </c>
      <c r="M80" s="74">
        <v>0.47199999999999998</v>
      </c>
      <c r="N80" s="74">
        <v>5.2563000000000004</v>
      </c>
      <c r="O80" s="74">
        <v>0</v>
      </c>
      <c r="P80" s="74">
        <v>0</v>
      </c>
    </row>
    <row r="81" spans="1:16" hidden="1" outlineLevel="1" collapsed="1">
      <c r="A81" s="62">
        <v>42675</v>
      </c>
      <c r="B81" s="74">
        <v>9.9596999999999998</v>
      </c>
      <c r="C81" s="74">
        <v>9.5302000000000007</v>
      </c>
      <c r="D81" s="74">
        <v>10.3095</v>
      </c>
      <c r="E81" s="74">
        <v>8.0371000000000006</v>
      </c>
      <c r="F81" s="74">
        <v>16</v>
      </c>
      <c r="G81" s="74">
        <v>10.128399999999999</v>
      </c>
      <c r="H81" s="74">
        <v>9.6212</v>
      </c>
      <c r="I81" s="74">
        <v>10.5427</v>
      </c>
      <c r="J81" s="74">
        <v>8.0371000000000006</v>
      </c>
      <c r="K81" s="74">
        <v>16</v>
      </c>
      <c r="L81" s="74">
        <v>4.9082999999999997</v>
      </c>
      <c r="M81" s="74">
        <v>0.48380000000000001</v>
      </c>
      <c r="N81" s="74">
        <v>5.3188000000000004</v>
      </c>
      <c r="O81" s="74">
        <v>0</v>
      </c>
      <c r="P81" s="74">
        <v>0</v>
      </c>
    </row>
    <row r="82" spans="1:16" hidden="1" outlineLevel="1" collapsed="1">
      <c r="A82" s="62">
        <v>42705</v>
      </c>
      <c r="B82" s="74">
        <v>9.3440999999999992</v>
      </c>
      <c r="C82" s="74">
        <v>5.9119000000000002</v>
      </c>
      <c r="D82" s="74">
        <v>11.642200000000001</v>
      </c>
      <c r="E82" s="74">
        <v>7.6913</v>
      </c>
      <c r="F82" s="74">
        <v>0</v>
      </c>
      <c r="G82" s="74">
        <v>9.3988999999999994</v>
      </c>
      <c r="H82" s="74">
        <v>5.9211</v>
      </c>
      <c r="I82" s="74">
        <v>11.7742</v>
      </c>
      <c r="J82" s="74">
        <v>7.7393999999999998</v>
      </c>
      <c r="K82" s="74">
        <v>0</v>
      </c>
      <c r="L82" s="74">
        <v>5.9691999999999998</v>
      </c>
      <c r="M82" s="74">
        <v>2.0701000000000001</v>
      </c>
      <c r="N82" s="74">
        <v>6.3414999999999999</v>
      </c>
      <c r="O82" s="74">
        <v>4.4000000000000004</v>
      </c>
      <c r="P82" s="74">
        <v>0</v>
      </c>
    </row>
    <row r="83" spans="1:16" hidden="1" outlineLevel="1" collapsed="1">
      <c r="A83" s="62">
        <v>42736</v>
      </c>
      <c r="B83" s="74">
        <v>9.5007999999999999</v>
      </c>
      <c r="C83" s="74">
        <v>6.4577</v>
      </c>
      <c r="D83" s="74">
        <v>10.5124</v>
      </c>
      <c r="E83" s="74">
        <v>8.1308000000000007</v>
      </c>
      <c r="F83" s="74">
        <v>0</v>
      </c>
      <c r="G83" s="74">
        <v>10.018700000000001</v>
      </c>
      <c r="H83" s="74">
        <v>6.8860999999999999</v>
      </c>
      <c r="I83" s="74">
        <v>11.085000000000001</v>
      </c>
      <c r="J83" s="74">
        <v>8.1308000000000007</v>
      </c>
      <c r="K83" s="74">
        <v>0</v>
      </c>
      <c r="L83" s="74">
        <v>3.2086000000000001</v>
      </c>
      <c r="M83" s="74">
        <v>2.4839000000000002</v>
      </c>
      <c r="N83" s="74">
        <v>3.4883000000000002</v>
      </c>
      <c r="O83" s="74">
        <v>0</v>
      </c>
      <c r="P83" s="74">
        <v>0</v>
      </c>
    </row>
    <row r="84" spans="1:16" hidden="1" outlineLevel="1" collapsed="1">
      <c r="A84" s="62">
        <v>42767</v>
      </c>
      <c r="B84" s="74">
        <v>9.8063000000000002</v>
      </c>
      <c r="C84" s="74">
        <v>7.0511999999999997</v>
      </c>
      <c r="D84" s="74">
        <v>10.5982</v>
      </c>
      <c r="E84" s="74">
        <v>9.3305000000000007</v>
      </c>
      <c r="F84" s="74">
        <v>0</v>
      </c>
      <c r="G84" s="74">
        <v>9.9799000000000007</v>
      </c>
      <c r="H84" s="74">
        <v>7.4894999999999996</v>
      </c>
      <c r="I84" s="74">
        <v>10.6693</v>
      </c>
      <c r="J84" s="74">
        <v>9.4634999999999998</v>
      </c>
      <c r="K84" s="74">
        <v>0</v>
      </c>
      <c r="L84" s="74">
        <v>2.7075999999999998</v>
      </c>
      <c r="M84" s="74">
        <v>0.89670000000000005</v>
      </c>
      <c r="N84" s="74">
        <v>4.4988999999999999</v>
      </c>
      <c r="O84" s="74">
        <v>5.3</v>
      </c>
      <c r="P84" s="74">
        <v>0</v>
      </c>
    </row>
    <row r="85" spans="1:16" hidden="1" outlineLevel="1" collapsed="1">
      <c r="A85" s="62">
        <v>42795</v>
      </c>
      <c r="B85" s="74">
        <v>9.6907999999999994</v>
      </c>
      <c r="C85" s="74">
        <v>6.2079000000000004</v>
      </c>
      <c r="D85" s="74">
        <v>11.109400000000001</v>
      </c>
      <c r="E85" s="74">
        <v>8.5300999999999991</v>
      </c>
      <c r="F85" s="74">
        <v>0</v>
      </c>
      <c r="G85" s="74">
        <v>9.9008000000000003</v>
      </c>
      <c r="H85" s="74">
        <v>6.3514999999999997</v>
      </c>
      <c r="I85" s="74">
        <v>11.380100000000001</v>
      </c>
      <c r="J85" s="74">
        <v>8.5300999999999991</v>
      </c>
      <c r="K85" s="74">
        <v>0</v>
      </c>
      <c r="L85" s="74">
        <v>3.2740999999999998</v>
      </c>
      <c r="M85" s="74">
        <v>0.71779999999999999</v>
      </c>
      <c r="N85" s="74">
        <v>3.9569999999999999</v>
      </c>
      <c r="O85" s="74">
        <v>0</v>
      </c>
      <c r="P85" s="74">
        <v>0</v>
      </c>
    </row>
    <row r="86" spans="1:16" hidden="1" outlineLevel="1" collapsed="1">
      <c r="A86" s="62">
        <v>42826</v>
      </c>
      <c r="B86" s="74">
        <v>9.1431000000000004</v>
      </c>
      <c r="C86" s="74">
        <v>6.9120999999999997</v>
      </c>
      <c r="D86" s="74">
        <v>10.978</v>
      </c>
      <c r="E86" s="74">
        <v>8.6836000000000002</v>
      </c>
      <c r="F86" s="74">
        <v>0</v>
      </c>
      <c r="G86" s="74">
        <v>9.3657000000000004</v>
      </c>
      <c r="H86" s="74">
        <v>6.9142000000000001</v>
      </c>
      <c r="I86" s="74">
        <v>11.592000000000001</v>
      </c>
      <c r="J86" s="74">
        <v>8.7294999999999998</v>
      </c>
      <c r="K86" s="74">
        <v>0</v>
      </c>
      <c r="L86" s="74">
        <v>3.6149</v>
      </c>
      <c r="M86" s="74">
        <v>1.9996</v>
      </c>
      <c r="N86" s="74">
        <v>3.5474000000000001</v>
      </c>
      <c r="O86" s="74">
        <v>5</v>
      </c>
      <c r="P86" s="74">
        <v>0</v>
      </c>
    </row>
    <row r="87" spans="1:16" hidden="1" outlineLevel="1" collapsed="1">
      <c r="A87" s="62">
        <v>42856</v>
      </c>
      <c r="B87" s="74">
        <v>9.4741999999999997</v>
      </c>
      <c r="C87" s="74">
        <v>6.2938999999999998</v>
      </c>
      <c r="D87" s="74">
        <v>11.332000000000001</v>
      </c>
      <c r="E87" s="74">
        <v>8.3391000000000002</v>
      </c>
      <c r="F87" s="74">
        <v>0</v>
      </c>
      <c r="G87" s="74">
        <v>9.5685000000000002</v>
      </c>
      <c r="H87" s="74">
        <v>6.2996999999999996</v>
      </c>
      <c r="I87" s="74">
        <v>11.548400000000001</v>
      </c>
      <c r="J87" s="74">
        <v>8.3391000000000002</v>
      </c>
      <c r="K87" s="74">
        <v>0</v>
      </c>
      <c r="L87" s="74">
        <v>4.3514999999999997</v>
      </c>
      <c r="M87" s="74">
        <v>0.01</v>
      </c>
      <c r="N87" s="74">
        <v>4.4185999999999996</v>
      </c>
      <c r="O87" s="74">
        <v>0</v>
      </c>
      <c r="P87" s="74">
        <v>0</v>
      </c>
    </row>
    <row r="88" spans="1:16" hidden="1" outlineLevel="1" collapsed="1">
      <c r="A88" s="62">
        <v>42887</v>
      </c>
      <c r="B88" s="74">
        <v>9.1517999999999997</v>
      </c>
      <c r="C88" s="74">
        <v>5.9295999999999998</v>
      </c>
      <c r="D88" s="74">
        <v>10.860900000000001</v>
      </c>
      <c r="E88" s="74">
        <v>8.4920000000000009</v>
      </c>
      <c r="F88" s="74">
        <v>0</v>
      </c>
      <c r="G88" s="74">
        <v>9.4656000000000002</v>
      </c>
      <c r="H88" s="74">
        <v>5.9787999999999997</v>
      </c>
      <c r="I88" s="74">
        <v>11.4749</v>
      </c>
      <c r="J88" s="74">
        <v>8.5757999999999992</v>
      </c>
      <c r="K88" s="74">
        <v>0</v>
      </c>
      <c r="L88" s="74">
        <v>3.0569000000000002</v>
      </c>
      <c r="M88" s="74">
        <v>0.01</v>
      </c>
      <c r="N88" s="74">
        <v>3.1663000000000001</v>
      </c>
      <c r="O88" s="74">
        <v>4.4000000000000004</v>
      </c>
      <c r="P88" s="74">
        <v>0</v>
      </c>
    </row>
    <row r="89" spans="1:16" hidden="1" outlineLevel="1" collapsed="1">
      <c r="A89" s="62">
        <v>42917</v>
      </c>
      <c r="B89" s="74">
        <v>8.8810000000000002</v>
      </c>
      <c r="C89" s="74">
        <v>4.4893999999999998</v>
      </c>
      <c r="D89" s="74">
        <v>11.0694</v>
      </c>
      <c r="E89" s="74">
        <v>8.3795000000000002</v>
      </c>
      <c r="F89" s="74">
        <v>0</v>
      </c>
      <c r="G89" s="74">
        <v>8.9906000000000006</v>
      </c>
      <c r="H89" s="74">
        <v>4.4912999999999998</v>
      </c>
      <c r="I89" s="74">
        <v>11.308</v>
      </c>
      <c r="J89" s="74">
        <v>8.3795000000000002</v>
      </c>
      <c r="K89" s="74">
        <v>0</v>
      </c>
      <c r="L89" s="74">
        <v>2.6793999999999998</v>
      </c>
      <c r="M89" s="74">
        <v>1.9998</v>
      </c>
      <c r="N89" s="74">
        <v>2.6884000000000001</v>
      </c>
      <c r="O89" s="74">
        <v>0</v>
      </c>
      <c r="P89" s="74">
        <v>0</v>
      </c>
    </row>
    <row r="90" spans="1:16" hidden="1" outlineLevel="1" collapsed="1">
      <c r="A90" s="62">
        <v>42948</v>
      </c>
      <c r="B90" s="74">
        <v>9.1440999999999999</v>
      </c>
      <c r="C90" s="74">
        <v>4.5491999999999999</v>
      </c>
      <c r="D90" s="74">
        <v>10.886799999999999</v>
      </c>
      <c r="E90" s="74">
        <v>10.1678</v>
      </c>
      <c r="F90" s="74">
        <v>0</v>
      </c>
      <c r="G90" s="74">
        <v>9.2575000000000003</v>
      </c>
      <c r="H90" s="74">
        <v>4.5610999999999997</v>
      </c>
      <c r="I90" s="74">
        <v>11.098599999999999</v>
      </c>
      <c r="J90" s="74">
        <v>10.1678</v>
      </c>
      <c r="K90" s="74">
        <v>0</v>
      </c>
      <c r="L90" s="74">
        <v>2.9055</v>
      </c>
      <c r="M90" s="74">
        <v>1.3323</v>
      </c>
      <c r="N90" s="74">
        <v>2.9964</v>
      </c>
      <c r="O90" s="74">
        <v>0</v>
      </c>
      <c r="P90" s="74">
        <v>0</v>
      </c>
    </row>
    <row r="91" spans="1:16" hidden="1" outlineLevel="1" collapsed="1">
      <c r="A91" s="62">
        <v>42979</v>
      </c>
      <c r="B91" s="74">
        <v>8.6918000000000006</v>
      </c>
      <c r="C91" s="74">
        <v>4.0533999999999999</v>
      </c>
      <c r="D91" s="74">
        <v>10.524699999999999</v>
      </c>
      <c r="E91" s="74">
        <v>8.7554999999999996</v>
      </c>
      <c r="F91" s="74">
        <v>0</v>
      </c>
      <c r="G91" s="74">
        <v>8.8798999999999992</v>
      </c>
      <c r="H91" s="74">
        <v>4.0533999999999999</v>
      </c>
      <c r="I91" s="74">
        <v>10.9672</v>
      </c>
      <c r="J91" s="74">
        <v>8.7822999999999993</v>
      </c>
      <c r="K91" s="74">
        <v>0</v>
      </c>
      <c r="L91" s="74">
        <v>3.1381000000000001</v>
      </c>
      <c r="M91" s="74">
        <v>0</v>
      </c>
      <c r="N91" s="74">
        <v>3.1978</v>
      </c>
      <c r="O91" s="74">
        <v>0.25</v>
      </c>
      <c r="P91" s="74">
        <v>0</v>
      </c>
    </row>
    <row r="92" spans="1:16" hidden="1" outlineLevel="1" collapsed="1">
      <c r="A92" s="62">
        <v>43009</v>
      </c>
      <c r="B92" s="74">
        <v>8.2342999999999993</v>
      </c>
      <c r="C92" s="74">
        <v>4.3532000000000002</v>
      </c>
      <c r="D92" s="74">
        <v>9.8201000000000001</v>
      </c>
      <c r="E92" s="74">
        <v>8.6807999999999996</v>
      </c>
      <c r="F92" s="74">
        <v>0</v>
      </c>
      <c r="G92" s="74">
        <v>8.5564</v>
      </c>
      <c r="H92" s="74">
        <v>4.3605</v>
      </c>
      <c r="I92" s="74">
        <v>10.314500000000001</v>
      </c>
      <c r="J92" s="74">
        <v>9.4873999999999992</v>
      </c>
      <c r="K92" s="74">
        <v>0</v>
      </c>
      <c r="L92" s="74">
        <v>3.444</v>
      </c>
      <c r="M92" s="74">
        <v>7.4200000000000002E-2</v>
      </c>
      <c r="N92" s="74">
        <v>2.6008</v>
      </c>
      <c r="O92" s="74">
        <v>4.8551000000000002</v>
      </c>
      <c r="P92" s="74">
        <v>0</v>
      </c>
    </row>
    <row r="93" spans="1:16" hidden="1" outlineLevel="1" collapsed="1">
      <c r="A93" s="62">
        <v>43040</v>
      </c>
      <c r="B93" s="74">
        <v>8.7295999999999996</v>
      </c>
      <c r="C93" s="74">
        <v>4.7102000000000004</v>
      </c>
      <c r="D93" s="74">
        <v>9.7045999999999992</v>
      </c>
      <c r="E93" s="74">
        <v>9.4945000000000004</v>
      </c>
      <c r="F93" s="74">
        <v>0</v>
      </c>
      <c r="G93" s="74">
        <v>8.8077000000000005</v>
      </c>
      <c r="H93" s="74">
        <v>4.7295999999999996</v>
      </c>
      <c r="I93" s="74">
        <v>9.8108000000000004</v>
      </c>
      <c r="J93" s="74">
        <v>9.5055999999999994</v>
      </c>
      <c r="K93" s="74">
        <v>0</v>
      </c>
      <c r="L93" s="74">
        <v>3.3433000000000002</v>
      </c>
      <c r="M93" s="74">
        <v>3</v>
      </c>
      <c r="N93" s="74">
        <v>3.4005000000000001</v>
      </c>
      <c r="O93" s="74">
        <v>3.6736</v>
      </c>
      <c r="P93" s="74">
        <v>0</v>
      </c>
    </row>
    <row r="94" spans="1:16" hidden="1" outlineLevel="1" collapsed="1">
      <c r="A94" s="62">
        <v>43070</v>
      </c>
      <c r="B94" s="74">
        <v>8.9448000000000008</v>
      </c>
      <c r="C94" s="74">
        <v>4.1319999999999997</v>
      </c>
      <c r="D94" s="74">
        <v>10.301299999999999</v>
      </c>
      <c r="E94" s="74">
        <v>9.7217000000000002</v>
      </c>
      <c r="F94" s="74">
        <v>0.1</v>
      </c>
      <c r="G94" s="74">
        <v>9.0611999999999995</v>
      </c>
      <c r="H94" s="74">
        <v>4.1329000000000002</v>
      </c>
      <c r="I94" s="74">
        <v>10.478199999999999</v>
      </c>
      <c r="J94" s="74">
        <v>9.9779999999999998</v>
      </c>
      <c r="K94" s="74">
        <v>0.1</v>
      </c>
      <c r="L94" s="74">
        <v>4.2347000000000001</v>
      </c>
      <c r="M94" s="74">
        <v>0.13819999999999999</v>
      </c>
      <c r="N94" s="74">
        <v>4.2164999999999999</v>
      </c>
      <c r="O94" s="74">
        <v>4.3516000000000004</v>
      </c>
      <c r="P94" s="74">
        <v>0</v>
      </c>
    </row>
    <row r="95" spans="1:16" hidden="1" outlineLevel="1" collapsed="1">
      <c r="A95" s="62">
        <v>43101</v>
      </c>
      <c r="B95" s="74">
        <v>9.3816000000000006</v>
      </c>
      <c r="C95" s="74">
        <v>4.6055000000000001</v>
      </c>
      <c r="D95" s="74">
        <v>10.0602</v>
      </c>
      <c r="E95" s="74">
        <v>8.2348999999999997</v>
      </c>
      <c r="F95" s="74">
        <v>0</v>
      </c>
      <c r="G95" s="74">
        <v>9.5736000000000008</v>
      </c>
      <c r="H95" s="74">
        <v>4.6485000000000003</v>
      </c>
      <c r="I95" s="74">
        <v>10.242699999999999</v>
      </c>
      <c r="J95" s="74">
        <v>8.5867000000000004</v>
      </c>
      <c r="K95" s="74">
        <v>0</v>
      </c>
      <c r="L95" s="74">
        <v>3.5169999999999999</v>
      </c>
      <c r="M95" s="74">
        <v>2.9946000000000002</v>
      </c>
      <c r="N95" s="74">
        <v>3.1869999999999998</v>
      </c>
      <c r="O95" s="74">
        <v>4.5</v>
      </c>
      <c r="P95" s="74">
        <v>0</v>
      </c>
    </row>
    <row r="96" spans="1:16" hidden="1" outlineLevel="1" collapsed="1">
      <c r="A96" s="62">
        <v>43132</v>
      </c>
      <c r="B96" s="74">
        <v>9.3642000000000003</v>
      </c>
      <c r="C96" s="74">
        <v>5.0829000000000004</v>
      </c>
      <c r="D96" s="74">
        <v>11.4695</v>
      </c>
      <c r="E96" s="74">
        <v>7.7319000000000004</v>
      </c>
      <c r="F96" s="74">
        <v>0</v>
      </c>
      <c r="G96" s="74">
        <v>9.5202000000000009</v>
      </c>
      <c r="H96" s="74">
        <v>5.0830000000000002</v>
      </c>
      <c r="I96" s="74">
        <v>11.7502</v>
      </c>
      <c r="J96" s="74">
        <v>7.8502000000000001</v>
      </c>
      <c r="K96" s="74">
        <v>0</v>
      </c>
      <c r="L96" s="74">
        <v>3.0043000000000002</v>
      </c>
      <c r="M96" s="74">
        <v>0.4985</v>
      </c>
      <c r="N96" s="74">
        <v>2.5739000000000001</v>
      </c>
      <c r="O96" s="74">
        <v>4.5</v>
      </c>
      <c r="P96" s="74">
        <v>0</v>
      </c>
    </row>
    <row r="97" spans="1:16" hidden="1" outlineLevel="1" collapsed="1">
      <c r="A97" s="62">
        <v>43160</v>
      </c>
      <c r="B97" s="74">
        <v>9.3556000000000008</v>
      </c>
      <c r="C97" s="74">
        <v>3.8228</v>
      </c>
      <c r="D97" s="74">
        <v>12.033200000000001</v>
      </c>
      <c r="E97" s="74">
        <v>8.1696000000000009</v>
      </c>
      <c r="F97" s="74">
        <v>0</v>
      </c>
      <c r="G97" s="74">
        <v>9.6285000000000007</v>
      </c>
      <c r="H97" s="74">
        <v>3.8228</v>
      </c>
      <c r="I97" s="74">
        <v>12.585699999999999</v>
      </c>
      <c r="J97" s="74">
        <v>8.4042999999999992</v>
      </c>
      <c r="K97" s="74">
        <v>0</v>
      </c>
      <c r="L97" s="74">
        <v>3.2136999999999998</v>
      </c>
      <c r="M97" s="74">
        <v>0</v>
      </c>
      <c r="N97" s="74">
        <v>2.9062000000000001</v>
      </c>
      <c r="O97" s="74">
        <v>4.5</v>
      </c>
      <c r="P97" s="74">
        <v>0</v>
      </c>
    </row>
    <row r="98" spans="1:16" hidden="1" outlineLevel="1" collapsed="1">
      <c r="A98" s="62">
        <v>43191</v>
      </c>
      <c r="B98" s="74">
        <v>11.1738</v>
      </c>
      <c r="C98" s="74">
        <v>6.9901999999999997</v>
      </c>
      <c r="D98" s="74">
        <v>13.296099999999999</v>
      </c>
      <c r="E98" s="74">
        <v>4</v>
      </c>
      <c r="F98" s="74">
        <v>0</v>
      </c>
      <c r="G98" s="74">
        <v>11.200200000000001</v>
      </c>
      <c r="H98" s="74">
        <v>6.9901999999999997</v>
      </c>
      <c r="I98" s="74">
        <v>13.327400000000001</v>
      </c>
      <c r="J98" s="74">
        <v>0</v>
      </c>
      <c r="K98" s="74">
        <v>0</v>
      </c>
      <c r="L98" s="74">
        <v>3.1503000000000001</v>
      </c>
      <c r="M98" s="74">
        <v>0</v>
      </c>
      <c r="N98" s="74">
        <v>2.5552000000000001</v>
      </c>
      <c r="O98" s="74">
        <v>4</v>
      </c>
      <c r="P98" s="74">
        <v>0</v>
      </c>
    </row>
    <row r="99" spans="1:16" hidden="1" outlineLevel="1" collapsed="1">
      <c r="A99" s="62">
        <v>43221</v>
      </c>
      <c r="B99" s="74">
        <v>10.4902</v>
      </c>
      <c r="C99" s="74">
        <v>6.8036000000000003</v>
      </c>
      <c r="D99" s="74">
        <v>12.4514</v>
      </c>
      <c r="E99" s="74">
        <v>3.25</v>
      </c>
      <c r="F99" s="74">
        <v>0</v>
      </c>
      <c r="G99" s="74">
        <v>10.67</v>
      </c>
      <c r="H99" s="74">
        <v>6.8075000000000001</v>
      </c>
      <c r="I99" s="74">
        <v>12.802300000000001</v>
      </c>
      <c r="J99" s="74">
        <v>0</v>
      </c>
      <c r="K99" s="74">
        <v>0</v>
      </c>
      <c r="L99" s="74">
        <v>3.3165</v>
      </c>
      <c r="M99" s="74">
        <v>0.01</v>
      </c>
      <c r="N99" s="74">
        <v>3.3439999999999999</v>
      </c>
      <c r="O99" s="74">
        <v>3.25</v>
      </c>
      <c r="P99" s="74" t="s">
        <v>127</v>
      </c>
    </row>
    <row r="100" spans="1:16" hidden="1" outlineLevel="1" collapsed="1">
      <c r="A100" s="62">
        <v>43252</v>
      </c>
      <c r="B100" s="74">
        <v>12.0342</v>
      </c>
      <c r="C100" s="74">
        <v>7.3761999999999999</v>
      </c>
      <c r="D100" s="74">
        <v>13.4152</v>
      </c>
      <c r="E100" s="74">
        <v>13.5722</v>
      </c>
      <c r="F100" s="74">
        <v>0</v>
      </c>
      <c r="G100" s="74">
        <v>12.168200000000001</v>
      </c>
      <c r="H100" s="74">
        <v>7.3788999999999998</v>
      </c>
      <c r="I100" s="74">
        <v>13.6157</v>
      </c>
      <c r="J100" s="74">
        <v>13.5722</v>
      </c>
      <c r="K100" s="74">
        <v>0</v>
      </c>
      <c r="L100" s="74">
        <v>3.2408999999999999</v>
      </c>
      <c r="M100" s="74">
        <v>0.01</v>
      </c>
      <c r="N100" s="74">
        <v>3.2587000000000002</v>
      </c>
      <c r="O100" s="74">
        <v>0</v>
      </c>
      <c r="P100" s="74">
        <v>0</v>
      </c>
    </row>
    <row r="101" spans="1:16" hidden="1" outlineLevel="1" collapsed="1">
      <c r="A101" s="62">
        <v>43282</v>
      </c>
      <c r="B101" s="74">
        <v>9.7248000000000001</v>
      </c>
      <c r="C101" s="74">
        <v>6.6760000000000002</v>
      </c>
      <c r="D101" s="74">
        <v>12.070600000000001</v>
      </c>
      <c r="E101" s="74">
        <v>0</v>
      </c>
      <c r="F101" s="74">
        <v>0</v>
      </c>
      <c r="G101" s="74">
        <v>9.9688999999999997</v>
      </c>
      <c r="H101" s="74">
        <v>6.7186000000000003</v>
      </c>
      <c r="I101" s="74">
        <v>12.604200000000001</v>
      </c>
      <c r="J101" s="74">
        <v>0</v>
      </c>
      <c r="K101" s="74">
        <v>0</v>
      </c>
      <c r="L101" s="74">
        <v>3.0381</v>
      </c>
      <c r="M101" s="74">
        <v>0.21609999999999999</v>
      </c>
      <c r="N101" s="74">
        <v>3.2860999999999998</v>
      </c>
      <c r="O101" s="74">
        <v>0</v>
      </c>
      <c r="P101" s="74">
        <v>0</v>
      </c>
    </row>
    <row r="102" spans="1:16" hidden="1" outlineLevel="1" collapsed="1">
      <c r="A102" s="62">
        <v>43313</v>
      </c>
      <c r="B102" s="74">
        <v>9.8880999999999997</v>
      </c>
      <c r="C102" s="74">
        <v>5.5298999999999996</v>
      </c>
      <c r="D102" s="74">
        <v>12.7294</v>
      </c>
      <c r="E102" s="74">
        <v>3</v>
      </c>
      <c r="F102" s="74">
        <v>0</v>
      </c>
      <c r="G102" s="74">
        <v>10.042299999999999</v>
      </c>
      <c r="H102" s="74">
        <v>5.5305</v>
      </c>
      <c r="I102" s="74">
        <v>13.091100000000001</v>
      </c>
      <c r="J102" s="74">
        <v>3</v>
      </c>
      <c r="K102" s="74">
        <v>0</v>
      </c>
      <c r="L102" s="74">
        <v>2.8456999999999999</v>
      </c>
      <c r="M102" s="74">
        <v>0.49990000000000001</v>
      </c>
      <c r="N102" s="74">
        <v>2.8506</v>
      </c>
      <c r="O102" s="74">
        <v>0</v>
      </c>
      <c r="P102" s="74" t="s">
        <v>127</v>
      </c>
    </row>
    <row r="103" spans="1:16" hidden="1" outlineLevel="1" collapsed="1">
      <c r="A103" s="62">
        <v>43344</v>
      </c>
      <c r="B103" s="74">
        <v>10.098100000000001</v>
      </c>
      <c r="C103" s="74">
        <v>5.5058999999999996</v>
      </c>
      <c r="D103" s="74">
        <v>13.319599999999999</v>
      </c>
      <c r="E103" s="74">
        <v>13.5</v>
      </c>
      <c r="F103" s="74">
        <v>0</v>
      </c>
      <c r="G103" s="74">
        <v>10.3453</v>
      </c>
      <c r="H103" s="74">
        <v>5.5967000000000002</v>
      </c>
      <c r="I103" s="74">
        <v>13.7441</v>
      </c>
      <c r="J103" s="74">
        <v>13.5</v>
      </c>
      <c r="K103" s="74">
        <v>0</v>
      </c>
      <c r="L103" s="74">
        <v>2.4083999999999999</v>
      </c>
      <c r="M103" s="74">
        <v>0.98550000000000004</v>
      </c>
      <c r="N103" s="74">
        <v>2.91</v>
      </c>
      <c r="O103" s="74">
        <v>0</v>
      </c>
      <c r="P103" s="74">
        <v>0</v>
      </c>
    </row>
    <row r="104" spans="1:16" hidden="1" outlineLevel="1" collapsed="1">
      <c r="A104" s="62">
        <v>43374</v>
      </c>
      <c r="B104" s="74">
        <v>11.5382</v>
      </c>
      <c r="C104" s="74">
        <v>6.4566999999999997</v>
      </c>
      <c r="D104" s="74">
        <v>14.452</v>
      </c>
      <c r="E104" s="74">
        <v>5.0198</v>
      </c>
      <c r="F104" s="74">
        <v>34.5</v>
      </c>
      <c r="G104" s="74">
        <v>11.738</v>
      </c>
      <c r="H104" s="74">
        <v>6.4573</v>
      </c>
      <c r="I104" s="74">
        <v>14.8887</v>
      </c>
      <c r="J104" s="74">
        <v>4.25</v>
      </c>
      <c r="K104" s="74">
        <v>34.5</v>
      </c>
      <c r="L104" s="74">
        <v>3.7336</v>
      </c>
      <c r="M104" s="74">
        <v>0.44019999999999998</v>
      </c>
      <c r="N104" s="74">
        <v>3.7244999999999999</v>
      </c>
      <c r="O104" s="74">
        <v>5.0999999999999996</v>
      </c>
      <c r="P104" s="74">
        <v>0</v>
      </c>
    </row>
    <row r="105" spans="1:16" hidden="1" outlineLevel="1" collapsed="1">
      <c r="A105" s="62">
        <v>43405</v>
      </c>
      <c r="B105" s="74">
        <v>12.4598</v>
      </c>
      <c r="C105" s="74">
        <v>10.202</v>
      </c>
      <c r="D105" s="74">
        <v>14.245699999999999</v>
      </c>
      <c r="E105" s="74">
        <v>6.3758999999999997</v>
      </c>
      <c r="F105" s="74">
        <v>34.5</v>
      </c>
      <c r="G105" s="74">
        <v>13.036899999999999</v>
      </c>
      <c r="H105" s="74">
        <v>10.2133</v>
      </c>
      <c r="I105" s="74">
        <v>15.518800000000001</v>
      </c>
      <c r="J105" s="74">
        <v>13.25</v>
      </c>
      <c r="K105" s="74">
        <v>34.5</v>
      </c>
      <c r="L105" s="74">
        <v>2.4845999999999999</v>
      </c>
      <c r="M105" s="74">
        <v>0.81979999999999997</v>
      </c>
      <c r="N105" s="74">
        <v>2.4998</v>
      </c>
      <c r="O105" s="74">
        <v>3.6</v>
      </c>
      <c r="P105" s="74">
        <v>0</v>
      </c>
    </row>
    <row r="106" spans="1:16" hidden="1" outlineLevel="1" collapsed="1">
      <c r="A106" s="62">
        <v>43435</v>
      </c>
      <c r="B106" s="74">
        <v>13.363099999999999</v>
      </c>
      <c r="C106" s="74">
        <v>11.588100000000001</v>
      </c>
      <c r="D106" s="74">
        <v>15.076599999999999</v>
      </c>
      <c r="E106" s="74">
        <v>4.6395999999999997</v>
      </c>
      <c r="F106" s="74">
        <v>0</v>
      </c>
      <c r="G106" s="74">
        <v>13.796099999999999</v>
      </c>
      <c r="H106" s="74">
        <v>11.5906</v>
      </c>
      <c r="I106" s="74">
        <v>16.100100000000001</v>
      </c>
      <c r="J106" s="74">
        <v>11.7</v>
      </c>
      <c r="K106" s="74">
        <v>0</v>
      </c>
      <c r="L106" s="74">
        <v>3.3748999999999998</v>
      </c>
      <c r="M106" s="74">
        <v>1.41E-2</v>
      </c>
      <c r="N106" s="74">
        <v>3.3820000000000001</v>
      </c>
      <c r="O106" s="74">
        <v>3.5</v>
      </c>
      <c r="P106" s="74">
        <v>0</v>
      </c>
    </row>
    <row r="107" spans="1:16" hidden="1" outlineLevel="1" collapsed="1">
      <c r="A107" s="62">
        <v>43466</v>
      </c>
      <c r="B107" s="74">
        <v>12.4215</v>
      </c>
      <c r="C107" s="74">
        <v>7.8644999999999996</v>
      </c>
      <c r="D107" s="74">
        <v>14.189399999999999</v>
      </c>
      <c r="E107" s="74">
        <v>4</v>
      </c>
      <c r="F107" s="74">
        <v>0</v>
      </c>
      <c r="G107" s="74">
        <v>12.9099</v>
      </c>
      <c r="H107" s="74">
        <v>7.8731</v>
      </c>
      <c r="I107" s="74">
        <v>15.011900000000001</v>
      </c>
      <c r="J107" s="74">
        <v>0</v>
      </c>
      <c r="K107" s="74">
        <v>0</v>
      </c>
      <c r="L107" s="74">
        <v>3.5476000000000001</v>
      </c>
      <c r="M107" s="74">
        <v>0.01</v>
      </c>
      <c r="N107" s="74">
        <v>3.5678999999999998</v>
      </c>
      <c r="O107" s="74">
        <v>4</v>
      </c>
      <c r="P107" s="74">
        <v>0</v>
      </c>
    </row>
    <row r="108" spans="1:16" hidden="1" outlineLevel="1" collapsed="1">
      <c r="A108" s="62">
        <v>43497</v>
      </c>
      <c r="B108" s="74">
        <v>12.4901</v>
      </c>
      <c r="C108" s="74">
        <v>9.0422999999999991</v>
      </c>
      <c r="D108" s="74">
        <v>14.126300000000001</v>
      </c>
      <c r="E108" s="74">
        <v>3.5001000000000002</v>
      </c>
      <c r="F108" s="74">
        <v>0</v>
      </c>
      <c r="G108" s="74">
        <v>12.9802</v>
      </c>
      <c r="H108" s="74">
        <v>9.0422999999999991</v>
      </c>
      <c r="I108" s="74">
        <v>14.980499999999999</v>
      </c>
      <c r="J108" s="74">
        <v>10</v>
      </c>
      <c r="K108" s="74">
        <v>0</v>
      </c>
      <c r="L108" s="74">
        <v>2.0714999999999999</v>
      </c>
      <c r="M108" s="74">
        <v>0.01</v>
      </c>
      <c r="N108" s="74">
        <v>2.0697000000000001</v>
      </c>
      <c r="O108" s="74">
        <v>3.5</v>
      </c>
      <c r="P108" s="74">
        <v>0</v>
      </c>
    </row>
    <row r="109" spans="1:16" hidden="1" outlineLevel="1" collapsed="1">
      <c r="A109" s="62">
        <v>43525</v>
      </c>
      <c r="B109" s="74">
        <v>12.1158</v>
      </c>
      <c r="C109" s="74">
        <v>5.4086999999999996</v>
      </c>
      <c r="D109" s="74">
        <v>13.87</v>
      </c>
      <c r="E109" s="74">
        <v>9.5289999999999999</v>
      </c>
      <c r="F109" s="74">
        <v>0</v>
      </c>
      <c r="G109" s="74">
        <v>13.368399999999999</v>
      </c>
      <c r="H109" s="74">
        <v>5.4086999999999996</v>
      </c>
      <c r="I109" s="74">
        <v>15.8621</v>
      </c>
      <c r="J109" s="74">
        <v>9.8621999999999996</v>
      </c>
      <c r="K109" s="74">
        <v>0</v>
      </c>
      <c r="L109" s="74">
        <v>2.9851000000000001</v>
      </c>
      <c r="M109" s="74">
        <v>0.01</v>
      </c>
      <c r="N109" s="74">
        <v>2.8647</v>
      </c>
      <c r="O109" s="74">
        <v>4.8662999999999998</v>
      </c>
      <c r="P109" s="74">
        <v>0</v>
      </c>
    </row>
    <row r="110" spans="1:16" hidden="1" outlineLevel="1" collapsed="1">
      <c r="A110" s="62">
        <v>43556</v>
      </c>
      <c r="B110" s="74">
        <v>9.9328000000000003</v>
      </c>
      <c r="C110" s="74">
        <v>4.7096</v>
      </c>
      <c r="D110" s="74">
        <v>13.6623</v>
      </c>
      <c r="E110" s="74">
        <v>6.6935000000000002</v>
      </c>
      <c r="F110" s="74">
        <v>5</v>
      </c>
      <c r="G110" s="74">
        <v>10.3423</v>
      </c>
      <c r="H110" s="74">
        <v>4.7096</v>
      </c>
      <c r="I110" s="74">
        <v>14.933299999999999</v>
      </c>
      <c r="J110" s="74">
        <v>6.6993</v>
      </c>
      <c r="K110" s="74">
        <v>5</v>
      </c>
      <c r="L110" s="74">
        <v>3.3748</v>
      </c>
      <c r="M110" s="74">
        <v>0.01</v>
      </c>
      <c r="N110" s="74">
        <v>3.3847999999999998</v>
      </c>
      <c r="O110" s="74">
        <v>0.88370000000000004</v>
      </c>
      <c r="P110" s="74">
        <v>0</v>
      </c>
    </row>
    <row r="111" spans="1:16" hidden="1" outlineLevel="1" collapsed="1">
      <c r="A111" s="62">
        <v>43586</v>
      </c>
      <c r="B111" s="74">
        <v>10.178800000000001</v>
      </c>
      <c r="C111" s="74">
        <v>5.6413000000000002</v>
      </c>
      <c r="D111" s="74">
        <v>13.3179</v>
      </c>
      <c r="E111" s="74">
        <v>3.8889999999999998</v>
      </c>
      <c r="F111" s="74">
        <v>0</v>
      </c>
      <c r="G111" s="74">
        <v>10.704599999999999</v>
      </c>
      <c r="H111" s="74">
        <v>5.6413000000000002</v>
      </c>
      <c r="I111" s="74">
        <v>14.523999999999999</v>
      </c>
      <c r="J111" s="74">
        <v>3.8891</v>
      </c>
      <c r="K111" s="74">
        <v>0</v>
      </c>
      <c r="L111" s="74">
        <v>2.2713999999999999</v>
      </c>
      <c r="M111" s="74">
        <v>0.01</v>
      </c>
      <c r="N111" s="74">
        <v>2.2704</v>
      </c>
      <c r="O111" s="74">
        <v>3.5</v>
      </c>
      <c r="P111" s="74">
        <v>0</v>
      </c>
    </row>
    <row r="112" spans="1:16" hidden="1" outlineLevel="1" collapsed="1">
      <c r="A112" s="62">
        <v>43617</v>
      </c>
      <c r="B112" s="74">
        <v>12.7538</v>
      </c>
      <c r="C112" s="74">
        <v>5.6797000000000004</v>
      </c>
      <c r="D112" s="74">
        <v>13.426</v>
      </c>
      <c r="E112" s="74">
        <v>15.8613</v>
      </c>
      <c r="F112" s="74">
        <v>0</v>
      </c>
      <c r="G112" s="74">
        <v>13.3992</v>
      </c>
      <c r="H112" s="74">
        <v>5.6797000000000004</v>
      </c>
      <c r="I112" s="74">
        <v>14.572900000000001</v>
      </c>
      <c r="J112" s="74">
        <v>16.117999999999999</v>
      </c>
      <c r="K112" s="74">
        <v>0</v>
      </c>
      <c r="L112" s="74">
        <v>3.3504</v>
      </c>
      <c r="M112" s="74">
        <v>0.01</v>
      </c>
      <c r="N112" s="74">
        <v>3.2412999999999998</v>
      </c>
      <c r="O112" s="74">
        <v>4.4901999999999997</v>
      </c>
      <c r="P112" s="74">
        <v>0</v>
      </c>
    </row>
    <row r="113" spans="1:16" hidden="1" outlineLevel="1" collapsed="1">
      <c r="A113" s="62">
        <v>43647</v>
      </c>
      <c r="B113" s="74">
        <v>12.423</v>
      </c>
      <c r="C113" s="74">
        <v>5.1258999999999997</v>
      </c>
      <c r="D113" s="74">
        <v>13.709</v>
      </c>
      <c r="E113" s="74">
        <v>15.402699999999999</v>
      </c>
      <c r="F113" s="74">
        <v>0</v>
      </c>
      <c r="G113" s="74">
        <v>12.9884</v>
      </c>
      <c r="H113" s="74">
        <v>5.1332000000000004</v>
      </c>
      <c r="I113" s="74">
        <v>14.760400000000001</v>
      </c>
      <c r="J113" s="74">
        <v>15.4053</v>
      </c>
      <c r="K113" s="74">
        <v>0</v>
      </c>
      <c r="L113" s="74">
        <v>2.6812</v>
      </c>
      <c r="M113" s="74">
        <v>0.01</v>
      </c>
      <c r="N113" s="74">
        <v>2.6934999999999998</v>
      </c>
      <c r="O113" s="74">
        <v>3.5</v>
      </c>
      <c r="P113" s="74">
        <v>0</v>
      </c>
    </row>
    <row r="114" spans="1:16" hidden="1" outlineLevel="1" collapsed="1">
      <c r="A114" s="62">
        <v>43678</v>
      </c>
      <c r="B114" s="74">
        <v>12.5115</v>
      </c>
      <c r="C114" s="74">
        <v>5.4408000000000003</v>
      </c>
      <c r="D114" s="74">
        <v>13.762499999999999</v>
      </c>
      <c r="E114" s="74">
        <v>15.398899999999999</v>
      </c>
      <c r="F114" s="74">
        <v>0</v>
      </c>
      <c r="G114" s="74">
        <v>12.9472</v>
      </c>
      <c r="H114" s="74">
        <v>5.4408000000000003</v>
      </c>
      <c r="I114" s="74">
        <v>14.4374</v>
      </c>
      <c r="J114" s="74">
        <v>15.920400000000001</v>
      </c>
      <c r="K114" s="74">
        <v>0</v>
      </c>
      <c r="L114" s="74">
        <v>3.3437000000000001</v>
      </c>
      <c r="M114" s="74">
        <v>1.03E-2</v>
      </c>
      <c r="N114" s="74">
        <v>2.9150999999999998</v>
      </c>
      <c r="O114" s="74">
        <v>4.9923999999999999</v>
      </c>
      <c r="P114" s="74">
        <v>0</v>
      </c>
    </row>
    <row r="115" spans="1:16" hidden="1" outlineLevel="1" collapsed="1">
      <c r="A115" s="62">
        <v>43709</v>
      </c>
      <c r="B115" s="74">
        <v>11.2666</v>
      </c>
      <c r="C115" s="74">
        <v>5.3635999999999999</v>
      </c>
      <c r="D115" s="74">
        <v>12.459899999999999</v>
      </c>
      <c r="E115" s="74">
        <v>14.2639</v>
      </c>
      <c r="F115" s="74">
        <v>0</v>
      </c>
      <c r="G115" s="74">
        <v>12.0207</v>
      </c>
      <c r="H115" s="74">
        <v>5.3635999999999999</v>
      </c>
      <c r="I115" s="74">
        <v>13.9156</v>
      </c>
      <c r="J115" s="74">
        <v>14.351800000000001</v>
      </c>
      <c r="K115" s="74">
        <v>0</v>
      </c>
      <c r="L115" s="74">
        <v>2.6772</v>
      </c>
      <c r="M115" s="74">
        <v>9.7000000000000003E-3</v>
      </c>
      <c r="N115" s="74">
        <v>2.7103999999999999</v>
      </c>
      <c r="O115" s="74">
        <v>0.25</v>
      </c>
      <c r="P115" s="74">
        <v>0</v>
      </c>
    </row>
    <row r="116" spans="1:16" hidden="1" outlineLevel="1" collapsed="1">
      <c r="A116" s="62">
        <v>43739</v>
      </c>
      <c r="B116" s="74">
        <v>11.6532</v>
      </c>
      <c r="C116" s="74">
        <v>5.3269000000000002</v>
      </c>
      <c r="D116" s="74">
        <v>12.4977</v>
      </c>
      <c r="E116" s="74">
        <v>13.7681</v>
      </c>
      <c r="F116" s="74">
        <v>0</v>
      </c>
      <c r="G116" s="74">
        <v>12.172700000000001</v>
      </c>
      <c r="H116" s="74">
        <v>5.3288000000000002</v>
      </c>
      <c r="I116" s="74">
        <v>13.284700000000001</v>
      </c>
      <c r="J116" s="74">
        <v>14.173</v>
      </c>
      <c r="K116" s="74">
        <v>0</v>
      </c>
      <c r="L116" s="74">
        <v>2.9285000000000001</v>
      </c>
      <c r="M116" s="74">
        <v>0.5</v>
      </c>
      <c r="N116" s="74">
        <v>2.5413000000000001</v>
      </c>
      <c r="O116" s="74">
        <v>5</v>
      </c>
      <c r="P116" s="74">
        <v>0</v>
      </c>
    </row>
    <row r="117" spans="1:16" hidden="1" outlineLevel="1" collapsed="1">
      <c r="A117" s="62">
        <v>43770</v>
      </c>
      <c r="B117" s="74">
        <v>11.171200000000001</v>
      </c>
      <c r="C117" s="74">
        <v>5.9269999999999996</v>
      </c>
      <c r="D117" s="74">
        <v>12.9049</v>
      </c>
      <c r="E117" s="74">
        <v>8.9953000000000003</v>
      </c>
      <c r="F117" s="74">
        <v>0</v>
      </c>
      <c r="G117" s="74">
        <v>11.418100000000001</v>
      </c>
      <c r="H117" s="74">
        <v>5.9269999999999996</v>
      </c>
      <c r="I117" s="74">
        <v>13.315300000000001</v>
      </c>
      <c r="J117" s="74">
        <v>8.9953000000000003</v>
      </c>
      <c r="K117" s="74">
        <v>0</v>
      </c>
      <c r="L117" s="74">
        <v>2.8359999999999999</v>
      </c>
      <c r="M117" s="74">
        <v>0.01</v>
      </c>
      <c r="N117" s="74">
        <v>2.8359999999999999</v>
      </c>
      <c r="O117" s="74">
        <v>0</v>
      </c>
      <c r="P117" s="74">
        <v>0</v>
      </c>
    </row>
    <row r="118" spans="1:16" hidden="1" outlineLevel="1" collapsed="1">
      <c r="A118" s="62">
        <v>43800</v>
      </c>
      <c r="B118" s="74">
        <v>10.214399999999999</v>
      </c>
      <c r="C118" s="74">
        <v>7.8773999999999997</v>
      </c>
      <c r="D118" s="74">
        <v>11.334899999999999</v>
      </c>
      <c r="E118" s="74">
        <v>6.6688999999999998</v>
      </c>
      <c r="F118" s="74">
        <v>0</v>
      </c>
      <c r="G118" s="74">
        <v>10.684200000000001</v>
      </c>
      <c r="H118" s="74">
        <v>7.8773999999999997</v>
      </c>
      <c r="I118" s="74">
        <v>12.0542</v>
      </c>
      <c r="J118" s="74">
        <v>6.8807999999999998</v>
      </c>
      <c r="K118" s="74">
        <v>0</v>
      </c>
      <c r="L118" s="74">
        <v>2.7616000000000001</v>
      </c>
      <c r="M118" s="74">
        <v>9.7000000000000003E-3</v>
      </c>
      <c r="N118" s="74">
        <v>2.6393</v>
      </c>
      <c r="O118" s="74">
        <v>3.9379</v>
      </c>
      <c r="P118" s="74">
        <v>0</v>
      </c>
    </row>
    <row r="119" spans="1:16" hidden="1" outlineLevel="1" collapsed="1">
      <c r="A119" s="62">
        <v>43831</v>
      </c>
      <c r="B119" s="74">
        <v>9.3513999999999999</v>
      </c>
      <c r="C119" s="74">
        <v>6.6124999999999998</v>
      </c>
      <c r="D119" s="74">
        <v>9.7609999999999992</v>
      </c>
      <c r="E119" s="74">
        <v>9.1732999999999993</v>
      </c>
      <c r="F119" s="74">
        <v>0</v>
      </c>
      <c r="G119" s="74">
        <v>9.6887000000000008</v>
      </c>
      <c r="H119" s="74">
        <v>6.6124999999999998</v>
      </c>
      <c r="I119" s="74">
        <v>10.194699999999999</v>
      </c>
      <c r="J119" s="74">
        <v>9.1732999999999993</v>
      </c>
      <c r="K119" s="74">
        <v>0</v>
      </c>
      <c r="L119" s="74">
        <v>1.8222</v>
      </c>
      <c r="M119" s="74">
        <v>1.0699999999999999E-2</v>
      </c>
      <c r="N119" s="74">
        <v>1.8222</v>
      </c>
      <c r="O119" s="74">
        <v>0</v>
      </c>
      <c r="P119" s="74">
        <v>0</v>
      </c>
    </row>
    <row r="120" spans="1:16" hidden="1" outlineLevel="1" collapsed="1">
      <c r="A120" s="62">
        <v>43862</v>
      </c>
      <c r="B120" s="74">
        <v>8.0327000000000002</v>
      </c>
      <c r="C120" s="74">
        <v>7.1406000000000001</v>
      </c>
      <c r="D120" s="74">
        <v>8.3592999999999993</v>
      </c>
      <c r="E120" s="74">
        <v>8.2310999999999996</v>
      </c>
      <c r="F120" s="74">
        <v>0</v>
      </c>
      <c r="G120" s="74">
        <v>8.2251999999999992</v>
      </c>
      <c r="H120" s="74">
        <v>7.1406000000000001</v>
      </c>
      <c r="I120" s="74">
        <v>8.6746999999999996</v>
      </c>
      <c r="J120" s="74">
        <v>8.2310999999999996</v>
      </c>
      <c r="K120" s="74">
        <v>0</v>
      </c>
      <c r="L120" s="74">
        <v>1.6021000000000001</v>
      </c>
      <c r="M120" s="74">
        <v>1.01E-2</v>
      </c>
      <c r="N120" s="74">
        <v>1.6021000000000001</v>
      </c>
      <c r="O120" s="74">
        <v>0</v>
      </c>
      <c r="P120" s="74">
        <v>0</v>
      </c>
    </row>
    <row r="121" spans="1:16" hidden="1" outlineLevel="1" collapsed="1">
      <c r="A121" s="62">
        <v>43891</v>
      </c>
      <c r="B121" s="74">
        <v>7.1711</v>
      </c>
      <c r="C121" s="74">
        <v>5.9090999999999996</v>
      </c>
      <c r="D121" s="74">
        <v>7.5365000000000002</v>
      </c>
      <c r="E121" s="74">
        <v>7.5373999999999999</v>
      </c>
      <c r="F121" s="74">
        <v>0</v>
      </c>
      <c r="G121" s="74">
        <v>7.7801999999999998</v>
      </c>
      <c r="H121" s="74">
        <v>5.9090999999999996</v>
      </c>
      <c r="I121" s="74">
        <v>8.5937999999999999</v>
      </c>
      <c r="J121" s="74">
        <v>7.5373999999999999</v>
      </c>
      <c r="K121" s="74">
        <v>0</v>
      </c>
      <c r="L121" s="74">
        <v>1.5585</v>
      </c>
      <c r="M121" s="74">
        <v>1.06E-2</v>
      </c>
      <c r="N121" s="74">
        <v>1.5585</v>
      </c>
      <c r="O121" s="74">
        <v>0</v>
      </c>
      <c r="P121" s="74" t="s">
        <v>127</v>
      </c>
    </row>
    <row r="122" spans="1:16" hidden="1" outlineLevel="1" collapsed="1">
      <c r="A122" s="62">
        <v>43922</v>
      </c>
      <c r="B122" s="74">
        <v>7.4641999999999999</v>
      </c>
      <c r="C122" s="74">
        <v>5.9146000000000001</v>
      </c>
      <c r="D122" s="74">
        <v>8.2462999999999997</v>
      </c>
      <c r="E122" s="74">
        <v>7.2287999999999997</v>
      </c>
      <c r="F122" s="74">
        <v>0</v>
      </c>
      <c r="G122" s="74">
        <v>8.0388000000000002</v>
      </c>
      <c r="H122" s="74">
        <v>5.9146000000000001</v>
      </c>
      <c r="I122" s="74">
        <v>9.2956000000000003</v>
      </c>
      <c r="J122" s="74">
        <v>7.6719999999999997</v>
      </c>
      <c r="K122" s="74">
        <v>0</v>
      </c>
      <c r="L122" s="74">
        <v>2.0800999999999998</v>
      </c>
      <c r="M122" s="74">
        <v>1.15E-2</v>
      </c>
      <c r="N122" s="74">
        <v>2.0648</v>
      </c>
      <c r="O122" s="74">
        <v>2.25</v>
      </c>
      <c r="P122" s="74">
        <v>0</v>
      </c>
    </row>
    <row r="123" spans="1:16" hidden="1" outlineLevel="1" collapsed="1">
      <c r="A123" s="62">
        <v>43952</v>
      </c>
      <c r="B123" s="74">
        <v>7.3090999999999999</v>
      </c>
      <c r="C123" s="74">
        <v>5.3840000000000003</v>
      </c>
      <c r="D123" s="74">
        <v>8.2418999999999993</v>
      </c>
      <c r="E123" s="74">
        <v>6.8106</v>
      </c>
      <c r="F123" s="74">
        <v>0</v>
      </c>
      <c r="G123" s="74">
        <v>7.8041</v>
      </c>
      <c r="H123" s="74">
        <v>5.3840000000000003</v>
      </c>
      <c r="I123" s="74">
        <v>9.2445000000000004</v>
      </c>
      <c r="J123" s="74">
        <v>6.8106</v>
      </c>
      <c r="K123" s="74">
        <v>0</v>
      </c>
      <c r="L123" s="74">
        <v>2.1198000000000001</v>
      </c>
      <c r="M123" s="74">
        <v>1.11E-2</v>
      </c>
      <c r="N123" s="74">
        <v>2.1198000000000001</v>
      </c>
      <c r="O123" s="74">
        <v>0</v>
      </c>
      <c r="P123" s="74">
        <v>0</v>
      </c>
    </row>
    <row r="124" spans="1:16" hidden="1" outlineLevel="1" collapsed="1">
      <c r="A124" s="62">
        <v>43983</v>
      </c>
      <c r="B124" s="74">
        <v>6.3810000000000002</v>
      </c>
      <c r="C124" s="74">
        <v>4.9402999999999997</v>
      </c>
      <c r="D124" s="74">
        <v>7.2145999999999999</v>
      </c>
      <c r="E124" s="74">
        <v>6.2739000000000003</v>
      </c>
      <c r="F124" s="74">
        <v>7.5</v>
      </c>
      <c r="G124" s="74">
        <v>6.5595999999999997</v>
      </c>
      <c r="H124" s="74">
        <v>4.9402999999999997</v>
      </c>
      <c r="I124" s="74">
        <v>7.6106999999999996</v>
      </c>
      <c r="J124" s="74">
        <v>6.2739000000000003</v>
      </c>
      <c r="K124" s="74">
        <v>7.5</v>
      </c>
      <c r="L124" s="74">
        <v>2.4317000000000002</v>
      </c>
      <c r="M124" s="74">
        <v>1.15E-2</v>
      </c>
      <c r="N124" s="74">
        <v>2.4317000000000002</v>
      </c>
      <c r="O124" s="74">
        <v>0</v>
      </c>
      <c r="P124" s="74">
        <v>0</v>
      </c>
    </row>
    <row r="125" spans="1:16" hidden="1" outlineLevel="1" collapsed="1">
      <c r="A125" s="62">
        <v>44013</v>
      </c>
      <c r="B125" s="74">
        <v>5.0989000000000004</v>
      </c>
      <c r="C125" s="74">
        <v>3.6150000000000002</v>
      </c>
      <c r="D125" s="74">
        <v>6.2565999999999997</v>
      </c>
      <c r="E125" s="74">
        <v>5.2500999999999998</v>
      </c>
      <c r="F125" s="74">
        <v>0</v>
      </c>
      <c r="G125" s="74">
        <v>5.1447000000000003</v>
      </c>
      <c r="H125" s="74">
        <v>3.6150000000000002</v>
      </c>
      <c r="I125" s="74">
        <v>6.4326999999999996</v>
      </c>
      <c r="J125" s="74">
        <v>5.2500999999999998</v>
      </c>
      <c r="K125" s="74">
        <v>0</v>
      </c>
      <c r="L125" s="74">
        <v>3.7660999999999998</v>
      </c>
      <c r="M125" s="74">
        <v>1.0699999999999999E-2</v>
      </c>
      <c r="N125" s="74">
        <v>3.7660999999999998</v>
      </c>
      <c r="O125" s="74">
        <v>0</v>
      </c>
      <c r="P125" s="74">
        <v>0</v>
      </c>
    </row>
    <row r="126" spans="1:16" hidden="1" outlineLevel="1" collapsed="1">
      <c r="A126" s="62">
        <v>44044</v>
      </c>
      <c r="B126" s="74">
        <v>4.4565000000000001</v>
      </c>
      <c r="C126" s="74">
        <v>2.9432999999999998</v>
      </c>
      <c r="D126" s="74">
        <v>5.4974999999999996</v>
      </c>
      <c r="E126" s="74">
        <v>4.6881000000000004</v>
      </c>
      <c r="F126" s="74">
        <v>0</v>
      </c>
      <c r="G126" s="74">
        <v>4.5465</v>
      </c>
      <c r="H126" s="74">
        <v>2.9456000000000002</v>
      </c>
      <c r="I126" s="74">
        <v>5.6858000000000004</v>
      </c>
      <c r="J126" s="74">
        <v>4.9328000000000003</v>
      </c>
      <c r="K126" s="74">
        <v>0</v>
      </c>
      <c r="L126" s="74">
        <v>2.9401000000000002</v>
      </c>
      <c r="M126" s="74">
        <v>0.01</v>
      </c>
      <c r="N126" s="74">
        <v>1.9631000000000001</v>
      </c>
      <c r="O126" s="74">
        <v>3.75</v>
      </c>
      <c r="P126" s="74">
        <v>0</v>
      </c>
    </row>
    <row r="127" spans="1:16" hidden="1" outlineLevel="1" collapsed="1">
      <c r="A127" s="62">
        <v>44075</v>
      </c>
      <c r="B127" s="74">
        <v>4.2868000000000004</v>
      </c>
      <c r="C127" s="74">
        <v>3.0834000000000001</v>
      </c>
      <c r="D127" s="74">
        <v>4.9237000000000002</v>
      </c>
      <c r="E127" s="74">
        <v>4.9061000000000003</v>
      </c>
      <c r="F127" s="74">
        <v>0</v>
      </c>
      <c r="G127" s="74">
        <v>4.4408000000000003</v>
      </c>
      <c r="H127" s="74">
        <v>3.0834000000000001</v>
      </c>
      <c r="I127" s="74">
        <v>5.3129999999999997</v>
      </c>
      <c r="J127" s="74">
        <v>4.9364999999999997</v>
      </c>
      <c r="K127" s="74">
        <v>0</v>
      </c>
      <c r="L127" s="74">
        <v>1.7698</v>
      </c>
      <c r="M127" s="74">
        <v>1.09E-2</v>
      </c>
      <c r="N127" s="74">
        <v>1.7907</v>
      </c>
      <c r="O127" s="74">
        <v>0.57130000000000003</v>
      </c>
      <c r="P127" s="74">
        <v>0</v>
      </c>
    </row>
    <row r="128" spans="1:16" hidden="1" outlineLevel="1" collapsed="1">
      <c r="A128" s="62">
        <v>44105</v>
      </c>
      <c r="B128" s="74">
        <v>3.8106</v>
      </c>
      <c r="C128" s="74">
        <v>2.6324999999999998</v>
      </c>
      <c r="D128" s="74">
        <v>4.6189</v>
      </c>
      <c r="E128" s="74">
        <v>4.0872000000000002</v>
      </c>
      <c r="F128" s="74">
        <v>0</v>
      </c>
      <c r="G128" s="74">
        <v>4.05</v>
      </c>
      <c r="H128" s="74">
        <v>2.6324999999999998</v>
      </c>
      <c r="I128" s="74">
        <v>5.2949000000000002</v>
      </c>
      <c r="J128" s="74">
        <v>4.1268000000000002</v>
      </c>
      <c r="K128" s="74">
        <v>0</v>
      </c>
      <c r="L128" s="74">
        <v>1.4599</v>
      </c>
      <c r="M128" s="74">
        <v>1.06E-2</v>
      </c>
      <c r="N128" s="74">
        <v>1.4741</v>
      </c>
      <c r="O128" s="74">
        <v>0.25</v>
      </c>
      <c r="P128" s="74">
        <v>0</v>
      </c>
    </row>
    <row r="129" spans="1:16" hidden="1" outlineLevel="1" collapsed="1">
      <c r="A129" s="62">
        <v>44136</v>
      </c>
      <c r="B129" s="74">
        <v>3.3429000000000002</v>
      </c>
      <c r="C129" s="74">
        <v>2.3109000000000002</v>
      </c>
      <c r="D129" s="74">
        <v>4.0934999999999997</v>
      </c>
      <c r="E129" s="74">
        <v>4.1147</v>
      </c>
      <c r="F129" s="74">
        <v>0</v>
      </c>
      <c r="G129" s="74">
        <v>3.5745</v>
      </c>
      <c r="H129" s="74">
        <v>2.3121</v>
      </c>
      <c r="I129" s="74">
        <v>4.9634999999999998</v>
      </c>
      <c r="J129" s="74">
        <v>4.1147</v>
      </c>
      <c r="K129" s="74">
        <v>0</v>
      </c>
      <c r="L129" s="74">
        <v>0.63470000000000004</v>
      </c>
      <c r="M129" s="74">
        <v>0.01</v>
      </c>
      <c r="N129" s="74">
        <v>0.63639999999999997</v>
      </c>
      <c r="O129" s="74">
        <v>0</v>
      </c>
      <c r="P129" s="74">
        <v>0</v>
      </c>
    </row>
    <row r="130" spans="1:16" hidden="1" outlineLevel="1" collapsed="1">
      <c r="A130" s="62">
        <v>44166</v>
      </c>
      <c r="B130" s="74">
        <v>3.5032999999999999</v>
      </c>
      <c r="C130" s="74">
        <v>2.3176999999999999</v>
      </c>
      <c r="D130" s="74">
        <v>4.3277999999999999</v>
      </c>
      <c r="E130" s="74">
        <v>3.5874999999999999</v>
      </c>
      <c r="F130" s="74">
        <v>0</v>
      </c>
      <c r="G130" s="74">
        <v>3.5575999999999999</v>
      </c>
      <c r="H130" s="74">
        <v>2.3176999999999999</v>
      </c>
      <c r="I130" s="74">
        <v>4.4695</v>
      </c>
      <c r="J130" s="74">
        <v>3.6046</v>
      </c>
      <c r="K130" s="74">
        <v>0</v>
      </c>
      <c r="L130" s="74">
        <v>1.1843999999999999</v>
      </c>
      <c r="M130" s="74">
        <v>1.04E-2</v>
      </c>
      <c r="N130" s="74">
        <v>0.90910000000000002</v>
      </c>
      <c r="O130" s="74">
        <v>2.8</v>
      </c>
      <c r="P130" s="74">
        <v>0</v>
      </c>
    </row>
    <row r="131" spans="1:16" hidden="1" outlineLevel="1" collapsed="1">
      <c r="A131" s="62">
        <v>44197</v>
      </c>
      <c r="B131" s="74">
        <v>3.3113999999999999</v>
      </c>
      <c r="C131" s="74">
        <v>2.0556999999999999</v>
      </c>
      <c r="D131" s="74">
        <v>4.2215999999999996</v>
      </c>
      <c r="E131" s="74">
        <v>3.4064999999999999</v>
      </c>
      <c r="F131" s="74">
        <v>0</v>
      </c>
      <c r="G131" s="74">
        <v>3.3923000000000001</v>
      </c>
      <c r="H131" s="74">
        <v>2.0556999999999999</v>
      </c>
      <c r="I131" s="74">
        <v>4.4691000000000001</v>
      </c>
      <c r="J131" s="74">
        <v>3.4064999999999999</v>
      </c>
      <c r="K131" s="74">
        <v>0</v>
      </c>
      <c r="L131" s="74">
        <v>1.0880000000000001</v>
      </c>
      <c r="M131" s="74">
        <v>1.0500000000000001E-2</v>
      </c>
      <c r="N131" s="74">
        <v>1.0881000000000001</v>
      </c>
      <c r="O131" s="74">
        <v>0</v>
      </c>
      <c r="P131" s="74">
        <v>0</v>
      </c>
    </row>
    <row r="132" spans="1:16" hidden="1" outlineLevel="1" collapsed="1">
      <c r="A132" s="62">
        <v>44228</v>
      </c>
      <c r="B132" s="74">
        <v>3.2959000000000001</v>
      </c>
      <c r="C132" s="74">
        <v>1.5113000000000001</v>
      </c>
      <c r="D132" s="74">
        <v>4.7058</v>
      </c>
      <c r="E132" s="74">
        <v>3.4725000000000001</v>
      </c>
      <c r="F132" s="74">
        <v>0</v>
      </c>
      <c r="G132" s="74">
        <v>3.3338999999999999</v>
      </c>
      <c r="H132" s="74">
        <v>1.5113000000000001</v>
      </c>
      <c r="I132" s="74">
        <v>4.8391000000000002</v>
      </c>
      <c r="J132" s="74">
        <v>3.4725000000000001</v>
      </c>
      <c r="K132" s="74">
        <v>0</v>
      </c>
      <c r="L132" s="74">
        <v>0.84230000000000005</v>
      </c>
      <c r="M132" s="74">
        <v>1.04E-2</v>
      </c>
      <c r="N132" s="74">
        <v>0.84230000000000005</v>
      </c>
      <c r="O132" s="74">
        <v>0</v>
      </c>
      <c r="P132" s="74">
        <v>0</v>
      </c>
    </row>
    <row r="133" spans="1:16" hidden="1" outlineLevel="1" collapsed="1">
      <c r="A133" s="62">
        <v>44256</v>
      </c>
      <c r="B133" s="74">
        <v>3.6025</v>
      </c>
      <c r="C133" s="74">
        <v>1.6084000000000001</v>
      </c>
      <c r="D133" s="74">
        <v>4.6656000000000004</v>
      </c>
      <c r="E133" s="74">
        <v>3.3658000000000001</v>
      </c>
      <c r="F133" s="74">
        <v>0</v>
      </c>
      <c r="G133" s="74">
        <v>3.7145999999999999</v>
      </c>
      <c r="H133" s="74">
        <v>1.6084000000000001</v>
      </c>
      <c r="I133" s="74">
        <v>4.9744000000000002</v>
      </c>
      <c r="J133" s="74">
        <v>3.3658000000000001</v>
      </c>
      <c r="K133" s="74">
        <v>0</v>
      </c>
      <c r="L133" s="74">
        <v>0.86350000000000005</v>
      </c>
      <c r="M133" s="74">
        <v>1.0699999999999999E-2</v>
      </c>
      <c r="N133" s="74">
        <v>0.86350000000000005</v>
      </c>
      <c r="O133" s="74">
        <v>0</v>
      </c>
      <c r="P133" s="74">
        <v>0</v>
      </c>
    </row>
    <row r="134" spans="1:16" hidden="1" outlineLevel="1" collapsed="1">
      <c r="A134" s="62">
        <v>44287</v>
      </c>
      <c r="B134" s="74">
        <v>3.1947000000000001</v>
      </c>
      <c r="C134" s="74">
        <v>1.1755</v>
      </c>
      <c r="D134" s="74">
        <v>3.8771</v>
      </c>
      <c r="E134" s="74">
        <v>3.1404999999999998</v>
      </c>
      <c r="F134" s="74">
        <v>0</v>
      </c>
      <c r="G134" s="74">
        <v>3.6274000000000002</v>
      </c>
      <c r="H134" s="74">
        <v>1.1755</v>
      </c>
      <c r="I134" s="74">
        <v>4.92</v>
      </c>
      <c r="J134" s="74">
        <v>3.1404999999999998</v>
      </c>
      <c r="K134" s="74">
        <v>0</v>
      </c>
      <c r="L134" s="74">
        <v>0.8609</v>
      </c>
      <c r="M134" s="74">
        <v>1.0999999999999999E-2</v>
      </c>
      <c r="N134" s="74">
        <v>0.8609</v>
      </c>
      <c r="O134" s="74">
        <v>0</v>
      </c>
      <c r="P134" s="74">
        <v>0</v>
      </c>
    </row>
    <row r="135" spans="1:16" hidden="1" outlineLevel="1" collapsed="1">
      <c r="A135" s="62">
        <v>44317</v>
      </c>
      <c r="B135" s="74">
        <v>3.3498999999999999</v>
      </c>
      <c r="C135" s="74">
        <v>1.3789</v>
      </c>
      <c r="D135" s="74">
        <v>4.1908000000000003</v>
      </c>
      <c r="E135" s="74">
        <v>3.0670999999999999</v>
      </c>
      <c r="F135" s="74">
        <v>0</v>
      </c>
      <c r="G135" s="74">
        <v>3.4708999999999999</v>
      </c>
      <c r="H135" s="74">
        <v>1.3915999999999999</v>
      </c>
      <c r="I135" s="74">
        <v>4.4444999999999997</v>
      </c>
      <c r="J135" s="74">
        <v>3.0670999999999999</v>
      </c>
      <c r="K135" s="74">
        <v>0</v>
      </c>
      <c r="L135" s="74">
        <v>1.0455000000000001</v>
      </c>
      <c r="M135" s="74">
        <v>0.01</v>
      </c>
      <c r="N135" s="74">
        <v>1.0959000000000001</v>
      </c>
      <c r="O135" s="74">
        <v>0</v>
      </c>
      <c r="P135" s="74">
        <v>0</v>
      </c>
    </row>
    <row r="136" spans="1:16" hidden="1" outlineLevel="1" collapsed="1">
      <c r="A136" s="62">
        <v>44348</v>
      </c>
      <c r="B136" s="74">
        <v>3.3723000000000001</v>
      </c>
      <c r="C136" s="74">
        <v>1.0383</v>
      </c>
      <c r="D136" s="74">
        <v>4.3586</v>
      </c>
      <c r="E136" s="74">
        <v>3.6518999999999999</v>
      </c>
      <c r="F136" s="74">
        <v>0</v>
      </c>
      <c r="G136" s="74">
        <v>3.4346999999999999</v>
      </c>
      <c r="H136" s="74">
        <v>1.0383</v>
      </c>
      <c r="I136" s="74">
        <v>4.4997999999999996</v>
      </c>
      <c r="J136" s="74">
        <v>3.6518999999999999</v>
      </c>
      <c r="K136" s="74">
        <v>0</v>
      </c>
      <c r="L136" s="74">
        <v>8.3500000000000005E-2</v>
      </c>
      <c r="M136" s="74">
        <v>1.0200000000000001E-2</v>
      </c>
      <c r="N136" s="74">
        <v>8.3500000000000005E-2</v>
      </c>
      <c r="O136" s="74">
        <v>0</v>
      </c>
      <c r="P136" s="74">
        <v>0</v>
      </c>
    </row>
    <row r="137" spans="1:16" hidden="1" outlineLevel="1" collapsed="1">
      <c r="A137" s="62">
        <v>44378</v>
      </c>
      <c r="B137" s="74">
        <v>3.286</v>
      </c>
      <c r="C137" s="74">
        <v>1.5423</v>
      </c>
      <c r="D137" s="74">
        <v>3.6757</v>
      </c>
      <c r="E137" s="74">
        <v>3.8071999999999999</v>
      </c>
      <c r="F137" s="74">
        <v>0</v>
      </c>
      <c r="G137" s="74">
        <v>3.6078000000000001</v>
      </c>
      <c r="H137" s="74">
        <v>1.5423</v>
      </c>
      <c r="I137" s="74">
        <v>4.2370000000000001</v>
      </c>
      <c r="J137" s="74">
        <v>4.0082000000000004</v>
      </c>
      <c r="K137" s="74">
        <v>0</v>
      </c>
      <c r="L137" s="74">
        <v>0.9375</v>
      </c>
      <c r="M137" s="74">
        <v>1.01E-2</v>
      </c>
      <c r="N137" s="74">
        <v>0.76900000000000002</v>
      </c>
      <c r="O137" s="74">
        <v>2</v>
      </c>
      <c r="P137" s="74">
        <v>0</v>
      </c>
    </row>
    <row r="138" spans="1:16" hidden="1" outlineLevel="1" collapsed="1">
      <c r="A138" s="62">
        <v>44409</v>
      </c>
      <c r="B138" s="74">
        <v>3.226</v>
      </c>
      <c r="C138" s="74">
        <v>1.6193</v>
      </c>
      <c r="D138" s="74">
        <v>3.9601999999999999</v>
      </c>
      <c r="E138" s="74">
        <v>2.9430000000000001</v>
      </c>
      <c r="F138" s="74">
        <v>7.5</v>
      </c>
      <c r="G138" s="74">
        <v>3.3287</v>
      </c>
      <c r="H138" s="74">
        <v>1.6193</v>
      </c>
      <c r="I138" s="74">
        <v>4.0913000000000004</v>
      </c>
      <c r="J138" s="74">
        <v>3.1815000000000002</v>
      </c>
      <c r="K138" s="74">
        <v>7.5</v>
      </c>
      <c r="L138" s="74">
        <v>1.4621999999999999</v>
      </c>
      <c r="M138" s="74">
        <v>1.0200000000000001E-2</v>
      </c>
      <c r="N138" s="74">
        <v>1.3914</v>
      </c>
      <c r="O138" s="74">
        <v>1.5366</v>
      </c>
      <c r="P138" s="74">
        <v>0</v>
      </c>
    </row>
    <row r="139" spans="1:16" hidden="1" outlineLevel="1" collapsed="1">
      <c r="A139" s="62">
        <v>44440</v>
      </c>
      <c r="B139" s="74">
        <v>3.2111000000000001</v>
      </c>
      <c r="C139" s="74">
        <v>1.4459</v>
      </c>
      <c r="D139" s="74">
        <v>3.8841999999999999</v>
      </c>
      <c r="E139" s="74">
        <v>3.4001999999999999</v>
      </c>
      <c r="F139" s="74">
        <v>10</v>
      </c>
      <c r="G139" s="74">
        <v>3.2841999999999998</v>
      </c>
      <c r="H139" s="74">
        <v>1.4507000000000001</v>
      </c>
      <c r="I139" s="74">
        <v>3.93</v>
      </c>
      <c r="J139" s="74">
        <v>3.7132000000000001</v>
      </c>
      <c r="K139" s="74">
        <v>10</v>
      </c>
      <c r="L139" s="74">
        <v>1.7773000000000001</v>
      </c>
      <c r="M139" s="74">
        <v>0.7</v>
      </c>
      <c r="N139" s="74">
        <v>1.4736</v>
      </c>
      <c r="O139" s="74">
        <v>1.9067000000000001</v>
      </c>
      <c r="P139" s="74">
        <v>0</v>
      </c>
    </row>
    <row r="140" spans="1:16" hidden="1" outlineLevel="1" collapsed="1">
      <c r="A140" s="62">
        <v>44470</v>
      </c>
      <c r="B140" s="74">
        <v>3.5232999999999999</v>
      </c>
      <c r="C140" s="74">
        <v>1.7633000000000001</v>
      </c>
      <c r="D140" s="74">
        <v>4.2037000000000004</v>
      </c>
      <c r="E140" s="74">
        <v>4.1212999999999997</v>
      </c>
      <c r="F140" s="74">
        <v>7.5</v>
      </c>
      <c r="G140" s="74">
        <v>3.5406</v>
      </c>
      <c r="H140" s="74">
        <v>1.7633000000000001</v>
      </c>
      <c r="I140" s="74">
        <v>4.2521000000000004</v>
      </c>
      <c r="J140" s="74">
        <v>4.1212999999999997</v>
      </c>
      <c r="K140" s="74">
        <v>7.5</v>
      </c>
      <c r="L140" s="74">
        <v>0.187</v>
      </c>
      <c r="M140" s="74">
        <v>1.03E-2</v>
      </c>
      <c r="N140" s="74">
        <v>0.187</v>
      </c>
      <c r="O140" s="74">
        <v>0</v>
      </c>
      <c r="P140" s="74">
        <v>0</v>
      </c>
    </row>
    <row r="141" spans="1:16" hidden="1" outlineLevel="1" collapsed="1">
      <c r="A141" s="62">
        <v>44501</v>
      </c>
      <c r="B141" s="74">
        <v>3.4952000000000001</v>
      </c>
      <c r="C141" s="74">
        <v>2.1185</v>
      </c>
      <c r="D141" s="74">
        <v>3.8323999999999998</v>
      </c>
      <c r="E141" s="74">
        <v>4.2083000000000004</v>
      </c>
      <c r="F141" s="74">
        <v>0</v>
      </c>
      <c r="G141" s="74">
        <v>3.5806</v>
      </c>
      <c r="H141" s="74">
        <v>2.1185</v>
      </c>
      <c r="I141" s="74">
        <v>4.0472000000000001</v>
      </c>
      <c r="J141" s="74">
        <v>4.2083000000000004</v>
      </c>
      <c r="K141" s="74">
        <v>0</v>
      </c>
      <c r="L141" s="74">
        <v>1.6054999999999999</v>
      </c>
      <c r="M141" s="74">
        <v>1.0200000000000001E-2</v>
      </c>
      <c r="N141" s="74">
        <v>1.6054999999999999</v>
      </c>
      <c r="O141" s="74">
        <v>0</v>
      </c>
      <c r="P141" s="74">
        <v>0</v>
      </c>
    </row>
    <row r="142" spans="1:16" hidden="1" outlineLevel="1" collapsed="1">
      <c r="A142" s="62">
        <v>44531</v>
      </c>
      <c r="B142" s="74">
        <v>3.9470000000000001</v>
      </c>
      <c r="C142" s="74">
        <v>1.1967000000000001</v>
      </c>
      <c r="D142" s="74">
        <v>4.7039</v>
      </c>
      <c r="E142" s="74">
        <v>4.7824999999999998</v>
      </c>
      <c r="F142" s="74">
        <v>0</v>
      </c>
      <c r="G142" s="74">
        <v>4.01</v>
      </c>
      <c r="H142" s="74">
        <v>1.1988000000000001</v>
      </c>
      <c r="I142" s="74">
        <v>4.8590999999999998</v>
      </c>
      <c r="J142" s="74">
        <v>4.8056999999999999</v>
      </c>
      <c r="K142" s="74">
        <v>0</v>
      </c>
      <c r="L142" s="74">
        <v>1.6246</v>
      </c>
      <c r="M142" s="74">
        <v>0.01</v>
      </c>
      <c r="N142" s="74">
        <v>1.536</v>
      </c>
      <c r="O142" s="74">
        <v>2.5499999999999998</v>
      </c>
      <c r="P142" s="74">
        <v>0</v>
      </c>
    </row>
    <row r="143" spans="1:16" hidden="1" outlineLevel="1" collapsed="1">
      <c r="A143" s="62">
        <v>44562</v>
      </c>
      <c r="B143" s="74">
        <v>4.1698000000000004</v>
      </c>
      <c r="C143" s="74">
        <v>0.65890000000000004</v>
      </c>
      <c r="D143" s="74">
        <v>5.0304000000000002</v>
      </c>
      <c r="E143" s="74">
        <v>4.7728000000000002</v>
      </c>
      <c r="F143" s="74">
        <v>0</v>
      </c>
      <c r="G143" s="74">
        <v>4.2340999999999998</v>
      </c>
      <c r="H143" s="74">
        <v>0.65890000000000004</v>
      </c>
      <c r="I143" s="74">
        <v>5.2119</v>
      </c>
      <c r="J143" s="74">
        <v>4.7728000000000002</v>
      </c>
      <c r="K143" s="74">
        <v>0</v>
      </c>
      <c r="L143" s="74">
        <v>2.746</v>
      </c>
      <c r="M143" s="74">
        <v>1.0500000000000001E-2</v>
      </c>
      <c r="N143" s="74">
        <v>2.746</v>
      </c>
      <c r="O143" s="74">
        <v>0</v>
      </c>
      <c r="P143" s="74">
        <v>0</v>
      </c>
    </row>
    <row r="144" spans="1:16" hidden="1" outlineLevel="1" collapsed="1">
      <c r="A144" s="62">
        <v>44593</v>
      </c>
      <c r="B144" s="74">
        <v>4.4645000000000001</v>
      </c>
      <c r="C144" s="74">
        <v>2.2214</v>
      </c>
      <c r="D144" s="74">
        <v>3.7048999999999999</v>
      </c>
      <c r="E144" s="74">
        <v>7.6505999999999998</v>
      </c>
      <c r="F144" s="74">
        <v>0</v>
      </c>
      <c r="G144" s="74">
        <v>4.7694999999999999</v>
      </c>
      <c r="H144" s="74">
        <v>2.2214</v>
      </c>
      <c r="I144" s="74">
        <v>4.4374000000000002</v>
      </c>
      <c r="J144" s="74">
        <v>7.6505999999999998</v>
      </c>
      <c r="K144" s="74">
        <v>0</v>
      </c>
      <c r="L144" s="74">
        <v>0.62490000000000001</v>
      </c>
      <c r="M144" s="74">
        <v>1.0200000000000001E-2</v>
      </c>
      <c r="N144" s="74">
        <v>0.62490000000000001</v>
      </c>
      <c r="O144" s="74">
        <v>0</v>
      </c>
      <c r="P144" s="74">
        <v>0</v>
      </c>
    </row>
    <row r="145" spans="1:16" hidden="1" outlineLevel="1" collapsed="1">
      <c r="A145" s="62">
        <v>44621</v>
      </c>
      <c r="B145" s="74">
        <v>3.9056000000000002</v>
      </c>
      <c r="C145" s="74">
        <v>2.4575999999999998</v>
      </c>
      <c r="D145" s="74">
        <v>4.4069000000000003</v>
      </c>
      <c r="E145" s="74">
        <v>7.6866000000000003</v>
      </c>
      <c r="F145" s="74">
        <v>0</v>
      </c>
      <c r="G145" s="74">
        <v>4.0077999999999996</v>
      </c>
      <c r="H145" s="74">
        <v>2.4575999999999998</v>
      </c>
      <c r="I145" s="74">
        <v>4.5822000000000003</v>
      </c>
      <c r="J145" s="74">
        <v>7.6866000000000003</v>
      </c>
      <c r="K145" s="74">
        <v>0</v>
      </c>
      <c r="L145" s="74">
        <v>1.9109</v>
      </c>
      <c r="M145" s="74">
        <v>1.0500000000000001E-2</v>
      </c>
      <c r="N145" s="74">
        <v>1.9109</v>
      </c>
      <c r="O145" s="74">
        <v>0</v>
      </c>
      <c r="P145" s="74" t="s">
        <v>127</v>
      </c>
    </row>
    <row r="146" spans="1:16" hidden="1" outlineLevel="1" collapsed="1">
      <c r="A146" s="62">
        <v>44652</v>
      </c>
      <c r="B146" s="74">
        <v>4.5693000000000001</v>
      </c>
      <c r="C146" s="74">
        <v>3.0688</v>
      </c>
      <c r="D146" s="74">
        <v>5.2980999999999998</v>
      </c>
      <c r="E146" s="74">
        <v>8.5990000000000002</v>
      </c>
      <c r="F146" s="74">
        <v>0</v>
      </c>
      <c r="G146" s="74">
        <v>4.6928000000000001</v>
      </c>
      <c r="H146" s="74">
        <v>3.0688</v>
      </c>
      <c r="I146" s="74">
        <v>5.5575000000000001</v>
      </c>
      <c r="J146" s="74">
        <v>8.5990000000000002</v>
      </c>
      <c r="K146" s="74">
        <v>0</v>
      </c>
      <c r="L146" s="74">
        <v>1.3976999999999999</v>
      </c>
      <c r="M146" s="74">
        <v>1.04E-2</v>
      </c>
      <c r="N146" s="74">
        <v>1.3976999999999999</v>
      </c>
      <c r="O146" s="74">
        <v>0</v>
      </c>
      <c r="P146" s="74">
        <v>0</v>
      </c>
    </row>
    <row r="147" spans="1:16" hidden="1" outlineLevel="1" collapsed="1">
      <c r="A147" s="62">
        <v>44682</v>
      </c>
      <c r="B147" s="74">
        <v>4.0016999999999996</v>
      </c>
      <c r="C147" s="74">
        <v>2.9340999999999999</v>
      </c>
      <c r="D147" s="74">
        <v>4.1497000000000002</v>
      </c>
      <c r="E147" s="74">
        <v>7.8208000000000002</v>
      </c>
      <c r="F147" s="74">
        <v>0</v>
      </c>
      <c r="G147" s="74">
        <v>4.2643000000000004</v>
      </c>
      <c r="H147" s="74">
        <v>2.9340999999999999</v>
      </c>
      <c r="I147" s="74">
        <v>4.6477000000000004</v>
      </c>
      <c r="J147" s="74">
        <v>8.5992999999999995</v>
      </c>
      <c r="K147" s="74">
        <v>0</v>
      </c>
      <c r="L147" s="74">
        <v>1.5815999999999999</v>
      </c>
      <c r="M147" s="74">
        <v>1.0699999999999999E-2</v>
      </c>
      <c r="N147" s="74">
        <v>1.4137999999999999</v>
      </c>
      <c r="O147" s="74">
        <v>2.95</v>
      </c>
      <c r="P147" s="74">
        <v>0</v>
      </c>
    </row>
    <row r="148" spans="1:16" hidden="1" outlineLevel="1" collapsed="1">
      <c r="A148" s="62">
        <v>44713</v>
      </c>
      <c r="B148" s="74">
        <v>6.3170000000000002</v>
      </c>
      <c r="C148" s="74">
        <v>2.7932000000000001</v>
      </c>
      <c r="D148" s="74">
        <v>7.6234999999999999</v>
      </c>
      <c r="E148" s="74">
        <v>8.6485000000000003</v>
      </c>
      <c r="F148" s="74">
        <v>11.5</v>
      </c>
      <c r="G148" s="74">
        <v>6.7050000000000001</v>
      </c>
      <c r="H148" s="74">
        <v>2.7932000000000001</v>
      </c>
      <c r="I148" s="74">
        <v>8.3698999999999995</v>
      </c>
      <c r="J148" s="74">
        <v>8.6485000000000003</v>
      </c>
      <c r="K148" s="74">
        <v>11.5</v>
      </c>
      <c r="L148" s="74">
        <v>1.3069</v>
      </c>
      <c r="M148" s="74">
        <v>1.04E-2</v>
      </c>
      <c r="N148" s="74">
        <v>1.3069</v>
      </c>
      <c r="O148" s="74">
        <v>0</v>
      </c>
      <c r="P148" s="74">
        <v>0</v>
      </c>
    </row>
    <row r="149" spans="1:16" hidden="1" outlineLevel="1" collapsed="1">
      <c r="A149" s="62">
        <v>44743</v>
      </c>
      <c r="B149" s="74">
        <v>7.1680999999999999</v>
      </c>
      <c r="C149" s="74">
        <v>4.3190999999999997</v>
      </c>
      <c r="D149" s="74">
        <v>8.1616999999999997</v>
      </c>
      <c r="E149" s="74">
        <v>2.2431999999999999</v>
      </c>
      <c r="F149" s="74">
        <v>14</v>
      </c>
      <c r="G149" s="74">
        <v>8.7743000000000002</v>
      </c>
      <c r="H149" s="74">
        <v>4.3190999999999997</v>
      </c>
      <c r="I149" s="74">
        <v>9.8885000000000005</v>
      </c>
      <c r="J149" s="74">
        <v>12.5604</v>
      </c>
      <c r="K149" s="74">
        <v>14</v>
      </c>
      <c r="L149" s="74">
        <v>1.5964</v>
      </c>
      <c r="M149" s="74">
        <v>1.01E-2</v>
      </c>
      <c r="N149" s="74">
        <v>1.3260000000000001</v>
      </c>
      <c r="O149" s="74">
        <v>2.2296999999999998</v>
      </c>
      <c r="P149" s="74">
        <v>0</v>
      </c>
    </row>
    <row r="150" spans="1:16" hidden="1" outlineLevel="1" collapsed="1">
      <c r="A150" s="62">
        <v>44774</v>
      </c>
      <c r="B150" s="74">
        <v>8.4147999999999996</v>
      </c>
      <c r="C150" s="74">
        <v>4.5033000000000003</v>
      </c>
      <c r="D150" s="74">
        <v>9.6286000000000005</v>
      </c>
      <c r="E150" s="74">
        <v>3.1549</v>
      </c>
      <c r="F150" s="74">
        <v>16.125</v>
      </c>
      <c r="G150" s="74">
        <v>9.9461999999999993</v>
      </c>
      <c r="H150" s="74">
        <v>4.6151</v>
      </c>
      <c r="I150" s="74">
        <v>11.571400000000001</v>
      </c>
      <c r="J150" s="74">
        <v>4.8639999999999999</v>
      </c>
      <c r="K150" s="74">
        <v>16.125</v>
      </c>
      <c r="L150" s="74">
        <v>2.4361999999999999</v>
      </c>
      <c r="M150" s="74">
        <v>3.15</v>
      </c>
      <c r="N150" s="74">
        <v>2.2429999999999999</v>
      </c>
      <c r="O150" s="74">
        <v>3.15</v>
      </c>
      <c r="P150" s="74">
        <v>0</v>
      </c>
    </row>
    <row r="151" spans="1:16" hidden="1" outlineLevel="1" collapsed="1">
      <c r="A151" s="62">
        <v>44805</v>
      </c>
      <c r="B151" s="74">
        <v>9.3895</v>
      </c>
      <c r="C151" s="74">
        <v>4.1814</v>
      </c>
      <c r="D151" s="74">
        <v>10.9475</v>
      </c>
      <c r="E151" s="74">
        <v>5.25</v>
      </c>
      <c r="F151" s="74">
        <v>0</v>
      </c>
      <c r="G151" s="74">
        <v>10.055300000000001</v>
      </c>
      <c r="H151" s="74">
        <v>4.1814</v>
      </c>
      <c r="I151" s="74">
        <v>12.053900000000001</v>
      </c>
      <c r="J151" s="74">
        <v>5.25</v>
      </c>
      <c r="K151" s="74">
        <v>0</v>
      </c>
      <c r="L151" s="74">
        <v>2.8877999999999999</v>
      </c>
      <c r="M151" s="74">
        <v>1.03E-2</v>
      </c>
      <c r="N151" s="74">
        <v>2.8877999999999999</v>
      </c>
      <c r="O151" s="74">
        <v>0</v>
      </c>
      <c r="P151" s="74">
        <v>0</v>
      </c>
    </row>
    <row r="152" spans="1:16" hidden="1" outlineLevel="1" collapsed="1">
      <c r="A152" s="62">
        <v>44835</v>
      </c>
      <c r="B152" s="74">
        <v>9.8886000000000003</v>
      </c>
      <c r="C152" s="74">
        <v>4.6898999999999997</v>
      </c>
      <c r="D152" s="74">
        <v>11.4499</v>
      </c>
      <c r="E152" s="74">
        <v>12.98</v>
      </c>
      <c r="F152" s="74">
        <v>0</v>
      </c>
      <c r="G152" s="74">
        <v>10.501099999999999</v>
      </c>
      <c r="H152" s="74">
        <v>4.6898999999999997</v>
      </c>
      <c r="I152" s="74">
        <v>12.449199999999999</v>
      </c>
      <c r="J152" s="74">
        <v>12.98</v>
      </c>
      <c r="K152" s="74">
        <v>0</v>
      </c>
      <c r="L152" s="74">
        <v>2.8445999999999998</v>
      </c>
      <c r="M152" s="74">
        <v>1.01E-2</v>
      </c>
      <c r="N152" s="74">
        <v>2.8445999999999998</v>
      </c>
      <c r="O152" s="74">
        <v>0</v>
      </c>
      <c r="P152" s="74">
        <v>0</v>
      </c>
    </row>
    <row r="153" spans="1:16" hidden="1" outlineLevel="1" collapsed="1">
      <c r="A153" s="62">
        <v>44866</v>
      </c>
      <c r="B153" s="74">
        <v>8.8722999999999992</v>
      </c>
      <c r="C153" s="74">
        <v>4.4497</v>
      </c>
      <c r="D153" s="74">
        <v>10.2203</v>
      </c>
      <c r="E153" s="74">
        <v>6.2237999999999998</v>
      </c>
      <c r="F153" s="74">
        <v>0</v>
      </c>
      <c r="G153" s="74">
        <v>10.978899999999999</v>
      </c>
      <c r="H153" s="74">
        <v>4.9074999999999998</v>
      </c>
      <c r="I153" s="74">
        <v>12.7819</v>
      </c>
      <c r="J153" s="74">
        <v>9.4603999999999999</v>
      </c>
      <c r="K153" s="74">
        <v>0</v>
      </c>
      <c r="L153" s="74">
        <v>2.5781000000000001</v>
      </c>
      <c r="M153" s="74">
        <v>3.15</v>
      </c>
      <c r="N153" s="74">
        <v>2.3856999999999999</v>
      </c>
      <c r="O153" s="74">
        <v>3.5</v>
      </c>
      <c r="P153" s="74" t="s">
        <v>127</v>
      </c>
    </row>
    <row r="154" spans="1:16" hidden="1" outlineLevel="1" collapsed="1">
      <c r="A154" s="62">
        <v>44896</v>
      </c>
      <c r="B154" s="74">
        <v>9.1592000000000002</v>
      </c>
      <c r="C154" s="74">
        <v>3.0007999999999999</v>
      </c>
      <c r="D154" s="74">
        <v>10.606199999999999</v>
      </c>
      <c r="E154" s="74">
        <v>3.5070000000000001</v>
      </c>
      <c r="F154" s="74">
        <v>0.2</v>
      </c>
      <c r="G154" s="74">
        <v>10.3063</v>
      </c>
      <c r="H154" s="74">
        <v>3.0007999999999999</v>
      </c>
      <c r="I154" s="74">
        <v>12.251099999999999</v>
      </c>
      <c r="J154" s="74">
        <v>3.75</v>
      </c>
      <c r="K154" s="74">
        <v>0.2</v>
      </c>
      <c r="L154" s="74">
        <v>2.1576</v>
      </c>
      <c r="M154" s="74">
        <v>0.01</v>
      </c>
      <c r="N154" s="74">
        <v>2.0518999999999998</v>
      </c>
      <c r="O154" s="74">
        <v>3.5</v>
      </c>
      <c r="P154" s="74">
        <v>0</v>
      </c>
    </row>
    <row r="155" spans="1:16" hidden="1" outlineLevel="1" collapsed="1">
      <c r="A155" s="62">
        <v>44927</v>
      </c>
      <c r="B155" s="74">
        <v>9.1256000000000004</v>
      </c>
      <c r="C155" s="74">
        <v>3.0527000000000002</v>
      </c>
      <c r="D155" s="74">
        <v>10.9496</v>
      </c>
      <c r="E155" s="74">
        <v>5.25</v>
      </c>
      <c r="F155" s="74">
        <v>0</v>
      </c>
      <c r="G155" s="74">
        <v>10.024699999999999</v>
      </c>
      <c r="H155" s="74">
        <v>3.0527000000000002</v>
      </c>
      <c r="I155" s="74">
        <v>12.469900000000001</v>
      </c>
      <c r="J155" s="74">
        <v>5.25</v>
      </c>
      <c r="K155" s="74">
        <v>0</v>
      </c>
      <c r="L155" s="74">
        <v>1.8808</v>
      </c>
      <c r="M155" s="74">
        <v>9.7000000000000003E-3</v>
      </c>
      <c r="N155" s="74">
        <v>1.8808</v>
      </c>
      <c r="O155" s="74">
        <v>0</v>
      </c>
      <c r="P155" s="74">
        <v>0</v>
      </c>
    </row>
    <row r="156" spans="1:16" hidden="1" outlineLevel="1" collapsed="1">
      <c r="A156" s="62">
        <v>44958</v>
      </c>
      <c r="B156" s="74">
        <v>16.262499999999999</v>
      </c>
      <c r="C156" s="74">
        <v>3.2401</v>
      </c>
      <c r="D156" s="74">
        <v>17.647099999999998</v>
      </c>
      <c r="E156" s="74">
        <v>5.25</v>
      </c>
      <c r="F156" s="74">
        <v>2.5</v>
      </c>
      <c r="G156" s="74">
        <v>17.524799999999999</v>
      </c>
      <c r="H156" s="74">
        <v>3.2505000000000002</v>
      </c>
      <c r="I156" s="74">
        <v>19.004000000000001</v>
      </c>
      <c r="J156" s="74">
        <v>5.25</v>
      </c>
      <c r="K156" s="74">
        <v>2.5</v>
      </c>
      <c r="L156" s="74">
        <v>1.9742999999999999</v>
      </c>
      <c r="M156" s="74">
        <v>3.15</v>
      </c>
      <c r="N156" s="74">
        <v>1.8122</v>
      </c>
      <c r="O156" s="74">
        <v>0</v>
      </c>
      <c r="P156" s="74">
        <v>0</v>
      </c>
    </row>
    <row r="157" spans="1:16" hidden="1" outlineLevel="1" collapsed="1">
      <c r="A157" s="62">
        <v>44986</v>
      </c>
      <c r="B157" s="74">
        <v>16.3566</v>
      </c>
      <c r="C157" s="74">
        <v>3.4296000000000002</v>
      </c>
      <c r="D157" s="74">
        <v>16.965599999999998</v>
      </c>
      <c r="E157" s="74">
        <v>0</v>
      </c>
      <c r="F157" s="74">
        <v>2.5</v>
      </c>
      <c r="G157" s="74">
        <v>18.2744</v>
      </c>
      <c r="H157" s="74">
        <v>3.4270999999999998</v>
      </c>
      <c r="I157" s="74">
        <v>19.038399999999999</v>
      </c>
      <c r="J157" s="74">
        <v>0</v>
      </c>
      <c r="K157" s="74">
        <v>2.5</v>
      </c>
      <c r="L157" s="74">
        <v>1.2813000000000001</v>
      </c>
      <c r="M157" s="74">
        <v>3.5</v>
      </c>
      <c r="N157" s="74">
        <v>1.25</v>
      </c>
      <c r="O157" s="74">
        <v>0</v>
      </c>
      <c r="P157" s="74">
        <v>0</v>
      </c>
    </row>
    <row r="158" spans="1:16" hidden="1" outlineLevel="1" collapsed="1">
      <c r="A158" s="62">
        <v>45017</v>
      </c>
      <c r="B158" s="74">
        <v>16.198399999999999</v>
      </c>
      <c r="C158" s="74">
        <v>2.8536999999999999</v>
      </c>
      <c r="D158" s="74">
        <v>16.508500000000002</v>
      </c>
      <c r="E158" s="74">
        <v>0</v>
      </c>
      <c r="F158" s="74">
        <v>0</v>
      </c>
      <c r="G158" s="74">
        <v>17.736699999999999</v>
      </c>
      <c r="H158" s="74">
        <v>2.8536999999999999</v>
      </c>
      <c r="I158" s="74">
        <v>18.118099999999998</v>
      </c>
      <c r="J158" s="74">
        <v>0</v>
      </c>
      <c r="K158" s="74">
        <v>0</v>
      </c>
      <c r="L158" s="74">
        <v>0.87970000000000004</v>
      </c>
      <c r="M158" s="74">
        <v>1.37E-2</v>
      </c>
      <c r="N158" s="74">
        <v>0.87970000000000004</v>
      </c>
      <c r="O158" s="74">
        <v>0</v>
      </c>
      <c r="P158" s="74">
        <v>0</v>
      </c>
    </row>
    <row r="159" spans="1:16" hidden="1" outlineLevel="1" collapsed="1">
      <c r="A159" s="62">
        <v>45047</v>
      </c>
      <c r="B159" s="74">
        <v>14.6753</v>
      </c>
      <c r="C159" s="74">
        <v>4.6994999999999996</v>
      </c>
      <c r="D159" s="74">
        <v>15.0273</v>
      </c>
      <c r="E159" s="74">
        <v>9</v>
      </c>
      <c r="F159" s="74">
        <v>2.5</v>
      </c>
      <c r="G159" s="74">
        <v>16.7773</v>
      </c>
      <c r="H159" s="74">
        <v>4.6994999999999996</v>
      </c>
      <c r="I159" s="74">
        <v>17.271999999999998</v>
      </c>
      <c r="J159" s="74">
        <v>9</v>
      </c>
      <c r="K159" s="74">
        <v>2.5</v>
      </c>
      <c r="L159" s="74">
        <v>1.0314000000000001</v>
      </c>
      <c r="M159" s="74">
        <v>1.37E-2</v>
      </c>
      <c r="N159" s="74">
        <v>1.0314000000000001</v>
      </c>
      <c r="O159" s="74">
        <v>0</v>
      </c>
      <c r="P159" s="74">
        <v>0</v>
      </c>
    </row>
    <row r="160" spans="1:16" hidden="1" outlineLevel="1" collapsed="1">
      <c r="A160" s="62">
        <v>45078</v>
      </c>
      <c r="B160" s="74">
        <v>12.3714</v>
      </c>
      <c r="C160" s="74">
        <v>2.9358</v>
      </c>
      <c r="D160" s="74">
        <v>12.7736</v>
      </c>
      <c r="E160" s="74">
        <v>12</v>
      </c>
      <c r="F160" s="74">
        <v>0</v>
      </c>
      <c r="G160" s="74">
        <v>14.793699999999999</v>
      </c>
      <c r="H160" s="74">
        <v>2.9358</v>
      </c>
      <c r="I160" s="74">
        <v>15.4102</v>
      </c>
      <c r="J160" s="74">
        <v>12</v>
      </c>
      <c r="K160" s="74">
        <v>0</v>
      </c>
      <c r="L160" s="74">
        <v>0.75490000000000002</v>
      </c>
      <c r="M160" s="74">
        <v>1.37E-2</v>
      </c>
      <c r="N160" s="74">
        <v>0.75490000000000002</v>
      </c>
      <c r="O160" s="74">
        <v>0</v>
      </c>
      <c r="P160" s="74" t="s">
        <v>127</v>
      </c>
    </row>
    <row r="161" spans="1:16" hidden="1" outlineLevel="1" collapsed="1">
      <c r="A161" s="62">
        <v>45108</v>
      </c>
      <c r="B161" s="74">
        <v>12.105700000000001</v>
      </c>
      <c r="C161" s="74">
        <v>3.3412999999999999</v>
      </c>
      <c r="D161" s="74">
        <v>13.125</v>
      </c>
      <c r="E161" s="74">
        <v>3.6457999999999999</v>
      </c>
      <c r="F161" s="74">
        <v>5.8079999999999998</v>
      </c>
      <c r="G161" s="74">
        <v>14.790699999999999</v>
      </c>
      <c r="H161" s="74">
        <v>2.9575</v>
      </c>
      <c r="I161" s="74">
        <v>15.3245</v>
      </c>
      <c r="J161" s="74">
        <v>5.1429999999999998</v>
      </c>
      <c r="K161" s="74">
        <v>6.6325000000000003</v>
      </c>
      <c r="L161" s="74">
        <v>1.5833999999999999</v>
      </c>
      <c r="M161" s="74">
        <v>3.55</v>
      </c>
      <c r="N161" s="74">
        <v>0.56589999999999996</v>
      </c>
      <c r="O161" s="74">
        <v>3.5</v>
      </c>
      <c r="P161" s="74">
        <v>0.01</v>
      </c>
    </row>
    <row r="162" spans="1:16" hidden="1" outlineLevel="1" collapsed="1">
      <c r="A162" s="62">
        <v>45139</v>
      </c>
      <c r="B162" s="74">
        <v>13.738200000000001</v>
      </c>
      <c r="C162" s="74">
        <v>3.7418</v>
      </c>
      <c r="D162" s="74">
        <v>14.032500000000001</v>
      </c>
      <c r="E162" s="74">
        <v>3.9207000000000001</v>
      </c>
      <c r="F162" s="74">
        <v>2.5</v>
      </c>
      <c r="G162" s="74">
        <v>14.740500000000001</v>
      </c>
      <c r="H162" s="74">
        <v>3.7418</v>
      </c>
      <c r="I162" s="74">
        <v>15.055999999999999</v>
      </c>
      <c r="J162" s="74">
        <v>11.378399999999999</v>
      </c>
      <c r="K162" s="74">
        <v>2.5</v>
      </c>
      <c r="L162" s="74">
        <v>0.87180000000000002</v>
      </c>
      <c r="M162" s="74">
        <v>1.37E-2</v>
      </c>
      <c r="N162" s="74">
        <v>0.78680000000000005</v>
      </c>
      <c r="O162" s="74">
        <v>3.15</v>
      </c>
      <c r="P162" s="74">
        <v>0</v>
      </c>
    </row>
    <row r="163" spans="1:16" hidden="1" outlineLevel="1" collapsed="1">
      <c r="A163" s="62">
        <v>45170</v>
      </c>
      <c r="B163" s="74">
        <v>13.0214</v>
      </c>
      <c r="C163" s="74">
        <v>3.6633</v>
      </c>
      <c r="D163" s="74">
        <v>13.317</v>
      </c>
      <c r="E163" s="74">
        <v>9</v>
      </c>
      <c r="F163" s="74">
        <v>0</v>
      </c>
      <c r="G163" s="74">
        <v>13.6112</v>
      </c>
      <c r="H163" s="74">
        <v>3.6633</v>
      </c>
      <c r="I163" s="74">
        <v>13.942</v>
      </c>
      <c r="J163" s="74">
        <v>9</v>
      </c>
      <c r="K163" s="74">
        <v>0</v>
      </c>
      <c r="L163" s="74">
        <v>1.4309000000000001</v>
      </c>
      <c r="M163" s="74">
        <v>1.37E-2</v>
      </c>
      <c r="N163" s="74">
        <v>1.4309000000000001</v>
      </c>
      <c r="O163" s="74">
        <v>0</v>
      </c>
      <c r="P163" s="74">
        <v>0</v>
      </c>
    </row>
    <row r="164" spans="1:16" hidden="1" outlineLevel="1" collapsed="1">
      <c r="A164" s="62">
        <v>45200</v>
      </c>
      <c r="B164" s="74">
        <v>11.196300000000001</v>
      </c>
      <c r="C164" s="74">
        <v>3.9024000000000001</v>
      </c>
      <c r="D164" s="74">
        <v>11.475099999999999</v>
      </c>
      <c r="E164" s="74">
        <v>9</v>
      </c>
      <c r="F164" s="74">
        <v>6.05</v>
      </c>
      <c r="G164" s="74">
        <v>11.759600000000001</v>
      </c>
      <c r="H164" s="74">
        <v>3.9024000000000001</v>
      </c>
      <c r="I164" s="74">
        <v>12.079499999999999</v>
      </c>
      <c r="J164" s="74">
        <v>9</v>
      </c>
      <c r="K164" s="74">
        <v>6.05</v>
      </c>
      <c r="L164" s="74">
        <v>2.2090000000000001</v>
      </c>
      <c r="M164" s="74">
        <v>1.37E-2</v>
      </c>
      <c r="N164" s="74">
        <v>2.2090000000000001</v>
      </c>
      <c r="O164" s="74">
        <v>0</v>
      </c>
      <c r="P164" s="74">
        <v>0</v>
      </c>
    </row>
    <row r="165" spans="1:16" hidden="1" outlineLevel="1" collapsed="1">
      <c r="A165" s="62">
        <v>45231</v>
      </c>
      <c r="B165" s="74">
        <v>11.271800000000001</v>
      </c>
      <c r="C165" s="74">
        <v>4.2652999999999999</v>
      </c>
      <c r="D165" s="74">
        <v>11.5746</v>
      </c>
      <c r="E165" s="74">
        <v>1.8858999999999999</v>
      </c>
      <c r="F165" s="74">
        <v>0</v>
      </c>
      <c r="G165" s="74">
        <v>11.686999999999999</v>
      </c>
      <c r="H165" s="74">
        <v>4.2652999999999999</v>
      </c>
      <c r="I165" s="74">
        <v>12.01</v>
      </c>
      <c r="J165" s="74">
        <v>9.6478000000000002</v>
      </c>
      <c r="K165" s="74">
        <v>0</v>
      </c>
      <c r="L165" s="74">
        <v>1.9685999999999999</v>
      </c>
      <c r="M165" s="74">
        <v>1.37E-2</v>
      </c>
      <c r="N165" s="74">
        <v>1.9926999999999999</v>
      </c>
      <c r="O165" s="74">
        <v>1</v>
      </c>
      <c r="P165" s="74">
        <v>0</v>
      </c>
    </row>
    <row r="166" spans="1:16" hidden="1" outlineLevel="1" collapsed="1">
      <c r="A166" s="62">
        <v>45261</v>
      </c>
      <c r="B166" s="74">
        <v>10.886699999999999</v>
      </c>
      <c r="C166" s="74">
        <v>4.2687999999999997</v>
      </c>
      <c r="D166" s="74">
        <v>11.1838</v>
      </c>
      <c r="E166" s="74">
        <v>9</v>
      </c>
      <c r="F166" s="74">
        <v>0</v>
      </c>
      <c r="G166" s="74">
        <v>11.2529</v>
      </c>
      <c r="H166" s="74">
        <v>4.2687999999999997</v>
      </c>
      <c r="I166" s="74">
        <v>11.5799</v>
      </c>
      <c r="J166" s="74">
        <v>9</v>
      </c>
      <c r="K166" s="74">
        <v>0</v>
      </c>
      <c r="L166" s="74">
        <v>2.0261999999999998</v>
      </c>
      <c r="M166" s="74">
        <v>1.32E-2</v>
      </c>
      <c r="N166" s="74">
        <v>2.0261999999999998</v>
      </c>
      <c r="O166" s="74">
        <v>0</v>
      </c>
      <c r="P166" s="74">
        <v>0</v>
      </c>
    </row>
    <row r="167" spans="1:16" hidden="1" outlineLevel="1" collapsed="1">
      <c r="A167" s="62">
        <v>45292</v>
      </c>
      <c r="B167" s="74">
        <v>9.4052000000000007</v>
      </c>
      <c r="C167" s="74">
        <v>3.7073</v>
      </c>
      <c r="D167" s="74">
        <v>9.6564999999999994</v>
      </c>
      <c r="E167" s="74">
        <v>9</v>
      </c>
      <c r="F167" s="74">
        <v>0</v>
      </c>
      <c r="G167" s="74">
        <v>9.9987999999999992</v>
      </c>
      <c r="H167" s="74">
        <v>3.7073</v>
      </c>
      <c r="I167" s="74">
        <v>10.3009</v>
      </c>
      <c r="J167" s="74">
        <v>9</v>
      </c>
      <c r="K167" s="74">
        <v>0</v>
      </c>
      <c r="L167" s="74">
        <v>2.3311999999999999</v>
      </c>
      <c r="M167" s="74">
        <v>1.32E-2</v>
      </c>
      <c r="N167" s="74">
        <v>2.3311999999999999</v>
      </c>
      <c r="O167" s="74">
        <v>0</v>
      </c>
      <c r="P167" s="74">
        <v>0</v>
      </c>
    </row>
    <row r="168" spans="1:16" hidden="1" outlineLevel="1" collapsed="1">
      <c r="A168" s="62">
        <v>45323</v>
      </c>
      <c r="B168" s="74">
        <v>8.9501000000000008</v>
      </c>
      <c r="C168" s="74">
        <v>3.8527</v>
      </c>
      <c r="D168" s="74">
        <v>9.2164000000000001</v>
      </c>
      <c r="E168" s="74">
        <v>9</v>
      </c>
      <c r="F168" s="74">
        <v>0</v>
      </c>
      <c r="G168" s="74">
        <v>9.5167999999999999</v>
      </c>
      <c r="H168" s="74">
        <v>3.8527</v>
      </c>
      <c r="I168" s="74">
        <v>9.8391000000000002</v>
      </c>
      <c r="J168" s="74">
        <v>9</v>
      </c>
      <c r="K168" s="74">
        <v>0</v>
      </c>
      <c r="L168" s="74">
        <v>2.2591000000000001</v>
      </c>
      <c r="M168" s="74">
        <v>1.32E-2</v>
      </c>
      <c r="N168" s="74">
        <v>2.2591000000000001</v>
      </c>
      <c r="O168" s="74">
        <v>0</v>
      </c>
      <c r="P168" s="74">
        <v>0</v>
      </c>
    </row>
    <row r="169" spans="1:16" hidden="1" outlineLevel="1" collapsed="1">
      <c r="A169" s="62">
        <v>45352</v>
      </c>
      <c r="B169" s="74">
        <v>10.2569</v>
      </c>
      <c r="C169" s="74">
        <v>4.7358000000000002</v>
      </c>
      <c r="D169" s="74">
        <v>10.488899999999999</v>
      </c>
      <c r="E169" s="74">
        <v>11.206799999999999</v>
      </c>
      <c r="F169" s="74">
        <v>0</v>
      </c>
      <c r="G169" s="74">
        <v>10.6297</v>
      </c>
      <c r="H169" s="74">
        <v>4.7358000000000002</v>
      </c>
      <c r="I169" s="74">
        <v>10.888199999999999</v>
      </c>
      <c r="J169" s="74">
        <v>11.206799999999999</v>
      </c>
      <c r="K169" s="74">
        <v>0</v>
      </c>
      <c r="L169" s="74">
        <v>1.2906</v>
      </c>
      <c r="M169" s="74">
        <v>1.2800000000000001E-2</v>
      </c>
      <c r="N169" s="74">
        <v>1.2906</v>
      </c>
      <c r="O169" s="74">
        <v>0</v>
      </c>
      <c r="P169" s="74">
        <v>0</v>
      </c>
    </row>
    <row r="170" spans="1:16" collapsed="1">
      <c r="A170" s="62">
        <v>45383</v>
      </c>
      <c r="B170" s="74">
        <v>10.251300000000001</v>
      </c>
      <c r="C170" s="74">
        <v>5.7803000000000004</v>
      </c>
      <c r="D170" s="74">
        <v>10.389900000000001</v>
      </c>
      <c r="E170" s="74">
        <v>9</v>
      </c>
      <c r="F170" s="74">
        <v>0</v>
      </c>
      <c r="G170" s="74">
        <v>10.896699999999999</v>
      </c>
      <c r="H170" s="74">
        <v>5.7803000000000004</v>
      </c>
      <c r="I170" s="74">
        <v>11.068199999999999</v>
      </c>
      <c r="J170" s="74">
        <v>9</v>
      </c>
      <c r="K170" s="74">
        <v>0</v>
      </c>
      <c r="L170" s="74">
        <v>2.1175000000000002</v>
      </c>
      <c r="M170" s="74">
        <v>1.2699999999999999E-2</v>
      </c>
      <c r="N170" s="74">
        <v>2.1175000000000002</v>
      </c>
      <c r="O170" s="74">
        <v>0</v>
      </c>
      <c r="P170" s="74">
        <v>0</v>
      </c>
    </row>
    <row r="171" spans="1:16">
      <c r="A171" s="62">
        <v>45413</v>
      </c>
      <c r="B171" s="74">
        <v>9.0219000000000005</v>
      </c>
      <c r="C171" s="74">
        <v>3.9973999999999998</v>
      </c>
      <c r="D171" s="74">
        <v>9.2025000000000006</v>
      </c>
      <c r="E171" s="74">
        <v>9</v>
      </c>
      <c r="F171" s="74">
        <v>0</v>
      </c>
      <c r="G171" s="74">
        <v>9.4527000000000001</v>
      </c>
      <c r="H171" s="74">
        <v>3.9973999999999998</v>
      </c>
      <c r="I171" s="74">
        <v>9.6600999999999999</v>
      </c>
      <c r="J171" s="74">
        <v>9</v>
      </c>
      <c r="K171" s="74">
        <v>0</v>
      </c>
      <c r="L171" s="74">
        <v>1.1369</v>
      </c>
      <c r="M171" s="74">
        <v>1.23E-2</v>
      </c>
      <c r="N171" s="74">
        <v>1.1369</v>
      </c>
      <c r="O171" s="74">
        <v>0</v>
      </c>
      <c r="P171" s="74">
        <v>0</v>
      </c>
    </row>
    <row r="172" spans="1:16">
      <c r="A172" s="62">
        <v>45444</v>
      </c>
      <c r="B172" s="74">
        <v>9.8209</v>
      </c>
      <c r="C172" s="74">
        <v>4.1479999999999997</v>
      </c>
      <c r="D172" s="74">
        <v>9.9738000000000007</v>
      </c>
      <c r="E172" s="74">
        <v>8.7248999999999999</v>
      </c>
      <c r="F172" s="74">
        <v>0</v>
      </c>
      <c r="G172" s="74">
        <v>10.1112</v>
      </c>
      <c r="H172" s="74">
        <v>4.1479999999999997</v>
      </c>
      <c r="I172" s="74">
        <v>10.2774</v>
      </c>
      <c r="J172" s="74">
        <v>8.7248999999999999</v>
      </c>
      <c r="K172" s="74">
        <v>0</v>
      </c>
      <c r="L172" s="74">
        <v>0.91830000000000001</v>
      </c>
      <c r="M172" s="74">
        <v>1.23E-2</v>
      </c>
      <c r="N172" s="74">
        <v>0.91830000000000001</v>
      </c>
      <c r="O172" s="74">
        <v>0</v>
      </c>
      <c r="P172" s="74">
        <v>0</v>
      </c>
    </row>
    <row r="173" spans="1:16">
      <c r="A173" s="62">
        <v>45474</v>
      </c>
      <c r="B173" s="74">
        <v>9.3958999999999993</v>
      </c>
      <c r="C173" s="74">
        <v>3.8464999999999998</v>
      </c>
      <c r="D173" s="74">
        <v>9.5740999999999996</v>
      </c>
      <c r="E173" s="74">
        <v>3.8860000000000001</v>
      </c>
      <c r="F173" s="74">
        <v>0</v>
      </c>
      <c r="G173" s="74">
        <v>9.7310999999999996</v>
      </c>
      <c r="H173" s="74">
        <v>3.8464999999999998</v>
      </c>
      <c r="I173" s="74">
        <v>9.8849</v>
      </c>
      <c r="J173" s="74">
        <v>12.735300000000001</v>
      </c>
      <c r="K173" s="74">
        <v>0</v>
      </c>
      <c r="L173" s="74">
        <v>1.5104</v>
      </c>
      <c r="M173" s="74">
        <v>1.2200000000000001E-2</v>
      </c>
      <c r="N173" s="74">
        <v>1.2605</v>
      </c>
      <c r="O173" s="74">
        <v>3</v>
      </c>
      <c r="P173" s="74">
        <v>0</v>
      </c>
    </row>
    <row r="174" spans="1:16">
      <c r="A174" s="62">
        <v>45505</v>
      </c>
      <c r="B174" s="74">
        <v>8.8119999999999994</v>
      </c>
      <c r="C174" s="74">
        <v>4.03</v>
      </c>
      <c r="D174" s="74">
        <v>8.9715000000000007</v>
      </c>
      <c r="E174" s="74">
        <v>11.712300000000001</v>
      </c>
      <c r="F174" s="74">
        <v>0</v>
      </c>
      <c r="G174" s="74">
        <v>9.3385999999999996</v>
      </c>
      <c r="H174" s="74">
        <v>4.03</v>
      </c>
      <c r="I174" s="74">
        <v>9.5320999999999998</v>
      </c>
      <c r="J174" s="74">
        <v>11.712300000000001</v>
      </c>
      <c r="K174" s="74">
        <v>0</v>
      </c>
      <c r="L174" s="74">
        <v>1.4758</v>
      </c>
      <c r="M174" s="74">
        <v>1.2200000000000001E-2</v>
      </c>
      <c r="N174" s="74">
        <v>1.4758</v>
      </c>
      <c r="O174" s="74">
        <v>0</v>
      </c>
      <c r="P174" s="74">
        <v>0</v>
      </c>
    </row>
    <row r="175" spans="1:16">
      <c r="A175" s="62">
        <v>45536</v>
      </c>
      <c r="B175" s="74">
        <v>8.3924000000000003</v>
      </c>
      <c r="C175" s="74">
        <v>3.6576</v>
      </c>
      <c r="D175" s="74">
        <v>8.6879000000000008</v>
      </c>
      <c r="E175" s="74">
        <v>3.2782</v>
      </c>
      <c r="F175" s="74">
        <v>0</v>
      </c>
      <c r="G175" s="74">
        <v>9.0067000000000004</v>
      </c>
      <c r="H175" s="74">
        <v>3.6576</v>
      </c>
      <c r="I175" s="74">
        <v>9.2523999999999997</v>
      </c>
      <c r="J175" s="74">
        <v>13.021699999999999</v>
      </c>
      <c r="K175" s="74">
        <v>0</v>
      </c>
      <c r="L175" s="74">
        <v>1.6871</v>
      </c>
      <c r="M175" s="74">
        <v>1.2200000000000001E-2</v>
      </c>
      <c r="N175" s="74">
        <v>1.4612000000000001</v>
      </c>
      <c r="O175" s="74">
        <v>2.6739000000000002</v>
      </c>
      <c r="P175" s="74">
        <v>0</v>
      </c>
    </row>
    <row r="176" spans="1:16">
      <c r="A176" s="62">
        <v>45566</v>
      </c>
      <c r="B176" s="74">
        <v>8.0627999999999993</v>
      </c>
      <c r="C176" s="74">
        <v>3.4965000000000002</v>
      </c>
      <c r="D176" s="74">
        <v>8.2294999999999998</v>
      </c>
      <c r="E176" s="74">
        <v>7.8418999999999999</v>
      </c>
      <c r="F176" s="74">
        <v>0</v>
      </c>
      <c r="G176" s="74">
        <v>8.8409999999999993</v>
      </c>
      <c r="H176" s="74">
        <v>3.4965000000000002</v>
      </c>
      <c r="I176" s="74">
        <v>9.0615000000000006</v>
      </c>
      <c r="J176" s="74">
        <v>7.8418999999999999</v>
      </c>
      <c r="K176" s="74">
        <v>0</v>
      </c>
      <c r="L176" s="74">
        <v>1.6242000000000001</v>
      </c>
      <c r="M176" s="74">
        <v>1.2E-2</v>
      </c>
      <c r="N176" s="74">
        <v>1.6242000000000001</v>
      </c>
      <c r="O176" s="74">
        <v>0</v>
      </c>
      <c r="P176" s="74">
        <v>0</v>
      </c>
    </row>
    <row r="177" spans="1:16">
      <c r="A177" s="62">
        <v>45597</v>
      </c>
      <c r="B177" s="74">
        <v>7.8097000000000003</v>
      </c>
      <c r="C177" s="74">
        <v>3.3022</v>
      </c>
      <c r="D177" s="74">
        <v>7.9150999999999998</v>
      </c>
      <c r="E177" s="74">
        <v>8.2386999999999997</v>
      </c>
      <c r="F177" s="74">
        <v>0</v>
      </c>
      <c r="G177" s="74">
        <v>8.2050999999999998</v>
      </c>
      <c r="H177" s="74">
        <v>3.3022</v>
      </c>
      <c r="I177" s="74">
        <v>8.3268000000000004</v>
      </c>
      <c r="J177" s="74">
        <v>8.2386999999999997</v>
      </c>
      <c r="K177" s="74">
        <v>0</v>
      </c>
      <c r="L177" s="74">
        <v>1.1471</v>
      </c>
      <c r="M177" s="74">
        <v>1.2E-2</v>
      </c>
      <c r="N177" s="74">
        <v>1.1471</v>
      </c>
      <c r="O177" s="74">
        <v>0</v>
      </c>
      <c r="P177" s="74">
        <v>0</v>
      </c>
    </row>
    <row r="178" spans="1:16">
      <c r="A178" s="62">
        <v>45627</v>
      </c>
      <c r="B178" s="74">
        <v>7.9828000000000001</v>
      </c>
      <c r="C178" s="74">
        <v>3.2905000000000002</v>
      </c>
      <c r="D178" s="74">
        <v>8.1739999999999995</v>
      </c>
      <c r="E178" s="74">
        <v>0</v>
      </c>
      <c r="F178" s="74">
        <v>0</v>
      </c>
      <c r="G178" s="74">
        <v>8.3665000000000003</v>
      </c>
      <c r="H178" s="74">
        <v>3.2905000000000002</v>
      </c>
      <c r="I178" s="74">
        <v>8.5853999999999999</v>
      </c>
      <c r="J178" s="74">
        <v>0</v>
      </c>
      <c r="K178" s="74">
        <v>0</v>
      </c>
      <c r="L178" s="74">
        <v>1.0971</v>
      </c>
      <c r="M178" s="74">
        <v>0</v>
      </c>
      <c r="N178" s="74">
        <v>1.0971</v>
      </c>
      <c r="O178" s="74">
        <v>0</v>
      </c>
      <c r="P178" s="74">
        <v>0</v>
      </c>
    </row>
    <row r="179" spans="1:16">
      <c r="A179" s="62">
        <v>45658</v>
      </c>
      <c r="B179" s="74">
        <v>7.8352000000000004</v>
      </c>
      <c r="C179" s="74">
        <v>3.5274000000000001</v>
      </c>
      <c r="D179" s="74">
        <v>7.9305000000000003</v>
      </c>
      <c r="E179" s="74">
        <v>8</v>
      </c>
      <c r="F179" s="74">
        <v>0</v>
      </c>
      <c r="G179" s="74">
        <v>8.5398999999999994</v>
      </c>
      <c r="H179" s="74">
        <v>3.5274000000000001</v>
      </c>
      <c r="I179" s="74">
        <v>8.6631999999999998</v>
      </c>
      <c r="J179" s="74">
        <v>8</v>
      </c>
      <c r="K179" s="74">
        <v>0</v>
      </c>
      <c r="L179" s="74">
        <v>1.3453999999999999</v>
      </c>
      <c r="M179" s="74">
        <v>0</v>
      </c>
      <c r="N179" s="74">
        <v>1.3453999999999999</v>
      </c>
      <c r="O179" s="74">
        <v>0</v>
      </c>
      <c r="P179" s="74">
        <v>0</v>
      </c>
    </row>
    <row r="180" spans="1:16">
      <c r="A180" s="62">
        <v>45689</v>
      </c>
      <c r="B180" s="74">
        <v>8.4138999999999999</v>
      </c>
      <c r="C180" s="74">
        <v>4.6590999999999996</v>
      </c>
      <c r="D180" s="74">
        <v>8.5383999999999993</v>
      </c>
      <c r="E180" s="74">
        <v>10.164400000000001</v>
      </c>
      <c r="F180" s="74">
        <v>0</v>
      </c>
      <c r="G180" s="74">
        <v>8.8696999999999999</v>
      </c>
      <c r="H180" s="74">
        <v>4.6590999999999996</v>
      </c>
      <c r="I180" s="74">
        <v>9.0190000000000001</v>
      </c>
      <c r="J180" s="74">
        <v>10.1831</v>
      </c>
      <c r="K180" s="74">
        <v>0</v>
      </c>
      <c r="L180" s="74">
        <v>1.3634999999999999</v>
      </c>
      <c r="M180" s="74">
        <v>0</v>
      </c>
      <c r="N180" s="74">
        <v>1.3634999999999999</v>
      </c>
      <c r="O180" s="74">
        <v>1.7</v>
      </c>
      <c r="P180" s="74">
        <v>0</v>
      </c>
    </row>
    <row r="181" spans="1:16">
      <c r="A181" s="62">
        <v>45717</v>
      </c>
      <c r="B181" s="74">
        <v>8.6462000000000003</v>
      </c>
      <c r="C181" s="74">
        <v>5.1565000000000003</v>
      </c>
      <c r="D181" s="74">
        <v>8.7632999999999992</v>
      </c>
      <c r="E181" s="74">
        <v>8</v>
      </c>
      <c r="F181" s="74">
        <v>0</v>
      </c>
      <c r="G181" s="74">
        <v>9.0995000000000008</v>
      </c>
      <c r="H181" s="74">
        <v>5.1565000000000003</v>
      </c>
      <c r="I181" s="74">
        <v>9.24</v>
      </c>
      <c r="J181" s="74">
        <v>8</v>
      </c>
      <c r="K181" s="74">
        <v>0</v>
      </c>
      <c r="L181" s="74">
        <v>1.0208999999999999</v>
      </c>
      <c r="M181" s="74">
        <v>0</v>
      </c>
      <c r="N181" s="74">
        <v>1.0208999999999999</v>
      </c>
      <c r="O181" s="74">
        <v>0</v>
      </c>
      <c r="P181" s="74">
        <v>0</v>
      </c>
    </row>
    <row r="182" spans="1:16">
      <c r="A182" s="62">
        <v>45748</v>
      </c>
      <c r="B182" s="74">
        <v>9.0784000000000002</v>
      </c>
      <c r="C182" s="74">
        <v>4.2496</v>
      </c>
      <c r="D182" s="74">
        <v>9.1980000000000004</v>
      </c>
      <c r="E182" s="74">
        <v>7.5414000000000003</v>
      </c>
      <c r="F182" s="74">
        <v>0</v>
      </c>
      <c r="G182" s="74">
        <v>9.6645000000000003</v>
      </c>
      <c r="H182" s="74">
        <v>4.2496</v>
      </c>
      <c r="I182" s="74">
        <v>9.8092000000000006</v>
      </c>
      <c r="J182" s="74">
        <v>7.9817</v>
      </c>
      <c r="K182" s="74">
        <v>0</v>
      </c>
      <c r="L182" s="74">
        <v>1.5024</v>
      </c>
      <c r="M182" s="74">
        <v>0</v>
      </c>
      <c r="N182" s="74">
        <v>1.5024</v>
      </c>
      <c r="O182" s="74">
        <v>1.7</v>
      </c>
      <c r="P182" s="7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70" customWidth="1"/>
    <col min="2" max="2" width="9.88671875" style="71" customWidth="1"/>
    <col min="3" max="16" width="7.88671875" style="71" customWidth="1"/>
    <col min="17" max="16384" width="9.109375" style="71"/>
  </cols>
  <sheetData>
    <row r="1" spans="1:16" ht="14.4">
      <c r="A1" s="108" t="s">
        <v>173</v>
      </c>
    </row>
    <row r="2" spans="1:16" ht="5.25" customHeight="1"/>
    <row r="3" spans="1:16" ht="27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254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255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64.5" customHeight="1">
      <c r="A8" s="204"/>
      <c r="B8" s="256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4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t="12.75" hidden="1" customHeight="1" outlineLevel="1">
      <c r="A11" s="62">
        <v>40544</v>
      </c>
      <c r="B11" s="74">
        <v>9.6998999999999995</v>
      </c>
      <c r="C11" s="74">
        <v>3.9155000000000002</v>
      </c>
      <c r="D11" s="74">
        <v>9.9442000000000004</v>
      </c>
      <c r="E11" s="74">
        <v>13.488300000000001</v>
      </c>
      <c r="F11" s="74">
        <v>11.642300000000001</v>
      </c>
      <c r="G11" s="74">
        <v>12.0358</v>
      </c>
      <c r="H11" s="74">
        <v>4.1600999999999999</v>
      </c>
      <c r="I11" s="74">
        <v>13.48</v>
      </c>
      <c r="J11" s="74">
        <v>15.8202</v>
      </c>
      <c r="K11" s="74">
        <v>14.541700000000001</v>
      </c>
      <c r="L11" s="74">
        <v>6.2248000000000001</v>
      </c>
      <c r="M11" s="74">
        <v>3.2915999999999999</v>
      </c>
      <c r="N11" s="74">
        <v>6.3659999999999997</v>
      </c>
      <c r="O11" s="74">
        <v>7.8094000000000001</v>
      </c>
      <c r="P11" s="74">
        <v>7.1241000000000003</v>
      </c>
    </row>
    <row r="12" spans="1:16" ht="12.75" hidden="1" customHeight="1" outlineLevel="1">
      <c r="A12" s="62">
        <v>40575</v>
      </c>
      <c r="B12" s="74">
        <v>9.4604999999999997</v>
      </c>
      <c r="C12" s="74">
        <v>3.6932999999999998</v>
      </c>
      <c r="D12" s="74">
        <v>9.6167999999999996</v>
      </c>
      <c r="E12" s="74">
        <v>13.936999999999999</v>
      </c>
      <c r="F12" s="74">
        <v>11.551</v>
      </c>
      <c r="G12" s="74">
        <v>11.6631</v>
      </c>
      <c r="H12" s="74">
        <v>3.8872</v>
      </c>
      <c r="I12" s="74">
        <v>12.7218</v>
      </c>
      <c r="J12" s="74">
        <v>16.623200000000001</v>
      </c>
      <c r="K12" s="74">
        <v>15.170999999999999</v>
      </c>
      <c r="L12" s="74">
        <v>6.1790000000000003</v>
      </c>
      <c r="M12" s="74">
        <v>3.2341000000000002</v>
      </c>
      <c r="N12" s="74">
        <v>6.2568000000000001</v>
      </c>
      <c r="O12" s="74">
        <v>8.2188999999999997</v>
      </c>
      <c r="P12" s="74">
        <v>6.7804000000000002</v>
      </c>
    </row>
    <row r="13" spans="1:16" ht="12.75" hidden="1" customHeight="1" outlineLevel="1">
      <c r="A13" s="62">
        <v>40603</v>
      </c>
      <c r="B13" s="74">
        <v>8.4944000000000006</v>
      </c>
      <c r="C13" s="74">
        <v>4.1482000000000001</v>
      </c>
      <c r="D13" s="74">
        <v>8.5761000000000003</v>
      </c>
      <c r="E13" s="74">
        <v>11.9232</v>
      </c>
      <c r="F13" s="74">
        <v>8.7931000000000008</v>
      </c>
      <c r="G13" s="74">
        <v>10.745799999999999</v>
      </c>
      <c r="H13" s="74">
        <v>4.4928999999999997</v>
      </c>
      <c r="I13" s="74">
        <v>11.7677</v>
      </c>
      <c r="J13" s="74">
        <v>15.467599999999999</v>
      </c>
      <c r="K13" s="74">
        <v>12.4452</v>
      </c>
      <c r="L13" s="74">
        <v>6.0616000000000003</v>
      </c>
      <c r="M13" s="74">
        <v>3.2789000000000001</v>
      </c>
      <c r="N13" s="74">
        <v>6.0606</v>
      </c>
      <c r="O13" s="74">
        <v>7.5190999999999999</v>
      </c>
      <c r="P13" s="74">
        <v>6.3268000000000004</v>
      </c>
    </row>
    <row r="14" spans="1:16" ht="12.75" hidden="1" customHeight="1" outlineLevel="1">
      <c r="A14" s="62">
        <v>40634</v>
      </c>
      <c r="B14" s="74">
        <v>8.3291000000000004</v>
      </c>
      <c r="C14" s="74">
        <v>4.2488000000000001</v>
      </c>
      <c r="D14" s="74">
        <v>8.3849</v>
      </c>
      <c r="E14" s="74">
        <v>12.350300000000001</v>
      </c>
      <c r="F14" s="74">
        <v>13.301299999999999</v>
      </c>
      <c r="G14" s="74">
        <v>10.423400000000001</v>
      </c>
      <c r="H14" s="74">
        <v>4.7145999999999999</v>
      </c>
      <c r="I14" s="74">
        <v>11.6602</v>
      </c>
      <c r="J14" s="74">
        <v>14.903600000000001</v>
      </c>
      <c r="K14" s="74">
        <v>14.227</v>
      </c>
      <c r="L14" s="74">
        <v>5.6458000000000004</v>
      </c>
      <c r="M14" s="74">
        <v>3.0310000000000001</v>
      </c>
      <c r="N14" s="74">
        <v>5.8956</v>
      </c>
      <c r="O14" s="74">
        <v>6.9859</v>
      </c>
      <c r="P14" s="74">
        <v>7.7419000000000002</v>
      </c>
    </row>
    <row r="15" spans="1:16" ht="12.75" hidden="1" customHeight="1" outlineLevel="1">
      <c r="A15" s="62">
        <v>40664</v>
      </c>
      <c r="B15" s="74">
        <v>8.7218</v>
      </c>
      <c r="C15" s="74">
        <v>4.1382000000000003</v>
      </c>
      <c r="D15" s="74">
        <v>8.9774999999999991</v>
      </c>
      <c r="E15" s="74">
        <v>11.938499999999999</v>
      </c>
      <c r="F15" s="74">
        <v>13.0297</v>
      </c>
      <c r="G15" s="74">
        <v>10.8406</v>
      </c>
      <c r="H15" s="74">
        <v>4.6596000000000002</v>
      </c>
      <c r="I15" s="74">
        <v>12.017300000000001</v>
      </c>
      <c r="J15" s="74">
        <v>14.9308</v>
      </c>
      <c r="K15" s="74">
        <v>14.3218</v>
      </c>
      <c r="L15" s="74">
        <v>5.8182</v>
      </c>
      <c r="M15" s="74">
        <v>2.8382000000000001</v>
      </c>
      <c r="N15" s="74">
        <v>5.9326999999999996</v>
      </c>
      <c r="O15" s="74">
        <v>7.3303000000000003</v>
      </c>
      <c r="P15" s="74">
        <v>7.4345999999999997</v>
      </c>
    </row>
    <row r="16" spans="1:16" ht="12.75" hidden="1" customHeight="1" outlineLevel="1">
      <c r="A16" s="62">
        <v>40695</v>
      </c>
      <c r="B16" s="74">
        <v>8.4680999999999997</v>
      </c>
      <c r="C16" s="74">
        <v>4.7370000000000001</v>
      </c>
      <c r="D16" s="74">
        <v>8.3393999999999995</v>
      </c>
      <c r="E16" s="74">
        <v>11.832700000000001</v>
      </c>
      <c r="F16" s="74">
        <v>8.9817999999999998</v>
      </c>
      <c r="G16" s="74">
        <v>10.7883</v>
      </c>
      <c r="H16" s="74">
        <v>5.2218</v>
      </c>
      <c r="I16" s="74">
        <v>11.5166</v>
      </c>
      <c r="J16" s="74">
        <v>15.0098</v>
      </c>
      <c r="K16" s="74">
        <v>13.923999999999999</v>
      </c>
      <c r="L16" s="74">
        <v>5.9046000000000003</v>
      </c>
      <c r="M16" s="74">
        <v>3.6888999999999998</v>
      </c>
      <c r="N16" s="74">
        <v>6.0590000000000002</v>
      </c>
      <c r="O16" s="74">
        <v>6.923</v>
      </c>
      <c r="P16" s="74">
        <v>6.3898999999999999</v>
      </c>
    </row>
    <row r="17" spans="1:16" ht="12.75" hidden="1" customHeight="1" outlineLevel="1">
      <c r="A17" s="62">
        <v>40725</v>
      </c>
      <c r="B17" s="74">
        <v>8.4885000000000002</v>
      </c>
      <c r="C17" s="74">
        <v>4.6828000000000003</v>
      </c>
      <c r="D17" s="74">
        <v>8.2036999999999995</v>
      </c>
      <c r="E17" s="74">
        <v>11.9511</v>
      </c>
      <c r="F17" s="74">
        <v>11.916600000000001</v>
      </c>
      <c r="G17" s="74">
        <v>11.546900000000001</v>
      </c>
      <c r="H17" s="74">
        <v>6.3967000000000001</v>
      </c>
      <c r="I17" s="74">
        <v>11.6027</v>
      </c>
      <c r="J17" s="74">
        <v>14.9459</v>
      </c>
      <c r="K17" s="74">
        <v>14.075799999999999</v>
      </c>
      <c r="L17" s="74">
        <v>5.2881999999999998</v>
      </c>
      <c r="M17" s="74">
        <v>2.7841999999999998</v>
      </c>
      <c r="N17" s="74">
        <v>5.6067999999999998</v>
      </c>
      <c r="O17" s="74">
        <v>7.0442999999999998</v>
      </c>
      <c r="P17" s="74">
        <v>5.4108999999999998</v>
      </c>
    </row>
    <row r="18" spans="1:16" ht="12.75" hidden="1" customHeight="1" outlineLevel="1">
      <c r="A18" s="62">
        <v>40756</v>
      </c>
      <c r="B18" s="74">
        <v>8.4811999999999994</v>
      </c>
      <c r="C18" s="74">
        <v>4.3930999999999996</v>
      </c>
      <c r="D18" s="74">
        <v>8.4068000000000005</v>
      </c>
      <c r="E18" s="74">
        <v>11.8543</v>
      </c>
      <c r="F18" s="74">
        <v>7.0031999999999996</v>
      </c>
      <c r="G18" s="74">
        <v>11.742000000000001</v>
      </c>
      <c r="H18" s="74">
        <v>6.4570999999999996</v>
      </c>
      <c r="I18" s="74">
        <v>11.697699999999999</v>
      </c>
      <c r="J18" s="74">
        <v>14.303800000000001</v>
      </c>
      <c r="K18" s="74">
        <v>15.748799999999999</v>
      </c>
      <c r="L18" s="74">
        <v>5.3940000000000001</v>
      </c>
      <c r="M18" s="74">
        <v>2.8258999999999999</v>
      </c>
      <c r="N18" s="74">
        <v>5.5270000000000001</v>
      </c>
      <c r="O18" s="74">
        <v>7.3003999999999998</v>
      </c>
      <c r="P18" s="74">
        <v>6.7546999999999997</v>
      </c>
    </row>
    <row r="19" spans="1:16" ht="12.75" hidden="1" customHeight="1" outlineLevel="1">
      <c r="A19" s="62">
        <v>40787</v>
      </c>
      <c r="B19" s="74">
        <v>8.4578000000000007</v>
      </c>
      <c r="C19" s="74">
        <v>4.1608000000000001</v>
      </c>
      <c r="D19" s="74">
        <v>8.4344999999999999</v>
      </c>
      <c r="E19" s="74">
        <v>11.904299999999999</v>
      </c>
      <c r="F19" s="74">
        <v>17.290600000000001</v>
      </c>
      <c r="G19" s="74">
        <v>11.7943</v>
      </c>
      <c r="H19" s="74">
        <v>6.0860000000000003</v>
      </c>
      <c r="I19" s="74">
        <v>11.8</v>
      </c>
      <c r="J19" s="74">
        <v>14.979200000000001</v>
      </c>
      <c r="K19" s="74">
        <v>18.851900000000001</v>
      </c>
      <c r="L19" s="74">
        <v>5.2717999999999998</v>
      </c>
      <c r="M19" s="74">
        <v>2.6337999999999999</v>
      </c>
      <c r="N19" s="74">
        <v>5.8737000000000004</v>
      </c>
      <c r="O19" s="74">
        <v>6.7842000000000002</v>
      </c>
      <c r="P19" s="74">
        <v>8.8980999999999995</v>
      </c>
    </row>
    <row r="20" spans="1:16" ht="12.75" hidden="1" customHeight="1" outlineLevel="1">
      <c r="A20" s="62">
        <v>40817</v>
      </c>
      <c r="B20" s="74">
        <v>7.5350000000000001</v>
      </c>
      <c r="C20" s="74">
        <v>3.4725000000000001</v>
      </c>
      <c r="D20" s="74">
        <v>8.8863000000000003</v>
      </c>
      <c r="E20" s="74">
        <v>13.309900000000001</v>
      </c>
      <c r="F20" s="74">
        <v>15.3269</v>
      </c>
      <c r="G20" s="74">
        <v>10.7347</v>
      </c>
      <c r="H20" s="74">
        <v>4.6071</v>
      </c>
      <c r="I20" s="74">
        <v>12.587</v>
      </c>
      <c r="J20" s="74">
        <v>16.061299999999999</v>
      </c>
      <c r="K20" s="74">
        <v>15.7415</v>
      </c>
      <c r="L20" s="74">
        <v>4.6363000000000003</v>
      </c>
      <c r="M20" s="74">
        <v>2.6827000000000001</v>
      </c>
      <c r="N20" s="74">
        <v>6.024</v>
      </c>
      <c r="O20" s="74">
        <v>7.4215</v>
      </c>
      <c r="P20" s="74">
        <v>8.8871000000000002</v>
      </c>
    </row>
    <row r="21" spans="1:16" ht="12.75" hidden="1" customHeight="1" outlineLevel="1">
      <c r="A21" s="62">
        <v>40848</v>
      </c>
      <c r="B21" s="74">
        <v>10.5718</v>
      </c>
      <c r="C21" s="74">
        <v>3.9916</v>
      </c>
      <c r="D21" s="74">
        <v>10.8575</v>
      </c>
      <c r="E21" s="74">
        <v>13.3255</v>
      </c>
      <c r="F21" s="74">
        <v>12.6997</v>
      </c>
      <c r="G21" s="74">
        <v>14.6076</v>
      </c>
      <c r="H21" s="74">
        <v>5.9668999999999999</v>
      </c>
      <c r="I21" s="74">
        <v>15.365600000000001</v>
      </c>
      <c r="J21" s="74">
        <v>16.119</v>
      </c>
      <c r="K21" s="74">
        <v>15.106</v>
      </c>
      <c r="L21" s="74">
        <v>5.8983999999999996</v>
      </c>
      <c r="M21" s="74">
        <v>2.5430000000000001</v>
      </c>
      <c r="N21" s="74">
        <v>6.3541999999999996</v>
      </c>
      <c r="O21" s="74">
        <v>7.4050000000000002</v>
      </c>
      <c r="P21" s="74">
        <v>5.5180999999999996</v>
      </c>
    </row>
    <row r="22" spans="1:16" ht="12.75" hidden="1" customHeight="1" outlineLevel="1">
      <c r="A22" s="62">
        <v>40878</v>
      </c>
      <c r="B22" s="74">
        <v>12.539199999999999</v>
      </c>
      <c r="C22" s="74">
        <v>4.2523</v>
      </c>
      <c r="D22" s="74">
        <v>13.616300000000001</v>
      </c>
      <c r="E22" s="74">
        <v>13.354100000000001</v>
      </c>
      <c r="F22" s="74">
        <v>14.1952</v>
      </c>
      <c r="G22" s="74">
        <v>17.1128</v>
      </c>
      <c r="H22" s="74">
        <v>6.4657</v>
      </c>
      <c r="I22" s="74">
        <v>18.371700000000001</v>
      </c>
      <c r="J22" s="74">
        <v>16.662199999999999</v>
      </c>
      <c r="K22" s="74">
        <v>15.3904</v>
      </c>
      <c r="L22" s="74">
        <v>6.3798000000000004</v>
      </c>
      <c r="M22" s="74">
        <v>2.6558999999999999</v>
      </c>
      <c r="N22" s="74">
        <v>6.8404999999999996</v>
      </c>
      <c r="O22" s="74">
        <v>8.0213000000000001</v>
      </c>
      <c r="P22" s="74">
        <v>8.0352999999999994</v>
      </c>
    </row>
    <row r="23" spans="1:16" ht="12.75" hidden="1" customHeight="1" outlineLevel="1">
      <c r="A23" s="62">
        <v>40909</v>
      </c>
      <c r="B23" s="74">
        <v>12.247299999999999</v>
      </c>
      <c r="C23" s="74">
        <v>5.4960000000000004</v>
      </c>
      <c r="D23" s="74">
        <v>12.804500000000001</v>
      </c>
      <c r="E23" s="74">
        <v>13.133100000000001</v>
      </c>
      <c r="F23" s="74">
        <v>16.686299999999999</v>
      </c>
      <c r="G23" s="74">
        <v>16.564</v>
      </c>
      <c r="H23" s="74">
        <v>7.5914999999999999</v>
      </c>
      <c r="I23" s="74">
        <v>17.669</v>
      </c>
      <c r="J23" s="74">
        <v>16.6401</v>
      </c>
      <c r="K23" s="74">
        <v>19.1904</v>
      </c>
      <c r="L23" s="74">
        <v>6.6260000000000003</v>
      </c>
      <c r="M23" s="74">
        <v>2.5895000000000001</v>
      </c>
      <c r="N23" s="74">
        <v>6.6759000000000004</v>
      </c>
      <c r="O23" s="74">
        <v>8.1608000000000001</v>
      </c>
      <c r="P23" s="74">
        <v>7.8613</v>
      </c>
    </row>
    <row r="24" spans="1:16" ht="12.75" hidden="1" customHeight="1" outlineLevel="1">
      <c r="A24" s="62">
        <v>40940</v>
      </c>
      <c r="B24" s="74">
        <v>12.466900000000001</v>
      </c>
      <c r="C24" s="74">
        <v>10.239000000000001</v>
      </c>
      <c r="D24" s="74">
        <v>12.494</v>
      </c>
      <c r="E24" s="74">
        <v>13.5665</v>
      </c>
      <c r="F24" s="74">
        <v>12.355499999999999</v>
      </c>
      <c r="G24" s="74">
        <v>16.603400000000001</v>
      </c>
      <c r="H24" s="74">
        <v>15.0923</v>
      </c>
      <c r="I24" s="74">
        <v>16.587700000000002</v>
      </c>
      <c r="J24" s="74">
        <v>17.417000000000002</v>
      </c>
      <c r="K24" s="74">
        <v>15.9466</v>
      </c>
      <c r="L24" s="74">
        <v>6.5251999999999999</v>
      </c>
      <c r="M24" s="74">
        <v>4.0107999999999997</v>
      </c>
      <c r="N24" s="74">
        <v>6.4725999999999999</v>
      </c>
      <c r="O24" s="74">
        <v>8.0734999999999992</v>
      </c>
      <c r="P24" s="74">
        <v>7.1668000000000003</v>
      </c>
    </row>
    <row r="25" spans="1:16" ht="12.75" hidden="1" customHeight="1" outlineLevel="1">
      <c r="A25" s="62">
        <v>40969</v>
      </c>
      <c r="B25" s="74">
        <v>12.518599999999999</v>
      </c>
      <c r="C25" s="74">
        <v>6.3414999999999999</v>
      </c>
      <c r="D25" s="74">
        <v>12.748900000000001</v>
      </c>
      <c r="E25" s="74">
        <v>14.7601</v>
      </c>
      <c r="F25" s="74">
        <v>13.951700000000001</v>
      </c>
      <c r="G25" s="74">
        <v>16.1541</v>
      </c>
      <c r="H25" s="74">
        <v>8.9377999999999993</v>
      </c>
      <c r="I25" s="74">
        <v>16.590199999999999</v>
      </c>
      <c r="J25" s="74">
        <v>17.726099999999999</v>
      </c>
      <c r="K25" s="74">
        <v>16.292300000000001</v>
      </c>
      <c r="L25" s="74">
        <v>6.1896000000000004</v>
      </c>
      <c r="M25" s="74">
        <v>2.9386000000000001</v>
      </c>
      <c r="N25" s="74">
        <v>6.4031000000000002</v>
      </c>
      <c r="O25" s="74">
        <v>7.6071999999999997</v>
      </c>
      <c r="P25" s="74">
        <v>8.2637999999999998</v>
      </c>
    </row>
    <row r="26" spans="1:16" ht="12.75" hidden="1" customHeight="1" outlineLevel="1">
      <c r="A26" s="62">
        <v>41000</v>
      </c>
      <c r="B26" s="74">
        <v>11.4291</v>
      </c>
      <c r="C26" s="74">
        <v>4.7506000000000004</v>
      </c>
      <c r="D26" s="74">
        <v>11.7532</v>
      </c>
      <c r="E26" s="74">
        <v>14.2563</v>
      </c>
      <c r="F26" s="74">
        <v>14.1046</v>
      </c>
      <c r="G26" s="74">
        <v>15.297800000000001</v>
      </c>
      <c r="H26" s="74">
        <v>6.8038999999999996</v>
      </c>
      <c r="I26" s="74">
        <v>15.738300000000001</v>
      </c>
      <c r="J26" s="74">
        <v>17.843</v>
      </c>
      <c r="K26" s="74">
        <v>19.493200000000002</v>
      </c>
      <c r="L26" s="74">
        <v>6.0793999999999997</v>
      </c>
      <c r="M26" s="74">
        <v>2.7322000000000002</v>
      </c>
      <c r="N26" s="74">
        <v>6.3316999999999997</v>
      </c>
      <c r="O26" s="74">
        <v>7.7992999999999997</v>
      </c>
      <c r="P26" s="74">
        <v>10.2014</v>
      </c>
    </row>
    <row r="27" spans="1:16" ht="12.75" hidden="1" customHeight="1" outlineLevel="1">
      <c r="A27" s="62">
        <v>41030</v>
      </c>
      <c r="B27" s="74">
        <v>11.263</v>
      </c>
      <c r="C27" s="74">
        <v>5.0926</v>
      </c>
      <c r="D27" s="74">
        <v>11.7537</v>
      </c>
      <c r="E27" s="74">
        <v>13.613899999999999</v>
      </c>
      <c r="F27" s="74">
        <v>13.0305</v>
      </c>
      <c r="G27" s="74">
        <v>14.884600000000001</v>
      </c>
      <c r="H27" s="74">
        <v>6.9922000000000004</v>
      </c>
      <c r="I27" s="74">
        <v>15.624599999999999</v>
      </c>
      <c r="J27" s="74">
        <v>17.1431</v>
      </c>
      <c r="K27" s="74">
        <v>15.9559</v>
      </c>
      <c r="L27" s="74">
        <v>6.1195000000000004</v>
      </c>
      <c r="M27" s="74">
        <v>2.8031000000000001</v>
      </c>
      <c r="N27" s="74">
        <v>6.3551000000000002</v>
      </c>
      <c r="O27" s="74">
        <v>7.7949999999999999</v>
      </c>
      <c r="P27" s="74">
        <v>6.7111999999999998</v>
      </c>
    </row>
    <row r="28" spans="1:16" ht="12.75" hidden="1" customHeight="1" outlineLevel="1">
      <c r="A28" s="62">
        <v>41061</v>
      </c>
      <c r="B28" s="74">
        <v>11.346399999999999</v>
      </c>
      <c r="C28" s="74">
        <v>4.9200999999999997</v>
      </c>
      <c r="D28" s="74">
        <v>11.653499999999999</v>
      </c>
      <c r="E28" s="74">
        <v>13.9353</v>
      </c>
      <c r="F28" s="74">
        <v>12.0646</v>
      </c>
      <c r="G28" s="74">
        <v>15.597099999999999</v>
      </c>
      <c r="H28" s="74">
        <v>7.3555000000000001</v>
      </c>
      <c r="I28" s="74">
        <v>16.1921</v>
      </c>
      <c r="J28" s="74">
        <v>17.398800000000001</v>
      </c>
      <c r="K28" s="74">
        <v>16.950199999999999</v>
      </c>
      <c r="L28" s="74">
        <v>6.3243</v>
      </c>
      <c r="M28" s="74">
        <v>2.8448000000000002</v>
      </c>
      <c r="N28" s="74">
        <v>6.6741000000000001</v>
      </c>
      <c r="O28" s="74">
        <v>7.7847999999999997</v>
      </c>
      <c r="P28" s="74">
        <v>8.0960999999999999</v>
      </c>
    </row>
    <row r="29" spans="1:16" ht="12.75" hidden="1" customHeight="1" outlineLevel="1">
      <c r="A29" s="62">
        <v>41091</v>
      </c>
      <c r="B29" s="74">
        <v>11.406599999999999</v>
      </c>
      <c r="C29" s="74">
        <v>5.0496999999999996</v>
      </c>
      <c r="D29" s="74">
        <v>12.3672</v>
      </c>
      <c r="E29" s="74">
        <v>12.2607</v>
      </c>
      <c r="F29" s="74">
        <v>12.7155</v>
      </c>
      <c r="G29" s="74">
        <v>16.0076</v>
      </c>
      <c r="H29" s="74">
        <v>7.2907000000000002</v>
      </c>
      <c r="I29" s="74">
        <v>17.000800000000002</v>
      </c>
      <c r="J29" s="74">
        <v>17.895099999999999</v>
      </c>
      <c r="K29" s="74">
        <v>15.9457</v>
      </c>
      <c r="L29" s="74">
        <v>6.6536999999999997</v>
      </c>
      <c r="M29" s="74">
        <v>2.8885000000000001</v>
      </c>
      <c r="N29" s="74">
        <v>6.6002999999999998</v>
      </c>
      <c r="O29" s="74">
        <v>8.2477999999999998</v>
      </c>
      <c r="P29" s="74">
        <v>8.7792999999999992</v>
      </c>
    </row>
    <row r="30" spans="1:16" ht="12.75" hidden="1" customHeight="1" outlineLevel="1">
      <c r="A30" s="62">
        <v>41122</v>
      </c>
      <c r="B30" s="74">
        <v>11.9621</v>
      </c>
      <c r="C30" s="74">
        <v>5.0872000000000002</v>
      </c>
      <c r="D30" s="74">
        <v>13.026</v>
      </c>
      <c r="E30" s="74">
        <v>12.930199999999999</v>
      </c>
      <c r="F30" s="74">
        <v>16.150500000000001</v>
      </c>
      <c r="G30" s="74">
        <v>16.391400000000001</v>
      </c>
      <c r="H30" s="74">
        <v>6.9699</v>
      </c>
      <c r="I30" s="74">
        <v>17.7026</v>
      </c>
      <c r="J30" s="74">
        <v>18.579499999999999</v>
      </c>
      <c r="K30" s="74">
        <v>19.052800000000001</v>
      </c>
      <c r="L30" s="74">
        <v>7.1420000000000003</v>
      </c>
      <c r="M30" s="74">
        <v>2.7183999999999999</v>
      </c>
      <c r="N30" s="74">
        <v>6.91</v>
      </c>
      <c r="O30" s="74">
        <v>9.0466999999999995</v>
      </c>
      <c r="P30" s="74">
        <v>7.0746000000000002</v>
      </c>
    </row>
    <row r="31" spans="1:16" ht="12.75" hidden="1" customHeight="1" outlineLevel="1">
      <c r="A31" s="62">
        <v>41153</v>
      </c>
      <c r="B31" s="74">
        <v>11.6768</v>
      </c>
      <c r="C31" s="74">
        <v>4.5820999999999996</v>
      </c>
      <c r="D31" s="74">
        <v>12.9872</v>
      </c>
      <c r="E31" s="74">
        <v>11.8028</v>
      </c>
      <c r="F31" s="74">
        <v>12.1684</v>
      </c>
      <c r="G31" s="74">
        <v>17.8415</v>
      </c>
      <c r="H31" s="74">
        <v>8.0388000000000002</v>
      </c>
      <c r="I31" s="74">
        <v>18.7697</v>
      </c>
      <c r="J31" s="74">
        <v>19.221</v>
      </c>
      <c r="K31" s="74">
        <v>19.0137</v>
      </c>
      <c r="L31" s="74">
        <v>6.8579999999999997</v>
      </c>
      <c r="M31" s="74">
        <v>2.77</v>
      </c>
      <c r="N31" s="74">
        <v>7.2561</v>
      </c>
      <c r="O31" s="74">
        <v>8.0345999999999993</v>
      </c>
      <c r="P31" s="74">
        <v>8.7431000000000001</v>
      </c>
    </row>
    <row r="32" spans="1:16" ht="12.75" hidden="1" customHeight="1" outlineLevel="1">
      <c r="A32" s="62">
        <v>41183</v>
      </c>
      <c r="B32" s="74">
        <v>12.5128</v>
      </c>
      <c r="C32" s="74">
        <v>4.9706999999999999</v>
      </c>
      <c r="D32" s="74">
        <v>13.866899999999999</v>
      </c>
      <c r="E32" s="74">
        <v>12.454599999999999</v>
      </c>
      <c r="F32" s="74">
        <v>16.336500000000001</v>
      </c>
      <c r="G32" s="74">
        <v>18.762699999999999</v>
      </c>
      <c r="H32" s="74">
        <v>8.6639999999999997</v>
      </c>
      <c r="I32" s="74">
        <v>19.9756</v>
      </c>
      <c r="J32" s="74">
        <v>19.1815</v>
      </c>
      <c r="K32" s="74">
        <v>19.5444</v>
      </c>
      <c r="L32" s="74">
        <v>7.0420999999999996</v>
      </c>
      <c r="M32" s="74">
        <v>2.7484999999999999</v>
      </c>
      <c r="N32" s="74">
        <v>7.5004</v>
      </c>
      <c r="O32" s="74">
        <v>8.2342999999999993</v>
      </c>
      <c r="P32" s="74">
        <v>8.5211000000000006</v>
      </c>
    </row>
    <row r="33" spans="1:16" ht="12.75" hidden="1" customHeight="1" outlineLevel="1">
      <c r="A33" s="62">
        <v>41214</v>
      </c>
      <c r="B33" s="74">
        <v>13.7037</v>
      </c>
      <c r="C33" s="74">
        <v>5.5015000000000001</v>
      </c>
      <c r="D33" s="74">
        <v>15.3248</v>
      </c>
      <c r="E33" s="74">
        <v>12.440300000000001</v>
      </c>
      <c r="F33" s="74">
        <v>11.6051</v>
      </c>
      <c r="G33" s="74">
        <v>19.823899999999998</v>
      </c>
      <c r="H33" s="74">
        <v>9.2605000000000004</v>
      </c>
      <c r="I33" s="74">
        <v>21.017700000000001</v>
      </c>
      <c r="J33" s="74">
        <v>19.518899999999999</v>
      </c>
      <c r="K33" s="74">
        <v>17.576000000000001</v>
      </c>
      <c r="L33" s="74">
        <v>7.3894000000000002</v>
      </c>
      <c r="M33" s="74">
        <v>2.8187000000000002</v>
      </c>
      <c r="N33" s="74">
        <v>7.8836000000000004</v>
      </c>
      <c r="O33" s="74">
        <v>8.1831999999999994</v>
      </c>
      <c r="P33" s="74">
        <v>8.8655000000000008</v>
      </c>
    </row>
    <row r="34" spans="1:16" ht="12.75" hidden="1" customHeight="1" outlineLevel="1">
      <c r="A34" s="62">
        <v>41244</v>
      </c>
      <c r="B34" s="74">
        <v>14.5489</v>
      </c>
      <c r="C34" s="74">
        <v>6.5812999999999997</v>
      </c>
      <c r="D34" s="74">
        <v>15.8773</v>
      </c>
      <c r="E34" s="74">
        <v>13.2157</v>
      </c>
      <c r="F34" s="74">
        <v>22.938300000000002</v>
      </c>
      <c r="G34" s="74">
        <v>20.154399999999999</v>
      </c>
      <c r="H34" s="74">
        <v>10.226800000000001</v>
      </c>
      <c r="I34" s="74">
        <v>21.157</v>
      </c>
      <c r="J34" s="74">
        <v>19.9541</v>
      </c>
      <c r="K34" s="74">
        <v>25.103999999999999</v>
      </c>
      <c r="L34" s="74">
        <v>7.7034000000000002</v>
      </c>
      <c r="M34" s="74">
        <v>3.0697999999999999</v>
      </c>
      <c r="N34" s="74">
        <v>8.0597999999999992</v>
      </c>
      <c r="O34" s="74">
        <v>8.5434999999999999</v>
      </c>
      <c r="P34" s="74">
        <v>7.3015999999999996</v>
      </c>
    </row>
    <row r="35" spans="1:16" ht="12.75" hidden="1" customHeight="1" outlineLevel="1">
      <c r="A35" s="62">
        <v>41275</v>
      </c>
      <c r="B35" s="74">
        <v>14.707700000000001</v>
      </c>
      <c r="C35" s="74">
        <v>5.8776999999999999</v>
      </c>
      <c r="D35" s="74">
        <v>15.8757</v>
      </c>
      <c r="E35" s="74">
        <v>14.220599999999999</v>
      </c>
      <c r="F35" s="74">
        <v>20.2544</v>
      </c>
      <c r="G35" s="74">
        <v>19.872599999999998</v>
      </c>
      <c r="H35" s="74">
        <v>9.6533999999999995</v>
      </c>
      <c r="I35" s="74">
        <v>20.689699999999998</v>
      </c>
      <c r="J35" s="74">
        <v>19.985800000000001</v>
      </c>
      <c r="K35" s="74">
        <v>23.129300000000001</v>
      </c>
      <c r="L35" s="74">
        <v>7.4939999999999998</v>
      </c>
      <c r="M35" s="74">
        <v>2.8246000000000002</v>
      </c>
      <c r="N35" s="74">
        <v>7.9614000000000003</v>
      </c>
      <c r="O35" s="74">
        <v>8.3341999999999992</v>
      </c>
      <c r="P35" s="74">
        <v>7.6807999999999996</v>
      </c>
    </row>
    <row r="36" spans="1:16" ht="12.75" hidden="1" customHeight="1" outlineLevel="1">
      <c r="A36" s="62">
        <v>41306</v>
      </c>
      <c r="B36" s="74">
        <v>14.0154</v>
      </c>
      <c r="C36" s="74">
        <v>6.8399000000000001</v>
      </c>
      <c r="D36" s="74">
        <v>14.8421</v>
      </c>
      <c r="E36" s="74">
        <v>14.195</v>
      </c>
      <c r="F36" s="74">
        <v>17.664100000000001</v>
      </c>
      <c r="G36" s="74">
        <v>18.524000000000001</v>
      </c>
      <c r="H36" s="74">
        <v>10.114000000000001</v>
      </c>
      <c r="I36" s="74">
        <v>19.133600000000001</v>
      </c>
      <c r="J36" s="74">
        <v>19.450500000000002</v>
      </c>
      <c r="K36" s="74">
        <v>21.674600000000002</v>
      </c>
      <c r="L36" s="74">
        <v>7.0423</v>
      </c>
      <c r="M36" s="74">
        <v>2.7747000000000002</v>
      </c>
      <c r="N36" s="74">
        <v>7.0532000000000004</v>
      </c>
      <c r="O36" s="74">
        <v>8.3069000000000006</v>
      </c>
      <c r="P36" s="74">
        <v>9.7775999999999996</v>
      </c>
    </row>
    <row r="37" spans="1:16" ht="12.75" hidden="1" customHeight="1" outlineLevel="1">
      <c r="A37" s="62">
        <v>41334</v>
      </c>
      <c r="B37" s="74">
        <v>13.693099999999999</v>
      </c>
      <c r="C37" s="74">
        <v>6.1882999999999999</v>
      </c>
      <c r="D37" s="74">
        <v>14.107699999999999</v>
      </c>
      <c r="E37" s="74">
        <v>14.706</v>
      </c>
      <c r="F37" s="74">
        <v>19.062899999999999</v>
      </c>
      <c r="G37" s="74">
        <v>17.6021</v>
      </c>
      <c r="H37" s="74">
        <v>8.8101000000000003</v>
      </c>
      <c r="I37" s="74">
        <v>17.942900000000002</v>
      </c>
      <c r="J37" s="74">
        <v>18.953399999999998</v>
      </c>
      <c r="K37" s="74">
        <v>20.287400000000002</v>
      </c>
      <c r="L37" s="74">
        <v>6.8079000000000001</v>
      </c>
      <c r="M37" s="74">
        <v>2.6882000000000001</v>
      </c>
      <c r="N37" s="74">
        <v>6.8780999999999999</v>
      </c>
      <c r="O37" s="74">
        <v>7.9363999999999999</v>
      </c>
      <c r="P37" s="74">
        <v>6.7817999999999996</v>
      </c>
    </row>
    <row r="38" spans="1:16" ht="12.75" hidden="1" customHeight="1" outlineLevel="1">
      <c r="A38" s="62">
        <v>41365</v>
      </c>
      <c r="B38" s="74">
        <v>13.4663</v>
      </c>
      <c r="C38" s="74">
        <v>5.9946999999999999</v>
      </c>
      <c r="D38" s="74">
        <v>13.6892</v>
      </c>
      <c r="E38" s="74">
        <v>15.0137</v>
      </c>
      <c r="F38" s="74">
        <v>18.547599999999999</v>
      </c>
      <c r="G38" s="74">
        <v>17.362400000000001</v>
      </c>
      <c r="H38" s="74">
        <v>9.0425000000000004</v>
      </c>
      <c r="I38" s="74">
        <v>17.377700000000001</v>
      </c>
      <c r="J38" s="74">
        <v>19.1721</v>
      </c>
      <c r="K38" s="74">
        <v>19.471599999999999</v>
      </c>
      <c r="L38" s="74">
        <v>6.6481000000000003</v>
      </c>
      <c r="M38" s="74">
        <v>2.8269000000000002</v>
      </c>
      <c r="N38" s="74">
        <v>6.7359999999999998</v>
      </c>
      <c r="O38" s="74">
        <v>7.8935000000000004</v>
      </c>
      <c r="P38" s="74">
        <v>6.8109999999999999</v>
      </c>
    </row>
    <row r="39" spans="1:16" ht="12.75" hidden="1" customHeight="1" outlineLevel="1">
      <c r="A39" s="62">
        <v>41395</v>
      </c>
      <c r="B39" s="74">
        <v>13.2867</v>
      </c>
      <c r="C39" s="74">
        <v>5.4565999999999999</v>
      </c>
      <c r="D39" s="74">
        <v>13.717000000000001</v>
      </c>
      <c r="E39" s="74">
        <v>14.193099999999999</v>
      </c>
      <c r="F39" s="74">
        <v>17.465199999999999</v>
      </c>
      <c r="G39" s="74">
        <v>17.413399999999999</v>
      </c>
      <c r="H39" s="74">
        <v>8.4434000000000005</v>
      </c>
      <c r="I39" s="74">
        <v>17.465900000000001</v>
      </c>
      <c r="J39" s="74">
        <v>19.125699999999998</v>
      </c>
      <c r="K39" s="74">
        <v>18.727499999999999</v>
      </c>
      <c r="L39" s="74">
        <v>6.8857999999999997</v>
      </c>
      <c r="M39" s="74">
        <v>2.6646999999999998</v>
      </c>
      <c r="N39" s="74">
        <v>7.0255000000000001</v>
      </c>
      <c r="O39" s="74">
        <v>7.8399000000000001</v>
      </c>
      <c r="P39" s="74">
        <v>7.7945000000000002</v>
      </c>
    </row>
    <row r="40" spans="1:16" ht="12.75" hidden="1" customHeight="1" outlineLevel="1">
      <c r="A40" s="62">
        <v>41426</v>
      </c>
      <c r="B40" s="74">
        <v>12.872</v>
      </c>
      <c r="C40" s="74">
        <v>5.6322000000000001</v>
      </c>
      <c r="D40" s="74">
        <v>13.5793</v>
      </c>
      <c r="E40" s="74">
        <v>13.4694</v>
      </c>
      <c r="F40" s="74">
        <v>15.250500000000001</v>
      </c>
      <c r="G40" s="74">
        <v>16.645800000000001</v>
      </c>
      <c r="H40" s="74">
        <v>8.7106999999999992</v>
      </c>
      <c r="I40" s="74">
        <v>16.908300000000001</v>
      </c>
      <c r="J40" s="74">
        <v>18.104700000000001</v>
      </c>
      <c r="K40" s="74">
        <v>16.671399999999998</v>
      </c>
      <c r="L40" s="74">
        <v>6.6182999999999996</v>
      </c>
      <c r="M40" s="74">
        <v>2.6511999999999998</v>
      </c>
      <c r="N40" s="74">
        <v>6.6641000000000004</v>
      </c>
      <c r="O40" s="74">
        <v>7.8895999999999997</v>
      </c>
      <c r="P40" s="74">
        <v>7.5753000000000004</v>
      </c>
    </row>
    <row r="41" spans="1:16" ht="12.75" hidden="1" customHeight="1" outlineLevel="1">
      <c r="A41" s="62">
        <v>41456</v>
      </c>
      <c r="B41" s="74">
        <v>11.9839</v>
      </c>
      <c r="C41" s="74">
        <v>4.8342999999999998</v>
      </c>
      <c r="D41" s="74">
        <v>12.745699999999999</v>
      </c>
      <c r="E41" s="74">
        <v>12.6363</v>
      </c>
      <c r="F41" s="74">
        <v>18.1081</v>
      </c>
      <c r="G41" s="74">
        <v>15.988799999999999</v>
      </c>
      <c r="H41" s="74">
        <v>8.0109999999999992</v>
      </c>
      <c r="I41" s="74">
        <v>16.097100000000001</v>
      </c>
      <c r="J41" s="74">
        <v>17.942299999999999</v>
      </c>
      <c r="K41" s="74">
        <v>18.640599999999999</v>
      </c>
      <c r="L41" s="74">
        <v>6.4039999999999999</v>
      </c>
      <c r="M41" s="74">
        <v>2.1154000000000002</v>
      </c>
      <c r="N41" s="74">
        <v>6.6670999999999996</v>
      </c>
      <c r="O41" s="74">
        <v>7.4672999999999998</v>
      </c>
      <c r="P41" s="74">
        <v>7.6405000000000003</v>
      </c>
    </row>
    <row r="42" spans="1:16" ht="12.75" hidden="1" customHeight="1" outlineLevel="1">
      <c r="A42" s="62">
        <v>41487</v>
      </c>
      <c r="B42" s="74">
        <v>12.1135</v>
      </c>
      <c r="C42" s="74">
        <v>5.6253000000000002</v>
      </c>
      <c r="D42" s="74">
        <v>13.0754</v>
      </c>
      <c r="E42" s="74">
        <v>12.5229</v>
      </c>
      <c r="F42" s="74">
        <v>15.7995</v>
      </c>
      <c r="G42" s="74">
        <v>15.690200000000001</v>
      </c>
      <c r="H42" s="74">
        <v>7.9172000000000002</v>
      </c>
      <c r="I42" s="74">
        <v>16.049800000000001</v>
      </c>
      <c r="J42" s="74">
        <v>17.914300000000001</v>
      </c>
      <c r="K42" s="74">
        <v>17.242599999999999</v>
      </c>
      <c r="L42" s="74">
        <v>6.4798</v>
      </c>
      <c r="M42" s="74">
        <v>1.9209000000000001</v>
      </c>
      <c r="N42" s="74">
        <v>6.5800999999999998</v>
      </c>
      <c r="O42" s="74">
        <v>7.4379999999999997</v>
      </c>
      <c r="P42" s="74">
        <v>6.5868000000000002</v>
      </c>
    </row>
    <row r="43" spans="1:16" ht="12.75" hidden="1" customHeight="1" outlineLevel="1">
      <c r="A43" s="62">
        <v>41518</v>
      </c>
      <c r="B43" s="74">
        <v>12.3811</v>
      </c>
      <c r="C43" s="74">
        <v>5.6684000000000001</v>
      </c>
      <c r="D43" s="74">
        <v>13.491300000000001</v>
      </c>
      <c r="E43" s="74">
        <v>12.3483</v>
      </c>
      <c r="F43" s="74">
        <v>17.305399999999999</v>
      </c>
      <c r="G43" s="74">
        <v>16.163599999999999</v>
      </c>
      <c r="H43" s="74">
        <v>8.0422999999999991</v>
      </c>
      <c r="I43" s="74">
        <v>16.475100000000001</v>
      </c>
      <c r="J43" s="74">
        <v>18.1051</v>
      </c>
      <c r="K43" s="74">
        <v>18.277200000000001</v>
      </c>
      <c r="L43" s="74">
        <v>6.2104999999999997</v>
      </c>
      <c r="M43" s="74">
        <v>2.3527999999999998</v>
      </c>
      <c r="N43" s="74">
        <v>6.3784000000000001</v>
      </c>
      <c r="O43" s="74">
        <v>6.9306000000000001</v>
      </c>
      <c r="P43" s="74">
        <v>6.6760999999999999</v>
      </c>
    </row>
    <row r="44" spans="1:16" ht="12.75" hidden="1" customHeight="1" outlineLevel="1">
      <c r="A44" s="62">
        <v>41548</v>
      </c>
      <c r="B44" s="74">
        <v>12.6623</v>
      </c>
      <c r="C44" s="74">
        <v>5.8941999999999997</v>
      </c>
      <c r="D44" s="74">
        <v>13.6343</v>
      </c>
      <c r="E44" s="74">
        <v>13.104200000000001</v>
      </c>
      <c r="F44" s="74">
        <v>16.595700000000001</v>
      </c>
      <c r="G44" s="74">
        <v>15.933999999999999</v>
      </c>
      <c r="H44" s="74">
        <v>8.1135999999999999</v>
      </c>
      <c r="I44" s="74">
        <v>16.2669</v>
      </c>
      <c r="J44" s="74">
        <v>18.079599999999999</v>
      </c>
      <c r="K44" s="74">
        <v>18.2117</v>
      </c>
      <c r="L44" s="74">
        <v>6.4202000000000004</v>
      </c>
      <c r="M44" s="74">
        <v>2.2595000000000001</v>
      </c>
      <c r="N44" s="74">
        <v>6.6121999999999996</v>
      </c>
      <c r="O44" s="74">
        <v>7.3503999999999996</v>
      </c>
      <c r="P44" s="74">
        <v>6.1048999999999998</v>
      </c>
    </row>
    <row r="45" spans="1:16" ht="12.75" hidden="1" customHeight="1" outlineLevel="1">
      <c r="A45" s="62">
        <v>41579</v>
      </c>
      <c r="B45" s="74">
        <v>12.599500000000001</v>
      </c>
      <c r="C45" s="74">
        <v>5.1576000000000004</v>
      </c>
      <c r="D45" s="74">
        <v>13.784800000000001</v>
      </c>
      <c r="E45" s="74">
        <v>13.2498</v>
      </c>
      <c r="F45" s="74">
        <v>14.5205</v>
      </c>
      <c r="G45" s="74">
        <v>16.125499999999999</v>
      </c>
      <c r="H45" s="74">
        <v>7.3380999999999998</v>
      </c>
      <c r="I45" s="74">
        <v>16.808399999999999</v>
      </c>
      <c r="J45" s="74">
        <v>18.100999999999999</v>
      </c>
      <c r="K45" s="74">
        <v>17.7178</v>
      </c>
      <c r="L45" s="74">
        <v>6.3574999999999999</v>
      </c>
      <c r="M45" s="74">
        <v>1.9984</v>
      </c>
      <c r="N45" s="74">
        <v>6.5286</v>
      </c>
      <c r="O45" s="74">
        <v>7.6106999999999996</v>
      </c>
      <c r="P45" s="74">
        <v>4.3319000000000001</v>
      </c>
    </row>
    <row r="46" spans="1:16" ht="12.75" hidden="1" customHeight="1" outlineLevel="1">
      <c r="A46" s="62">
        <v>41609</v>
      </c>
      <c r="B46" s="74">
        <v>13.9025</v>
      </c>
      <c r="C46" s="74">
        <v>4.4645000000000001</v>
      </c>
      <c r="D46" s="74">
        <v>15.017799999999999</v>
      </c>
      <c r="E46" s="74">
        <v>14.4893</v>
      </c>
      <c r="F46" s="74">
        <v>16.639800000000001</v>
      </c>
      <c r="G46" s="74">
        <v>18.005199999999999</v>
      </c>
      <c r="H46" s="74">
        <v>7.2504999999999997</v>
      </c>
      <c r="I46" s="74">
        <v>18.224900000000002</v>
      </c>
      <c r="J46" s="74">
        <v>19.859000000000002</v>
      </c>
      <c r="K46" s="74">
        <v>18.0382</v>
      </c>
      <c r="L46" s="74">
        <v>7.1447000000000003</v>
      </c>
      <c r="M46" s="74">
        <v>1.7672000000000001</v>
      </c>
      <c r="N46" s="74">
        <v>7.1086</v>
      </c>
      <c r="O46" s="74">
        <v>8.4760000000000009</v>
      </c>
      <c r="P46" s="74">
        <v>7.5419999999999998</v>
      </c>
    </row>
    <row r="47" spans="1:16" ht="12.75" hidden="1" customHeight="1" outlineLevel="1">
      <c r="A47" s="62">
        <v>41640</v>
      </c>
      <c r="B47" s="74">
        <v>13.646699999999999</v>
      </c>
      <c r="C47" s="74">
        <v>4.8038999999999996</v>
      </c>
      <c r="D47" s="74">
        <v>14.555199999999999</v>
      </c>
      <c r="E47" s="74">
        <v>14.3665</v>
      </c>
      <c r="F47" s="74">
        <v>17.226299999999998</v>
      </c>
      <c r="G47" s="74">
        <v>17.584800000000001</v>
      </c>
      <c r="H47" s="74">
        <v>7.7769000000000004</v>
      </c>
      <c r="I47" s="74">
        <v>17.8797</v>
      </c>
      <c r="J47" s="74">
        <v>19.203700000000001</v>
      </c>
      <c r="K47" s="74">
        <v>18.5991</v>
      </c>
      <c r="L47" s="74">
        <v>7.1378000000000004</v>
      </c>
      <c r="M47" s="74">
        <v>1.6480999999999999</v>
      </c>
      <c r="N47" s="74">
        <v>6.9675000000000002</v>
      </c>
      <c r="O47" s="74">
        <v>8.6539000000000001</v>
      </c>
      <c r="P47" s="74">
        <v>8.4938000000000002</v>
      </c>
    </row>
    <row r="48" spans="1:16" ht="12.75" hidden="1" customHeight="1" outlineLevel="1">
      <c r="A48" s="62">
        <v>41671</v>
      </c>
      <c r="B48" s="74">
        <v>13.582100000000001</v>
      </c>
      <c r="C48" s="74">
        <v>4.3746999999999998</v>
      </c>
      <c r="D48" s="74">
        <v>15.274699999999999</v>
      </c>
      <c r="E48" s="74">
        <v>13.581799999999999</v>
      </c>
      <c r="F48" s="74">
        <v>18.644500000000001</v>
      </c>
      <c r="G48" s="74">
        <v>17.714700000000001</v>
      </c>
      <c r="H48" s="74">
        <v>7.0385999999999997</v>
      </c>
      <c r="I48" s="74">
        <v>18.685700000000001</v>
      </c>
      <c r="J48" s="74">
        <v>18.713200000000001</v>
      </c>
      <c r="K48" s="74">
        <v>20.9863</v>
      </c>
      <c r="L48" s="74">
        <v>7.1901999999999999</v>
      </c>
      <c r="M48" s="74">
        <v>1.7430000000000001</v>
      </c>
      <c r="N48" s="74">
        <v>7.6585999999999999</v>
      </c>
      <c r="O48" s="74">
        <v>8.4192</v>
      </c>
      <c r="P48" s="74">
        <v>6.0103999999999997</v>
      </c>
    </row>
    <row r="49" spans="1:16" ht="12.75" hidden="1" customHeight="1" outlineLevel="1">
      <c r="A49" s="62">
        <v>41699</v>
      </c>
      <c r="B49" s="74">
        <v>14.006600000000001</v>
      </c>
      <c r="C49" s="74">
        <v>4.6616999999999997</v>
      </c>
      <c r="D49" s="74">
        <v>15.333600000000001</v>
      </c>
      <c r="E49" s="74">
        <v>14.630699999999999</v>
      </c>
      <c r="F49" s="74">
        <v>21.223600000000001</v>
      </c>
      <c r="G49" s="74">
        <v>18.246700000000001</v>
      </c>
      <c r="H49" s="74">
        <v>8.5427</v>
      </c>
      <c r="I49" s="74">
        <v>18.848099999999999</v>
      </c>
      <c r="J49" s="74">
        <v>19.833600000000001</v>
      </c>
      <c r="K49" s="74">
        <v>21.518599999999999</v>
      </c>
      <c r="L49" s="74">
        <v>7.3611000000000004</v>
      </c>
      <c r="M49" s="74">
        <v>1.5217000000000001</v>
      </c>
      <c r="N49" s="74">
        <v>7.7393000000000001</v>
      </c>
      <c r="O49" s="74">
        <v>9.5132999999999992</v>
      </c>
      <c r="P49" s="74">
        <v>9.3002000000000002</v>
      </c>
    </row>
    <row r="50" spans="1:16" ht="12.75" hidden="1" customHeight="1" outlineLevel="1">
      <c r="A50" s="62">
        <v>41730</v>
      </c>
      <c r="B50" s="74">
        <v>15.419700000000001</v>
      </c>
      <c r="C50" s="74">
        <v>6.4739000000000004</v>
      </c>
      <c r="D50" s="74">
        <v>16.831800000000001</v>
      </c>
      <c r="E50" s="74">
        <v>14.8619</v>
      </c>
      <c r="F50" s="74">
        <v>21.9877</v>
      </c>
      <c r="G50" s="74">
        <v>19.4864</v>
      </c>
      <c r="H50" s="74">
        <v>9.5968999999999998</v>
      </c>
      <c r="I50" s="74">
        <v>20.5212</v>
      </c>
      <c r="J50" s="74">
        <v>19.9572</v>
      </c>
      <c r="K50" s="74">
        <v>22.355599999999999</v>
      </c>
      <c r="L50" s="74">
        <v>7.8738999999999999</v>
      </c>
      <c r="M50" s="74">
        <v>2.1766999999999999</v>
      </c>
      <c r="N50" s="74">
        <v>8.2401999999999997</v>
      </c>
      <c r="O50" s="74">
        <v>9.4062000000000001</v>
      </c>
      <c r="P50" s="74">
        <v>7.0494000000000003</v>
      </c>
    </row>
    <row r="51" spans="1:16" ht="12.75" hidden="1" customHeight="1" outlineLevel="1">
      <c r="A51" s="62">
        <v>41760</v>
      </c>
      <c r="B51" s="75">
        <v>15.777100000000001</v>
      </c>
      <c r="C51" s="75">
        <v>6.1543999999999999</v>
      </c>
      <c r="D51" s="75">
        <v>17.0442</v>
      </c>
      <c r="E51" s="75">
        <v>14.838200000000001</v>
      </c>
      <c r="F51" s="75">
        <v>22.442299999999999</v>
      </c>
      <c r="G51" s="75">
        <v>19.632000000000001</v>
      </c>
      <c r="H51" s="75">
        <v>9.4650999999999996</v>
      </c>
      <c r="I51" s="75">
        <v>20.500499999999999</v>
      </c>
      <c r="J51" s="75">
        <v>19.5579</v>
      </c>
      <c r="K51" s="75">
        <v>23.499199999999998</v>
      </c>
      <c r="L51" s="75">
        <v>8.1031999999999993</v>
      </c>
      <c r="M51" s="75">
        <v>1.54</v>
      </c>
      <c r="N51" s="75">
        <v>8.2073999999999998</v>
      </c>
      <c r="O51" s="75">
        <v>9.9454999999999991</v>
      </c>
      <c r="P51" s="75">
        <v>9.3925999999999998</v>
      </c>
    </row>
    <row r="52" spans="1:16" ht="12.75" hidden="1" customHeight="1" outlineLevel="1">
      <c r="A52" s="62">
        <v>41791</v>
      </c>
      <c r="B52" s="75">
        <v>15.462899999999999</v>
      </c>
      <c r="C52" s="75">
        <v>6.383</v>
      </c>
      <c r="D52" s="75">
        <v>16.880400000000002</v>
      </c>
      <c r="E52" s="75">
        <v>14.364699999999999</v>
      </c>
      <c r="F52" s="75">
        <v>22.385200000000001</v>
      </c>
      <c r="G52" s="75">
        <v>19.086500000000001</v>
      </c>
      <c r="H52" s="75">
        <v>8.7312999999999992</v>
      </c>
      <c r="I52" s="75">
        <v>20.020499999999998</v>
      </c>
      <c r="J52" s="75">
        <v>19.916499999999999</v>
      </c>
      <c r="K52" s="75">
        <v>23.751999999999999</v>
      </c>
      <c r="L52" s="75">
        <v>8.4558999999999997</v>
      </c>
      <c r="M52" s="75">
        <v>1.5739000000000001</v>
      </c>
      <c r="N52" s="75">
        <v>8.5039999999999996</v>
      </c>
      <c r="O52" s="75">
        <v>9.8340999999999994</v>
      </c>
      <c r="P52" s="75">
        <v>9.0504999999999995</v>
      </c>
    </row>
    <row r="53" spans="1:16" ht="12.75" hidden="1" customHeight="1" outlineLevel="1">
      <c r="A53" s="62">
        <v>41821</v>
      </c>
      <c r="B53" s="75">
        <v>14.478</v>
      </c>
      <c r="C53" s="75">
        <v>5.7423000000000002</v>
      </c>
      <c r="D53" s="75">
        <v>15.732100000000001</v>
      </c>
      <c r="E53" s="75">
        <v>14.398899999999999</v>
      </c>
      <c r="F53" s="75">
        <v>20.489599999999999</v>
      </c>
      <c r="G53" s="75">
        <v>18.5761</v>
      </c>
      <c r="H53" s="75">
        <v>8.6480999999999995</v>
      </c>
      <c r="I53" s="75">
        <v>19.391300000000001</v>
      </c>
      <c r="J53" s="75">
        <v>20.005099999999999</v>
      </c>
      <c r="K53" s="75">
        <v>21.719200000000001</v>
      </c>
      <c r="L53" s="75">
        <v>7.7435</v>
      </c>
      <c r="M53" s="75">
        <v>1.7966</v>
      </c>
      <c r="N53" s="75">
        <v>7.7111999999999998</v>
      </c>
      <c r="O53" s="75">
        <v>9.5917999999999992</v>
      </c>
      <c r="P53" s="75">
        <v>8.125</v>
      </c>
    </row>
    <row r="54" spans="1:16" hidden="1" outlineLevel="1" collapsed="1">
      <c r="A54" s="62">
        <v>41852</v>
      </c>
      <c r="B54" s="75">
        <v>14.018000000000001</v>
      </c>
      <c r="C54" s="75">
        <v>5.4984999999999999</v>
      </c>
      <c r="D54" s="75">
        <v>15.2606</v>
      </c>
      <c r="E54" s="75">
        <v>13.9977</v>
      </c>
      <c r="F54" s="75">
        <v>16.0182</v>
      </c>
      <c r="G54" s="75">
        <v>18.327100000000002</v>
      </c>
      <c r="H54" s="75">
        <v>8.1111000000000004</v>
      </c>
      <c r="I54" s="75">
        <v>19.4346</v>
      </c>
      <c r="J54" s="75">
        <v>19.534500000000001</v>
      </c>
      <c r="K54" s="75">
        <v>20.264900000000001</v>
      </c>
      <c r="L54" s="75">
        <v>8.0374999999999996</v>
      </c>
      <c r="M54" s="75">
        <v>1.6769000000000001</v>
      </c>
      <c r="N54" s="75">
        <v>8.2360000000000007</v>
      </c>
      <c r="O54" s="75">
        <v>9.5945</v>
      </c>
      <c r="P54" s="75">
        <v>8.8087</v>
      </c>
    </row>
    <row r="55" spans="1:16" hidden="1" outlineLevel="1" collapsed="1">
      <c r="A55" s="62">
        <v>41883</v>
      </c>
      <c r="B55" s="75">
        <v>13.786</v>
      </c>
      <c r="C55" s="75">
        <v>4.8728999999999996</v>
      </c>
      <c r="D55" s="75">
        <v>15.128</v>
      </c>
      <c r="E55" s="75">
        <v>13.7102</v>
      </c>
      <c r="F55" s="75">
        <v>16.859000000000002</v>
      </c>
      <c r="G55" s="75">
        <v>18.549199999999999</v>
      </c>
      <c r="H55" s="75">
        <v>8.3370999999999995</v>
      </c>
      <c r="I55" s="75">
        <v>19.498799999999999</v>
      </c>
      <c r="J55" s="75">
        <v>19.4771</v>
      </c>
      <c r="K55" s="75">
        <v>19.530899999999999</v>
      </c>
      <c r="L55" s="75">
        <v>7.5194000000000001</v>
      </c>
      <c r="M55" s="75">
        <v>1.8212999999999999</v>
      </c>
      <c r="N55" s="75">
        <v>7.8453999999999997</v>
      </c>
      <c r="O55" s="75">
        <v>9.4161999999999999</v>
      </c>
      <c r="P55" s="75">
        <v>8.5937000000000001</v>
      </c>
    </row>
    <row r="56" spans="1:16" hidden="1" outlineLevel="1" collapsed="1">
      <c r="A56" s="62">
        <v>41913</v>
      </c>
      <c r="B56" s="75">
        <v>14.0158</v>
      </c>
      <c r="C56" s="75">
        <v>5.0164</v>
      </c>
      <c r="D56" s="75">
        <v>15.443099999999999</v>
      </c>
      <c r="E56" s="75">
        <v>13.827500000000001</v>
      </c>
      <c r="F56" s="75">
        <v>17.530200000000001</v>
      </c>
      <c r="G56" s="75">
        <v>18.497900000000001</v>
      </c>
      <c r="H56" s="75">
        <v>7.7659000000000002</v>
      </c>
      <c r="I56" s="75">
        <v>19.532699999999998</v>
      </c>
      <c r="J56" s="75">
        <v>19.9557</v>
      </c>
      <c r="K56" s="75">
        <v>22.998899999999999</v>
      </c>
      <c r="L56" s="75">
        <v>8.0307999999999993</v>
      </c>
      <c r="M56" s="75">
        <v>1.7430000000000001</v>
      </c>
      <c r="N56" s="75">
        <v>8.4307999999999996</v>
      </c>
      <c r="O56" s="75">
        <v>9.3811</v>
      </c>
      <c r="P56" s="75">
        <v>8.7161000000000008</v>
      </c>
    </row>
    <row r="57" spans="1:16" hidden="1" outlineLevel="1" collapsed="1">
      <c r="A57" s="62">
        <v>41944</v>
      </c>
      <c r="B57" s="75">
        <v>13.891299999999999</v>
      </c>
      <c r="C57" s="75">
        <v>4.9149000000000003</v>
      </c>
      <c r="D57" s="75">
        <v>15.1753</v>
      </c>
      <c r="E57" s="75">
        <v>14.202500000000001</v>
      </c>
      <c r="F57" s="75">
        <v>18.260899999999999</v>
      </c>
      <c r="G57" s="75">
        <v>18.2333</v>
      </c>
      <c r="H57" s="75">
        <v>7.6086</v>
      </c>
      <c r="I57" s="75">
        <v>19.3354</v>
      </c>
      <c r="J57" s="75">
        <v>19.9864</v>
      </c>
      <c r="K57" s="75">
        <v>22.685600000000001</v>
      </c>
      <c r="L57" s="75">
        <v>7.9406999999999996</v>
      </c>
      <c r="M57" s="75">
        <v>1.4513</v>
      </c>
      <c r="N57" s="75">
        <v>8.2994000000000003</v>
      </c>
      <c r="O57" s="75">
        <v>9.7775999999999996</v>
      </c>
      <c r="P57" s="75">
        <v>3.7431000000000001</v>
      </c>
    </row>
    <row r="58" spans="1:16" hidden="1" outlineLevel="1" collapsed="1">
      <c r="A58" s="62">
        <v>41974</v>
      </c>
      <c r="B58" s="75">
        <v>12.849600000000001</v>
      </c>
      <c r="C58" s="75">
        <v>2.5398999999999998</v>
      </c>
      <c r="D58" s="75">
        <v>15.432600000000001</v>
      </c>
      <c r="E58" s="75">
        <v>14.366400000000001</v>
      </c>
      <c r="F58" s="75">
        <v>11.8467</v>
      </c>
      <c r="G58" s="75">
        <v>16.287099999999999</v>
      </c>
      <c r="H58" s="75">
        <v>3.1568999999999998</v>
      </c>
      <c r="I58" s="75">
        <v>19.277699999999999</v>
      </c>
      <c r="J58" s="75">
        <v>20.506499999999999</v>
      </c>
      <c r="K58" s="75">
        <v>19.421399999999998</v>
      </c>
      <c r="L58" s="75">
        <v>7.5902000000000003</v>
      </c>
      <c r="M58" s="75">
        <v>1.4095</v>
      </c>
      <c r="N58" s="75">
        <v>8.2020999999999997</v>
      </c>
      <c r="O58" s="75">
        <v>9.9133999999999993</v>
      </c>
      <c r="P58" s="75">
        <v>6.6166</v>
      </c>
    </row>
    <row r="59" spans="1:16" hidden="1" outlineLevel="1">
      <c r="A59" s="62">
        <v>42005</v>
      </c>
      <c r="B59" s="75">
        <v>12.292299999999999</v>
      </c>
      <c r="C59" s="75">
        <v>2.7452999999999999</v>
      </c>
      <c r="D59" s="75">
        <v>13.552300000000001</v>
      </c>
      <c r="E59" s="75">
        <v>14.0761</v>
      </c>
      <c r="F59" s="75">
        <v>15.673999999999999</v>
      </c>
      <c r="G59" s="75">
        <v>15.979699999999999</v>
      </c>
      <c r="H59" s="75">
        <v>3.6093999999999999</v>
      </c>
      <c r="I59" s="75">
        <v>17.5457</v>
      </c>
      <c r="J59" s="75">
        <v>20.642800000000001</v>
      </c>
      <c r="K59" s="75">
        <v>17.901900000000001</v>
      </c>
      <c r="L59" s="75">
        <v>7.8018999999999998</v>
      </c>
      <c r="M59" s="75">
        <v>1.3979999999999999</v>
      </c>
      <c r="N59" s="75">
        <v>7.4695999999999998</v>
      </c>
      <c r="O59" s="75">
        <v>10.7484</v>
      </c>
      <c r="P59" s="75">
        <v>7.3829000000000002</v>
      </c>
    </row>
    <row r="60" spans="1:16" hidden="1" outlineLevel="1" collapsed="1">
      <c r="A60" s="62">
        <v>42036</v>
      </c>
      <c r="B60" s="75">
        <v>11.614599999999999</v>
      </c>
      <c r="C60" s="75">
        <v>3.0627</v>
      </c>
      <c r="D60" s="75">
        <v>13.198700000000001</v>
      </c>
      <c r="E60" s="75">
        <v>13.3132</v>
      </c>
      <c r="F60" s="75">
        <v>28.290500000000002</v>
      </c>
      <c r="G60" s="75">
        <v>16.037600000000001</v>
      </c>
      <c r="H60" s="75">
        <v>4.2194000000000003</v>
      </c>
      <c r="I60" s="75">
        <v>18.1616</v>
      </c>
      <c r="J60" s="75">
        <v>20.426600000000001</v>
      </c>
      <c r="K60" s="75">
        <v>34.761499999999998</v>
      </c>
      <c r="L60" s="75">
        <v>7.258</v>
      </c>
      <c r="M60" s="75">
        <v>1.673</v>
      </c>
      <c r="N60" s="75">
        <v>7.2370999999999999</v>
      </c>
      <c r="O60" s="75">
        <v>10.059699999999999</v>
      </c>
      <c r="P60" s="75">
        <v>7.6742999999999997</v>
      </c>
    </row>
    <row r="61" spans="1:16" hidden="1" outlineLevel="1" collapsed="1">
      <c r="A61" s="62">
        <v>42064</v>
      </c>
      <c r="B61" s="75">
        <v>12.414199999999999</v>
      </c>
      <c r="C61" s="75">
        <v>2.8965999999999998</v>
      </c>
      <c r="D61" s="75">
        <v>14.561</v>
      </c>
      <c r="E61" s="75">
        <v>14.031000000000001</v>
      </c>
      <c r="F61" s="75">
        <v>16.742699999999999</v>
      </c>
      <c r="G61" s="75">
        <v>16.902699999999999</v>
      </c>
      <c r="H61" s="75">
        <v>4.0591999999999997</v>
      </c>
      <c r="I61" s="75">
        <v>19.7562</v>
      </c>
      <c r="J61" s="75">
        <v>21.419799999999999</v>
      </c>
      <c r="K61" s="75">
        <v>20.9588</v>
      </c>
      <c r="L61" s="75">
        <v>7.5815000000000001</v>
      </c>
      <c r="M61" s="75">
        <v>1.2967</v>
      </c>
      <c r="N61" s="75">
        <v>7.3960999999999997</v>
      </c>
      <c r="O61" s="75">
        <v>10.938599999999999</v>
      </c>
      <c r="P61" s="75">
        <v>8.8522999999999996</v>
      </c>
    </row>
    <row r="62" spans="1:16" hidden="1" outlineLevel="1" collapsed="1">
      <c r="A62" s="62">
        <v>42095</v>
      </c>
      <c r="B62" s="75">
        <v>15.1751</v>
      </c>
      <c r="C62" s="75">
        <v>2.9980000000000002</v>
      </c>
      <c r="D62" s="75">
        <v>16.8188</v>
      </c>
      <c r="E62" s="75">
        <v>17.644400000000001</v>
      </c>
      <c r="F62" s="75">
        <v>10.2951</v>
      </c>
      <c r="G62" s="75">
        <v>19.511500000000002</v>
      </c>
      <c r="H62" s="75">
        <v>3.6366000000000001</v>
      </c>
      <c r="I62" s="75">
        <v>21.923400000000001</v>
      </c>
      <c r="J62" s="75">
        <v>25.0487</v>
      </c>
      <c r="K62" s="75">
        <v>20.6968</v>
      </c>
      <c r="L62" s="75">
        <v>9.3596000000000004</v>
      </c>
      <c r="M62" s="75">
        <v>1.5788</v>
      </c>
      <c r="N62" s="75">
        <v>8.1533999999999995</v>
      </c>
      <c r="O62" s="75">
        <v>13.2326</v>
      </c>
      <c r="P62" s="75">
        <v>8.4978999999999996</v>
      </c>
    </row>
    <row r="63" spans="1:16" hidden="1" outlineLevel="1" collapsed="1">
      <c r="A63" s="62">
        <v>42125</v>
      </c>
      <c r="B63" s="75">
        <v>15.3384</v>
      </c>
      <c r="C63" s="75">
        <v>2.8149000000000002</v>
      </c>
      <c r="D63" s="75">
        <v>17.2438</v>
      </c>
      <c r="E63" s="75">
        <v>17.797799999999999</v>
      </c>
      <c r="F63" s="75">
        <v>15.930199999999999</v>
      </c>
      <c r="G63" s="75">
        <v>19.367000000000001</v>
      </c>
      <c r="H63" s="75">
        <v>3.33</v>
      </c>
      <c r="I63" s="75">
        <v>22.187200000000001</v>
      </c>
      <c r="J63" s="75">
        <v>24.680700000000002</v>
      </c>
      <c r="K63" s="75">
        <v>17.901299999999999</v>
      </c>
      <c r="L63" s="75">
        <v>9.1143000000000001</v>
      </c>
      <c r="M63" s="75">
        <v>1.3802000000000001</v>
      </c>
      <c r="N63" s="75">
        <v>7.6269</v>
      </c>
      <c r="O63" s="75">
        <v>13.0932</v>
      </c>
      <c r="P63" s="75">
        <v>6.4090999999999996</v>
      </c>
    </row>
    <row r="64" spans="1:16" hidden="1" outlineLevel="1" collapsed="1">
      <c r="A64" s="62">
        <v>42156</v>
      </c>
      <c r="B64" s="75">
        <v>14.0717</v>
      </c>
      <c r="C64" s="75">
        <v>2.9079000000000002</v>
      </c>
      <c r="D64" s="75">
        <v>16.080300000000001</v>
      </c>
      <c r="E64" s="75">
        <v>16.9878</v>
      </c>
      <c r="F64" s="75">
        <v>14.7356</v>
      </c>
      <c r="G64" s="75">
        <v>17.963100000000001</v>
      </c>
      <c r="H64" s="75">
        <v>3.649</v>
      </c>
      <c r="I64" s="75">
        <v>20.6145</v>
      </c>
      <c r="J64" s="75">
        <v>23.654699999999998</v>
      </c>
      <c r="K64" s="75">
        <v>20.824100000000001</v>
      </c>
      <c r="L64" s="75">
        <v>7.6718999999999999</v>
      </c>
      <c r="M64" s="75">
        <v>1.32</v>
      </c>
      <c r="N64" s="75">
        <v>7.4588000000000001</v>
      </c>
      <c r="O64" s="75">
        <v>11.344200000000001</v>
      </c>
      <c r="P64" s="75">
        <v>6.0675999999999997</v>
      </c>
    </row>
    <row r="65" spans="1:16" hidden="1" outlineLevel="1" collapsed="1">
      <c r="A65" s="62">
        <v>42186</v>
      </c>
      <c r="B65" s="75">
        <v>12.7377</v>
      </c>
      <c r="C65" s="75">
        <v>3.2837999999999998</v>
      </c>
      <c r="D65" s="75">
        <v>14.531000000000001</v>
      </c>
      <c r="E65" s="75">
        <v>16.035699999999999</v>
      </c>
      <c r="F65" s="75">
        <v>9.5355000000000008</v>
      </c>
      <c r="G65" s="75">
        <v>16.644500000000001</v>
      </c>
      <c r="H65" s="75">
        <v>3.8868</v>
      </c>
      <c r="I65" s="75">
        <v>19.8002</v>
      </c>
      <c r="J65" s="75">
        <v>23.105599999999999</v>
      </c>
      <c r="K65" s="75">
        <v>14.1953</v>
      </c>
      <c r="L65" s="75">
        <v>6.8894000000000002</v>
      </c>
      <c r="M65" s="75">
        <v>1.5448</v>
      </c>
      <c r="N65" s="75">
        <v>6.9096000000000002</v>
      </c>
      <c r="O65" s="75">
        <v>10.1623</v>
      </c>
      <c r="P65" s="75">
        <v>8.0876999999999999</v>
      </c>
    </row>
    <row r="66" spans="1:16" hidden="1" outlineLevel="1" collapsed="1">
      <c r="A66" s="62">
        <v>42217</v>
      </c>
      <c r="B66" s="75">
        <v>12.0097</v>
      </c>
      <c r="C66" s="75">
        <v>2.9594</v>
      </c>
      <c r="D66" s="75">
        <v>13.3245</v>
      </c>
      <c r="E66" s="75">
        <v>17.0779</v>
      </c>
      <c r="F66" s="75">
        <v>9.3376999999999999</v>
      </c>
      <c r="G66" s="75">
        <v>16.5684</v>
      </c>
      <c r="H66" s="75">
        <v>3.5903</v>
      </c>
      <c r="I66" s="75">
        <v>19.9834</v>
      </c>
      <c r="J66" s="75">
        <v>23.195799999999998</v>
      </c>
      <c r="K66" s="75">
        <v>17.446200000000001</v>
      </c>
      <c r="L66" s="75">
        <v>6.4329000000000001</v>
      </c>
      <c r="M66" s="75">
        <v>1.2177</v>
      </c>
      <c r="N66" s="75">
        <v>6.3379000000000003</v>
      </c>
      <c r="O66" s="75">
        <v>10.6799</v>
      </c>
      <c r="P66" s="75">
        <v>8.3543000000000003</v>
      </c>
    </row>
    <row r="67" spans="1:16" hidden="1" outlineLevel="1" collapsed="1">
      <c r="A67" s="62">
        <v>42248</v>
      </c>
      <c r="B67" s="74">
        <v>11.351900000000001</v>
      </c>
      <c r="C67" s="74">
        <v>2.8170999999999999</v>
      </c>
      <c r="D67" s="74">
        <v>12.344799999999999</v>
      </c>
      <c r="E67" s="74">
        <v>18.5214</v>
      </c>
      <c r="F67" s="74">
        <v>9.8597000000000001</v>
      </c>
      <c r="G67" s="74">
        <v>16.069199999999999</v>
      </c>
      <c r="H67" s="74">
        <v>3.7393999999999998</v>
      </c>
      <c r="I67" s="74">
        <v>18.64</v>
      </c>
      <c r="J67" s="74">
        <v>23.105799999999999</v>
      </c>
      <c r="K67" s="74">
        <v>18.0366</v>
      </c>
      <c r="L67" s="74">
        <v>6.3023999999999996</v>
      </c>
      <c r="M67" s="74">
        <v>1.1081000000000001</v>
      </c>
      <c r="N67" s="74">
        <v>6.6562000000000001</v>
      </c>
      <c r="O67" s="74">
        <v>10.848699999999999</v>
      </c>
      <c r="P67" s="74">
        <v>8.6288999999999998</v>
      </c>
    </row>
    <row r="68" spans="1:16" hidden="1" outlineLevel="1" collapsed="1">
      <c r="A68" s="62">
        <v>42278</v>
      </c>
      <c r="B68" s="74">
        <v>12.135899999999999</v>
      </c>
      <c r="C68" s="74">
        <v>2.2799999999999998</v>
      </c>
      <c r="D68" s="74">
        <v>14.735300000000001</v>
      </c>
      <c r="E68" s="74">
        <v>15.787100000000001</v>
      </c>
      <c r="F68" s="74">
        <v>13.6594</v>
      </c>
      <c r="G68" s="74">
        <v>16.5578</v>
      </c>
      <c r="H68" s="74">
        <v>2.9952999999999999</v>
      </c>
      <c r="I68" s="74">
        <v>20.418600000000001</v>
      </c>
      <c r="J68" s="74">
        <v>22.151399999999999</v>
      </c>
      <c r="K68" s="74">
        <v>17.7348</v>
      </c>
      <c r="L68" s="74">
        <v>5.9962999999999997</v>
      </c>
      <c r="M68" s="74">
        <v>1.1182000000000001</v>
      </c>
      <c r="N68" s="74">
        <v>7.0914000000000001</v>
      </c>
      <c r="O68" s="74">
        <v>7.8280000000000003</v>
      </c>
      <c r="P68" s="74">
        <v>6.8623000000000003</v>
      </c>
    </row>
    <row r="69" spans="1:16" hidden="1" outlineLevel="1" collapsed="1">
      <c r="A69" s="62">
        <v>42309</v>
      </c>
      <c r="B69" s="74">
        <v>11.8767</v>
      </c>
      <c r="C69" s="74">
        <v>2.1009000000000002</v>
      </c>
      <c r="D69" s="74">
        <v>14.0932</v>
      </c>
      <c r="E69" s="74">
        <v>17.385000000000002</v>
      </c>
      <c r="F69" s="74">
        <v>17.921600000000002</v>
      </c>
      <c r="G69" s="74">
        <v>16.498000000000001</v>
      </c>
      <c r="H69" s="74">
        <v>2.722</v>
      </c>
      <c r="I69" s="74">
        <v>20.159800000000001</v>
      </c>
      <c r="J69" s="74">
        <v>21.8565</v>
      </c>
      <c r="K69" s="74">
        <v>18.052600000000002</v>
      </c>
      <c r="L69" s="74">
        <v>5.9302999999999999</v>
      </c>
      <c r="M69" s="74">
        <v>1.2529999999999999</v>
      </c>
      <c r="N69" s="74">
        <v>6.9070999999999998</v>
      </c>
      <c r="O69" s="74">
        <v>9.1348000000000003</v>
      </c>
      <c r="P69" s="74">
        <v>7.4339000000000004</v>
      </c>
    </row>
    <row r="70" spans="1:16" hidden="1" outlineLevel="1" collapsed="1">
      <c r="A70" s="62">
        <v>42339</v>
      </c>
      <c r="B70" s="74">
        <v>11.145099999999999</v>
      </c>
      <c r="C70" s="74">
        <v>2.3047</v>
      </c>
      <c r="D70" s="74">
        <v>13.666700000000001</v>
      </c>
      <c r="E70" s="74">
        <v>15.846299999999999</v>
      </c>
      <c r="F70" s="74">
        <v>12.1694</v>
      </c>
      <c r="G70" s="74">
        <v>15.8931</v>
      </c>
      <c r="H70" s="74">
        <v>3.3746</v>
      </c>
      <c r="I70" s="74">
        <v>19.8064</v>
      </c>
      <c r="J70" s="74">
        <v>21.6586</v>
      </c>
      <c r="K70" s="74">
        <v>17.4162</v>
      </c>
      <c r="L70" s="74">
        <v>6.0183999999999997</v>
      </c>
      <c r="M70" s="74">
        <v>1.0588</v>
      </c>
      <c r="N70" s="74">
        <v>7.32</v>
      </c>
      <c r="O70" s="74">
        <v>8.8546999999999993</v>
      </c>
      <c r="P70" s="74">
        <v>8.3444000000000003</v>
      </c>
    </row>
    <row r="71" spans="1:16" hidden="1" outlineLevel="1" collapsed="1">
      <c r="A71" s="62">
        <v>42370</v>
      </c>
      <c r="B71" s="74">
        <v>10.603300000000001</v>
      </c>
      <c r="C71" s="74">
        <v>1.9512</v>
      </c>
      <c r="D71" s="74">
        <v>13.4712</v>
      </c>
      <c r="E71" s="74">
        <v>16.7973</v>
      </c>
      <c r="F71" s="74">
        <v>15.3863</v>
      </c>
      <c r="G71" s="74">
        <v>14.5951</v>
      </c>
      <c r="H71" s="74">
        <v>2.7029999999999998</v>
      </c>
      <c r="I71" s="74">
        <v>18.501200000000001</v>
      </c>
      <c r="J71" s="74">
        <v>21.792200000000001</v>
      </c>
      <c r="K71" s="74">
        <v>19.081700000000001</v>
      </c>
      <c r="L71" s="74">
        <v>5.3825000000000003</v>
      </c>
      <c r="M71" s="74">
        <v>1.0369999999999999</v>
      </c>
      <c r="N71" s="74">
        <v>6.8391999999999999</v>
      </c>
      <c r="O71" s="74">
        <v>9.2396999999999991</v>
      </c>
      <c r="P71" s="74">
        <v>1.6371</v>
      </c>
    </row>
    <row r="72" spans="1:16" hidden="1" outlineLevel="1" collapsed="1">
      <c r="A72" s="62">
        <v>42401</v>
      </c>
      <c r="B72" s="74">
        <v>11.415100000000001</v>
      </c>
      <c r="C72" s="74">
        <v>3.1303000000000001</v>
      </c>
      <c r="D72" s="74">
        <v>12.628399999999999</v>
      </c>
      <c r="E72" s="74">
        <v>15.507099999999999</v>
      </c>
      <c r="F72" s="74">
        <v>16.1434</v>
      </c>
      <c r="G72" s="74">
        <v>16.910900000000002</v>
      </c>
      <c r="H72" s="74">
        <v>4.8003999999999998</v>
      </c>
      <c r="I72" s="74">
        <v>19.283899999999999</v>
      </c>
      <c r="J72" s="74">
        <v>20.758299999999998</v>
      </c>
      <c r="K72" s="74">
        <v>19.181100000000001</v>
      </c>
      <c r="L72" s="74">
        <v>5.8209999999999997</v>
      </c>
      <c r="M72" s="74">
        <v>1.1375</v>
      </c>
      <c r="N72" s="74">
        <v>6.3407999999999998</v>
      </c>
      <c r="O72" s="74">
        <v>8.8318999999999992</v>
      </c>
      <c r="P72" s="74">
        <v>7.1833</v>
      </c>
    </row>
    <row r="73" spans="1:16" hidden="1" outlineLevel="1" collapsed="1">
      <c r="A73" s="62">
        <v>42430</v>
      </c>
      <c r="B73" s="74">
        <v>12.074</v>
      </c>
      <c r="C73" s="74">
        <v>5.8513000000000002</v>
      </c>
      <c r="D73" s="74">
        <v>12.666700000000001</v>
      </c>
      <c r="E73" s="74">
        <v>12.812799999999999</v>
      </c>
      <c r="F73" s="74">
        <v>8.7187000000000001</v>
      </c>
      <c r="G73" s="74">
        <v>17.4922</v>
      </c>
      <c r="H73" s="74">
        <v>7.4005000000000001</v>
      </c>
      <c r="I73" s="74">
        <v>18.728100000000001</v>
      </c>
      <c r="J73" s="74">
        <v>19.697500000000002</v>
      </c>
      <c r="K73" s="74">
        <v>17.866900000000001</v>
      </c>
      <c r="L73" s="74">
        <v>6.2375999999999996</v>
      </c>
      <c r="M73" s="74">
        <v>1.5</v>
      </c>
      <c r="N73" s="74">
        <v>6.1395</v>
      </c>
      <c r="O73" s="74">
        <v>7.5488999999999997</v>
      </c>
      <c r="P73" s="74">
        <v>8.4572000000000003</v>
      </c>
    </row>
    <row r="74" spans="1:16" hidden="1" outlineLevel="1" collapsed="1">
      <c r="A74" s="62">
        <v>42461</v>
      </c>
      <c r="B74" s="74">
        <v>12.646000000000001</v>
      </c>
      <c r="C74" s="74">
        <v>5.3855000000000004</v>
      </c>
      <c r="D74" s="74">
        <v>12.83</v>
      </c>
      <c r="E74" s="74">
        <v>15.892799999999999</v>
      </c>
      <c r="F74" s="74">
        <v>18.997499999999999</v>
      </c>
      <c r="G74" s="74">
        <v>16.741800000000001</v>
      </c>
      <c r="H74" s="74">
        <v>6.6534000000000004</v>
      </c>
      <c r="I74" s="74">
        <v>17.810300000000002</v>
      </c>
      <c r="J74" s="74">
        <v>19.231400000000001</v>
      </c>
      <c r="K74" s="74">
        <v>19.596299999999999</v>
      </c>
      <c r="L74" s="74">
        <v>5.7971000000000004</v>
      </c>
      <c r="M74" s="74">
        <v>1.2915000000000001</v>
      </c>
      <c r="N74" s="74">
        <v>5.7797000000000001</v>
      </c>
      <c r="O74" s="74">
        <v>7.9211999999999998</v>
      </c>
      <c r="P74" s="74">
        <v>3.5701000000000001</v>
      </c>
    </row>
    <row r="75" spans="1:16" hidden="1" outlineLevel="1" collapsed="1">
      <c r="A75" s="62">
        <v>42491</v>
      </c>
      <c r="B75" s="74">
        <v>11.630699999999999</v>
      </c>
      <c r="C75" s="74">
        <v>3.8441000000000001</v>
      </c>
      <c r="D75" s="74">
        <v>12.486000000000001</v>
      </c>
      <c r="E75" s="74">
        <v>14.405900000000001</v>
      </c>
      <c r="F75" s="74">
        <v>8.7698999999999998</v>
      </c>
      <c r="G75" s="74">
        <v>15.7577</v>
      </c>
      <c r="H75" s="74">
        <v>5.0739999999999998</v>
      </c>
      <c r="I75" s="74">
        <v>17.539899999999999</v>
      </c>
      <c r="J75" s="74">
        <v>18.464300000000001</v>
      </c>
      <c r="K75" s="74">
        <v>17.020700000000001</v>
      </c>
      <c r="L75" s="74">
        <v>5.6261999999999999</v>
      </c>
      <c r="M75" s="74">
        <v>1.1085</v>
      </c>
      <c r="N75" s="74">
        <v>5.7198000000000002</v>
      </c>
      <c r="O75" s="74">
        <v>7.4832999999999998</v>
      </c>
      <c r="P75" s="74">
        <v>8.4989000000000008</v>
      </c>
    </row>
    <row r="76" spans="1:16" hidden="1" outlineLevel="1" collapsed="1">
      <c r="A76" s="62">
        <v>42522</v>
      </c>
      <c r="B76" s="74">
        <v>11.3443</v>
      </c>
      <c r="C76" s="74">
        <v>3.3696000000000002</v>
      </c>
      <c r="D76" s="74">
        <v>12.9556</v>
      </c>
      <c r="E76" s="74">
        <v>13.544499999999999</v>
      </c>
      <c r="F76" s="74">
        <v>10.869199999999999</v>
      </c>
      <c r="G76" s="74">
        <v>15.409700000000001</v>
      </c>
      <c r="H76" s="74">
        <v>5.2546999999999997</v>
      </c>
      <c r="I76" s="74">
        <v>17.111599999999999</v>
      </c>
      <c r="J76" s="74">
        <v>18.338200000000001</v>
      </c>
      <c r="K76" s="74">
        <v>18.5061</v>
      </c>
      <c r="L76" s="74">
        <v>4.8977000000000004</v>
      </c>
      <c r="M76" s="74">
        <v>1.0052000000000001</v>
      </c>
      <c r="N76" s="74">
        <v>5.6235999999999997</v>
      </c>
      <c r="O76" s="74">
        <v>6.6803999999999997</v>
      </c>
      <c r="P76" s="74">
        <v>7.6208999999999998</v>
      </c>
    </row>
    <row r="77" spans="1:16" hidden="1" outlineLevel="1" collapsed="1">
      <c r="A77" s="62">
        <v>42552</v>
      </c>
      <c r="B77" s="74">
        <v>10.605600000000001</v>
      </c>
      <c r="C77" s="74">
        <v>4.7746000000000004</v>
      </c>
      <c r="D77" s="74">
        <v>11.764200000000001</v>
      </c>
      <c r="E77" s="74">
        <v>13.768800000000001</v>
      </c>
      <c r="F77" s="74">
        <v>15.2921</v>
      </c>
      <c r="G77" s="74">
        <v>14.370699999999999</v>
      </c>
      <c r="H77" s="74">
        <v>6.2815000000000003</v>
      </c>
      <c r="I77" s="74">
        <v>16.6739</v>
      </c>
      <c r="J77" s="74">
        <v>18.136199999999999</v>
      </c>
      <c r="K77" s="74">
        <v>17.881699999999999</v>
      </c>
      <c r="L77" s="74">
        <v>4.5918000000000001</v>
      </c>
      <c r="M77" s="74">
        <v>0.86329999999999996</v>
      </c>
      <c r="N77" s="74">
        <v>5.0380000000000003</v>
      </c>
      <c r="O77" s="74">
        <v>6.3452999999999999</v>
      </c>
      <c r="P77" s="74">
        <v>6.7488000000000001</v>
      </c>
    </row>
    <row r="78" spans="1:16" hidden="1" outlineLevel="1" collapsed="1">
      <c r="A78" s="62">
        <v>42583</v>
      </c>
      <c r="B78" s="74">
        <v>9.4128000000000007</v>
      </c>
      <c r="C78" s="74">
        <v>3.1084000000000001</v>
      </c>
      <c r="D78" s="74">
        <v>11.490399999999999</v>
      </c>
      <c r="E78" s="74">
        <v>12.9305</v>
      </c>
      <c r="F78" s="74">
        <v>14.805</v>
      </c>
      <c r="G78" s="74">
        <v>13.3285</v>
      </c>
      <c r="H78" s="74">
        <v>4.6082000000000001</v>
      </c>
      <c r="I78" s="74">
        <v>16.305800000000001</v>
      </c>
      <c r="J78" s="74">
        <v>17.828700000000001</v>
      </c>
      <c r="K78" s="74">
        <v>17.639600000000002</v>
      </c>
      <c r="L78" s="74">
        <v>3.8809</v>
      </c>
      <c r="M78" s="74">
        <v>0.99119999999999997</v>
      </c>
      <c r="N78" s="74">
        <v>4.7968999999999999</v>
      </c>
      <c r="O78" s="74">
        <v>5.6539000000000001</v>
      </c>
      <c r="P78" s="74">
        <v>5.8269000000000002</v>
      </c>
    </row>
    <row r="79" spans="1:16" hidden="1" outlineLevel="1" collapsed="1">
      <c r="A79" s="62">
        <v>42614</v>
      </c>
      <c r="B79" s="74">
        <v>9.0119000000000007</v>
      </c>
      <c r="C79" s="74">
        <v>3.2713999999999999</v>
      </c>
      <c r="D79" s="74">
        <v>11.2013</v>
      </c>
      <c r="E79" s="74">
        <v>13.5204</v>
      </c>
      <c r="F79" s="74">
        <v>12.1296</v>
      </c>
      <c r="G79" s="74">
        <v>12.7384</v>
      </c>
      <c r="H79" s="74">
        <v>5.1383999999999999</v>
      </c>
      <c r="I79" s="74">
        <v>15.6411</v>
      </c>
      <c r="J79" s="74">
        <v>16.978200000000001</v>
      </c>
      <c r="K79" s="74">
        <v>17.351199999999999</v>
      </c>
      <c r="L79" s="74">
        <v>3.5632000000000001</v>
      </c>
      <c r="M79" s="74">
        <v>0.96079999999999999</v>
      </c>
      <c r="N79" s="74">
        <v>4.5873999999999997</v>
      </c>
      <c r="O79" s="74">
        <v>6.56</v>
      </c>
      <c r="P79" s="74">
        <v>8.4275000000000002</v>
      </c>
    </row>
    <row r="80" spans="1:16" hidden="1" outlineLevel="1" collapsed="1">
      <c r="A80" s="62">
        <v>42644</v>
      </c>
      <c r="B80" s="74">
        <v>9.3641000000000005</v>
      </c>
      <c r="C80" s="74">
        <v>3.1402000000000001</v>
      </c>
      <c r="D80" s="74">
        <v>11.152200000000001</v>
      </c>
      <c r="E80" s="74">
        <v>12.7644</v>
      </c>
      <c r="F80" s="74">
        <v>8.5268999999999995</v>
      </c>
      <c r="G80" s="74">
        <v>13.417899999999999</v>
      </c>
      <c r="H80" s="74">
        <v>4.6731999999999996</v>
      </c>
      <c r="I80" s="74">
        <v>16.370100000000001</v>
      </c>
      <c r="J80" s="74">
        <v>17.657599999999999</v>
      </c>
      <c r="K80" s="74">
        <v>19.1496</v>
      </c>
      <c r="L80" s="74">
        <v>4.4218000000000002</v>
      </c>
      <c r="M80" s="74">
        <v>1.0085</v>
      </c>
      <c r="N80" s="74">
        <v>5.1315999999999997</v>
      </c>
      <c r="O80" s="74">
        <v>6.4884000000000004</v>
      </c>
      <c r="P80" s="74">
        <v>7.4127000000000001</v>
      </c>
    </row>
    <row r="81" spans="1:16" hidden="1" outlineLevel="1" collapsed="1">
      <c r="A81" s="62">
        <v>42675</v>
      </c>
      <c r="B81" s="74">
        <v>10.2981</v>
      </c>
      <c r="C81" s="74">
        <v>3.4641000000000002</v>
      </c>
      <c r="D81" s="74">
        <v>12.0474</v>
      </c>
      <c r="E81" s="74">
        <v>13.392300000000001</v>
      </c>
      <c r="F81" s="74">
        <v>13.483499999999999</v>
      </c>
      <c r="G81" s="74">
        <v>13.8169</v>
      </c>
      <c r="H81" s="74">
        <v>4.8209999999999997</v>
      </c>
      <c r="I81" s="74">
        <v>16.470400000000001</v>
      </c>
      <c r="J81" s="74">
        <v>17.9435</v>
      </c>
      <c r="K81" s="74">
        <v>18.7895</v>
      </c>
      <c r="L81" s="74">
        <v>4.9017999999999997</v>
      </c>
      <c r="M81" s="74">
        <v>0.94</v>
      </c>
      <c r="N81" s="74">
        <v>5.3379000000000003</v>
      </c>
      <c r="O81" s="74">
        <v>7.7401999999999997</v>
      </c>
      <c r="P81" s="74">
        <v>7.8379000000000003</v>
      </c>
    </row>
    <row r="82" spans="1:16" hidden="1" outlineLevel="1" collapsed="1">
      <c r="A82" s="62">
        <v>42705</v>
      </c>
      <c r="B82" s="74">
        <v>9.8561999999999994</v>
      </c>
      <c r="C82" s="74">
        <v>2.6850000000000001</v>
      </c>
      <c r="D82" s="74">
        <v>11.441700000000001</v>
      </c>
      <c r="E82" s="74">
        <v>13.079000000000001</v>
      </c>
      <c r="F82" s="74">
        <v>16.232500000000002</v>
      </c>
      <c r="G82" s="74">
        <v>13.4336</v>
      </c>
      <c r="H82" s="74">
        <v>3.5842999999999998</v>
      </c>
      <c r="I82" s="74">
        <v>16.3126</v>
      </c>
      <c r="J82" s="74">
        <v>17.940300000000001</v>
      </c>
      <c r="K82" s="74">
        <v>18.255099999999999</v>
      </c>
      <c r="L82" s="74">
        <v>5.141</v>
      </c>
      <c r="M82" s="74">
        <v>1.0239</v>
      </c>
      <c r="N82" s="74">
        <v>5.3097000000000003</v>
      </c>
      <c r="O82" s="74">
        <v>8.0428999999999995</v>
      </c>
      <c r="P82" s="74">
        <v>7.6344000000000003</v>
      </c>
    </row>
    <row r="83" spans="1:16" hidden="1" outlineLevel="1" collapsed="1">
      <c r="A83" s="62">
        <v>42736</v>
      </c>
      <c r="B83" s="74">
        <v>9.6888000000000005</v>
      </c>
      <c r="C83" s="74">
        <v>2.5966</v>
      </c>
      <c r="D83" s="74">
        <v>10.8134</v>
      </c>
      <c r="E83" s="74">
        <v>12.313000000000001</v>
      </c>
      <c r="F83" s="74">
        <v>14.0783</v>
      </c>
      <c r="G83" s="74">
        <v>14.0746</v>
      </c>
      <c r="H83" s="74">
        <v>3.6604000000000001</v>
      </c>
      <c r="I83" s="74">
        <v>16.269500000000001</v>
      </c>
      <c r="J83" s="74">
        <v>18.029299999999999</v>
      </c>
      <c r="K83" s="74">
        <v>19.347100000000001</v>
      </c>
      <c r="L83" s="74">
        <v>4.8247</v>
      </c>
      <c r="M83" s="74">
        <v>1.0273000000000001</v>
      </c>
      <c r="N83" s="74">
        <v>4.8752000000000004</v>
      </c>
      <c r="O83" s="74">
        <v>6.9539</v>
      </c>
      <c r="P83" s="74">
        <v>8.0211000000000006</v>
      </c>
    </row>
    <row r="84" spans="1:16" hidden="1" outlineLevel="1" collapsed="1">
      <c r="A84" s="62">
        <v>42767</v>
      </c>
      <c r="B84" s="74">
        <v>9.1575000000000006</v>
      </c>
      <c r="C84" s="74">
        <v>2.8001</v>
      </c>
      <c r="D84" s="74">
        <v>10.373200000000001</v>
      </c>
      <c r="E84" s="74">
        <v>12.844799999999999</v>
      </c>
      <c r="F84" s="74">
        <v>13.4366</v>
      </c>
      <c r="G84" s="74">
        <v>13.255599999999999</v>
      </c>
      <c r="H84" s="74">
        <v>4.2252000000000001</v>
      </c>
      <c r="I84" s="74">
        <v>15.3759</v>
      </c>
      <c r="J84" s="74">
        <v>17.4129</v>
      </c>
      <c r="K84" s="74">
        <v>19.2302</v>
      </c>
      <c r="L84" s="74">
        <v>4.3112000000000004</v>
      </c>
      <c r="M84" s="74">
        <v>1.0431999999999999</v>
      </c>
      <c r="N84" s="74">
        <v>4.7028999999999996</v>
      </c>
      <c r="O84" s="74">
        <v>6.9405999999999999</v>
      </c>
      <c r="P84" s="74">
        <v>7.43</v>
      </c>
    </row>
    <row r="85" spans="1:16" hidden="1" outlineLevel="1" collapsed="1">
      <c r="A85" s="62">
        <v>42795</v>
      </c>
      <c r="B85" s="74">
        <v>8.7456999999999994</v>
      </c>
      <c r="C85" s="74">
        <v>2.3889</v>
      </c>
      <c r="D85" s="74">
        <v>10.795500000000001</v>
      </c>
      <c r="E85" s="74">
        <v>11.986499999999999</v>
      </c>
      <c r="F85" s="74">
        <v>18.9757</v>
      </c>
      <c r="G85" s="74">
        <v>13.05</v>
      </c>
      <c r="H85" s="74">
        <v>3.8193000000000001</v>
      </c>
      <c r="I85" s="74">
        <v>15.444699999999999</v>
      </c>
      <c r="J85" s="74">
        <v>17.1234</v>
      </c>
      <c r="K85" s="74">
        <v>19.882899999999999</v>
      </c>
      <c r="L85" s="74">
        <v>3.4843000000000002</v>
      </c>
      <c r="M85" s="74">
        <v>1.1054999999999999</v>
      </c>
      <c r="N85" s="74">
        <v>4.0533999999999999</v>
      </c>
      <c r="O85" s="74">
        <v>5.9329999999999998</v>
      </c>
      <c r="P85" s="74">
        <v>7.1775000000000002</v>
      </c>
    </row>
    <row r="86" spans="1:16" hidden="1" outlineLevel="1" collapsed="1">
      <c r="A86" s="62">
        <v>42826</v>
      </c>
      <c r="B86" s="74">
        <v>8.3955000000000002</v>
      </c>
      <c r="C86" s="74">
        <v>2.8481000000000001</v>
      </c>
      <c r="D86" s="74">
        <v>9.5532000000000004</v>
      </c>
      <c r="E86" s="74">
        <v>12.362299999999999</v>
      </c>
      <c r="F86" s="74">
        <v>7.7752999999999997</v>
      </c>
      <c r="G86" s="74">
        <v>12.407500000000001</v>
      </c>
      <c r="H86" s="74">
        <v>4.3166000000000002</v>
      </c>
      <c r="I86" s="74">
        <v>14.588800000000001</v>
      </c>
      <c r="J86" s="74">
        <v>17.0229</v>
      </c>
      <c r="K86" s="74">
        <v>15.9658</v>
      </c>
      <c r="L86" s="74">
        <v>3.6269999999999998</v>
      </c>
      <c r="M86" s="74">
        <v>0.98309999999999997</v>
      </c>
      <c r="N86" s="74">
        <v>3.9921000000000002</v>
      </c>
      <c r="O86" s="74">
        <v>5.8365999999999998</v>
      </c>
      <c r="P86" s="74">
        <v>7.4749999999999996</v>
      </c>
    </row>
    <row r="87" spans="1:16" hidden="1" outlineLevel="1" collapsed="1">
      <c r="A87" s="62">
        <v>42856</v>
      </c>
      <c r="B87" s="74">
        <v>8.0053999999999998</v>
      </c>
      <c r="C87" s="74">
        <v>2.6669</v>
      </c>
      <c r="D87" s="74">
        <v>9.6677999999999997</v>
      </c>
      <c r="E87" s="74">
        <v>11.986599999999999</v>
      </c>
      <c r="F87" s="74">
        <v>14.445</v>
      </c>
      <c r="G87" s="74">
        <v>11.48</v>
      </c>
      <c r="H87" s="74">
        <v>3.823</v>
      </c>
      <c r="I87" s="74">
        <v>14.1576</v>
      </c>
      <c r="J87" s="74">
        <v>16.0154</v>
      </c>
      <c r="K87" s="74">
        <v>17.005500000000001</v>
      </c>
      <c r="L87" s="74">
        <v>3.0657999999999999</v>
      </c>
      <c r="M87" s="74">
        <v>1.0608</v>
      </c>
      <c r="N87" s="74">
        <v>3.5438999999999998</v>
      </c>
      <c r="O87" s="74">
        <v>5.2233000000000001</v>
      </c>
      <c r="P87" s="74">
        <v>0.39179999999999998</v>
      </c>
    </row>
    <row r="88" spans="1:16" hidden="1" outlineLevel="1" collapsed="1">
      <c r="A88" s="62">
        <v>42887</v>
      </c>
      <c r="B88" s="74">
        <v>8.2471999999999994</v>
      </c>
      <c r="C88" s="74">
        <v>2.5798000000000001</v>
      </c>
      <c r="D88" s="74">
        <v>9.8617000000000008</v>
      </c>
      <c r="E88" s="74">
        <v>11.4383</v>
      </c>
      <c r="F88" s="74">
        <v>16.238499999999998</v>
      </c>
      <c r="G88" s="74">
        <v>12.009600000000001</v>
      </c>
      <c r="H88" s="74">
        <v>3.7795000000000001</v>
      </c>
      <c r="I88" s="74">
        <v>14.4199</v>
      </c>
      <c r="J88" s="74">
        <v>16.267499999999998</v>
      </c>
      <c r="K88" s="74">
        <v>16.653500000000001</v>
      </c>
      <c r="L88" s="74">
        <v>3.0916000000000001</v>
      </c>
      <c r="M88" s="74">
        <v>0.99560000000000004</v>
      </c>
      <c r="N88" s="74">
        <v>3.5095000000000001</v>
      </c>
      <c r="O88" s="74">
        <v>4.8098999999999998</v>
      </c>
      <c r="P88" s="74">
        <v>3.1139999999999999</v>
      </c>
    </row>
    <row r="89" spans="1:16" hidden="1" outlineLevel="1" collapsed="1">
      <c r="A89" s="62">
        <v>42917</v>
      </c>
      <c r="B89" s="74">
        <v>7.3381999999999996</v>
      </c>
      <c r="C89" s="74">
        <v>2.1257999999999999</v>
      </c>
      <c r="D89" s="74">
        <v>8.9636999999999993</v>
      </c>
      <c r="E89" s="74">
        <v>10.486800000000001</v>
      </c>
      <c r="F89" s="74">
        <v>12.4307</v>
      </c>
      <c r="G89" s="74">
        <v>11.613</v>
      </c>
      <c r="H89" s="74">
        <v>3.3771</v>
      </c>
      <c r="I89" s="74">
        <v>14.103</v>
      </c>
      <c r="J89" s="74">
        <v>15.7415</v>
      </c>
      <c r="K89" s="74">
        <v>16.061199999999999</v>
      </c>
      <c r="L89" s="74">
        <v>2.7879999999999998</v>
      </c>
      <c r="M89" s="74">
        <v>0.96209999999999996</v>
      </c>
      <c r="N89" s="74">
        <v>3.1839</v>
      </c>
      <c r="O89" s="74">
        <v>4.6299000000000001</v>
      </c>
      <c r="P89" s="74">
        <v>5.2125000000000004</v>
      </c>
    </row>
    <row r="90" spans="1:16" hidden="1" outlineLevel="1" collapsed="1">
      <c r="A90" s="62">
        <v>42948</v>
      </c>
      <c r="B90" s="74">
        <v>7.0533000000000001</v>
      </c>
      <c r="C90" s="74">
        <v>2.3058000000000001</v>
      </c>
      <c r="D90" s="74">
        <v>8.4898000000000007</v>
      </c>
      <c r="E90" s="74">
        <v>9.7133000000000003</v>
      </c>
      <c r="F90" s="74">
        <v>15.202199999999999</v>
      </c>
      <c r="G90" s="74">
        <v>10.604799999999999</v>
      </c>
      <c r="H90" s="74">
        <v>3.3483000000000001</v>
      </c>
      <c r="I90" s="74">
        <v>12.826499999999999</v>
      </c>
      <c r="J90" s="74">
        <v>15.094099999999999</v>
      </c>
      <c r="K90" s="74">
        <v>19.3947</v>
      </c>
      <c r="L90" s="74">
        <v>2.7593000000000001</v>
      </c>
      <c r="M90" s="74">
        <v>0.97860000000000003</v>
      </c>
      <c r="N90" s="74">
        <v>3.1183999999999998</v>
      </c>
      <c r="O90" s="74">
        <v>4.1002999999999998</v>
      </c>
      <c r="P90" s="74">
        <v>7.2953999999999999</v>
      </c>
    </row>
    <row r="91" spans="1:16" hidden="1" outlineLevel="1" collapsed="1">
      <c r="A91" s="62">
        <v>42979</v>
      </c>
      <c r="B91" s="74">
        <v>6.3266</v>
      </c>
      <c r="C91" s="74">
        <v>1.9651000000000001</v>
      </c>
      <c r="D91" s="74">
        <v>8.3062000000000005</v>
      </c>
      <c r="E91" s="74">
        <v>8.6199999999999992</v>
      </c>
      <c r="F91" s="74">
        <v>15.2256</v>
      </c>
      <c r="G91" s="74">
        <v>9.7256</v>
      </c>
      <c r="H91" s="74">
        <v>2.9790000000000001</v>
      </c>
      <c r="I91" s="74">
        <v>12.520200000000001</v>
      </c>
      <c r="J91" s="74">
        <v>14.0449</v>
      </c>
      <c r="K91" s="74">
        <v>16.735900000000001</v>
      </c>
      <c r="L91" s="74">
        <v>2.5920999999999998</v>
      </c>
      <c r="M91" s="74">
        <v>0.89639999999999997</v>
      </c>
      <c r="N91" s="74">
        <v>2.9655</v>
      </c>
      <c r="O91" s="74">
        <v>4.5301</v>
      </c>
      <c r="P91" s="74">
        <v>4.5717999999999996</v>
      </c>
    </row>
    <row r="92" spans="1:16" hidden="1" outlineLevel="1" collapsed="1">
      <c r="A92" s="62">
        <v>43009</v>
      </c>
      <c r="B92" s="74">
        <v>6.3152999999999997</v>
      </c>
      <c r="C92" s="74">
        <v>1.9581999999999999</v>
      </c>
      <c r="D92" s="74">
        <v>8.0254999999999992</v>
      </c>
      <c r="E92" s="74">
        <v>8.3423999999999996</v>
      </c>
      <c r="F92" s="74">
        <v>15.5024</v>
      </c>
      <c r="G92" s="74">
        <v>10.000500000000001</v>
      </c>
      <c r="H92" s="74">
        <v>3.0133999999999999</v>
      </c>
      <c r="I92" s="74">
        <v>12.494199999999999</v>
      </c>
      <c r="J92" s="74">
        <v>13.714499999999999</v>
      </c>
      <c r="K92" s="74">
        <v>16.979299999999999</v>
      </c>
      <c r="L92" s="74">
        <v>2.6549</v>
      </c>
      <c r="M92" s="74">
        <v>0.97389999999999999</v>
      </c>
      <c r="N92" s="74">
        <v>3.0615999999999999</v>
      </c>
      <c r="O92" s="74">
        <v>4.2252999999999998</v>
      </c>
      <c r="P92" s="74">
        <v>7.0755999999999997</v>
      </c>
    </row>
    <row r="93" spans="1:16" hidden="1" outlineLevel="1" collapsed="1">
      <c r="A93" s="62">
        <v>43040</v>
      </c>
      <c r="B93" s="74">
        <v>7.3154000000000003</v>
      </c>
      <c r="C93" s="74">
        <v>2.0506000000000002</v>
      </c>
      <c r="D93" s="74">
        <v>8.8642000000000003</v>
      </c>
      <c r="E93" s="74">
        <v>10.209099999999999</v>
      </c>
      <c r="F93" s="74">
        <v>19.011299999999999</v>
      </c>
      <c r="G93" s="74">
        <v>11.272500000000001</v>
      </c>
      <c r="H93" s="74">
        <v>3.2128000000000001</v>
      </c>
      <c r="I93" s="74">
        <v>13.3249</v>
      </c>
      <c r="J93" s="74">
        <v>14.825200000000001</v>
      </c>
      <c r="K93" s="74">
        <v>19.371500000000001</v>
      </c>
      <c r="L93" s="74">
        <v>2.3887</v>
      </c>
      <c r="M93" s="74">
        <v>0.95599999999999996</v>
      </c>
      <c r="N93" s="74">
        <v>2.7174</v>
      </c>
      <c r="O93" s="74">
        <v>4.0419</v>
      </c>
      <c r="P93" s="74">
        <v>6.9151999999999996</v>
      </c>
    </row>
    <row r="94" spans="1:16" hidden="1" outlineLevel="1" collapsed="1">
      <c r="A94" s="62">
        <v>43070</v>
      </c>
      <c r="B94" s="74">
        <v>6.9368999999999996</v>
      </c>
      <c r="C94" s="74">
        <v>2.0914000000000001</v>
      </c>
      <c r="D94" s="74">
        <v>8.6073000000000004</v>
      </c>
      <c r="E94" s="74">
        <v>9.6095000000000006</v>
      </c>
      <c r="F94" s="74">
        <v>18.799399999999999</v>
      </c>
      <c r="G94" s="74">
        <v>10.4724</v>
      </c>
      <c r="H94" s="74">
        <v>2.9268000000000001</v>
      </c>
      <c r="I94" s="74">
        <v>13.231999999999999</v>
      </c>
      <c r="J94" s="74">
        <v>15.6778</v>
      </c>
      <c r="K94" s="74">
        <v>19.5259</v>
      </c>
      <c r="L94" s="74">
        <v>2.6436999999999999</v>
      </c>
      <c r="M94" s="74">
        <v>0.95479999999999998</v>
      </c>
      <c r="N94" s="74">
        <v>2.9096000000000002</v>
      </c>
      <c r="O94" s="74">
        <v>4.9962999999999997</v>
      </c>
      <c r="P94" s="74">
        <v>5.8274999999999997</v>
      </c>
    </row>
    <row r="95" spans="1:16" hidden="1" outlineLevel="1" collapsed="1">
      <c r="A95" s="62">
        <v>43101</v>
      </c>
      <c r="B95" s="74">
        <v>6.9631999999999996</v>
      </c>
      <c r="C95" s="74">
        <v>1.9703999999999999</v>
      </c>
      <c r="D95" s="74">
        <v>8.8172999999999995</v>
      </c>
      <c r="E95" s="74">
        <v>8.4433000000000007</v>
      </c>
      <c r="F95" s="74">
        <v>15.6234</v>
      </c>
      <c r="G95" s="74">
        <v>10.9597</v>
      </c>
      <c r="H95" s="74">
        <v>3.0644</v>
      </c>
      <c r="I95" s="74">
        <v>13.264900000000001</v>
      </c>
      <c r="J95" s="74">
        <v>15.362299999999999</v>
      </c>
      <c r="K95" s="74">
        <v>16.4742</v>
      </c>
      <c r="L95" s="74">
        <v>2.4767000000000001</v>
      </c>
      <c r="M95" s="74">
        <v>0.98650000000000004</v>
      </c>
      <c r="N95" s="74">
        <v>2.8106</v>
      </c>
      <c r="O95" s="74">
        <v>4.5434000000000001</v>
      </c>
      <c r="P95" s="74">
        <v>6.2432999999999996</v>
      </c>
    </row>
    <row r="96" spans="1:16" hidden="1" outlineLevel="1" collapsed="1">
      <c r="A96" s="62">
        <v>43132</v>
      </c>
      <c r="B96" s="74">
        <v>6.7266000000000004</v>
      </c>
      <c r="C96" s="74">
        <v>1.6556</v>
      </c>
      <c r="D96" s="74">
        <v>8.4426000000000005</v>
      </c>
      <c r="E96" s="74">
        <v>9.8241999999999994</v>
      </c>
      <c r="F96" s="74">
        <v>18.223099999999999</v>
      </c>
      <c r="G96" s="74">
        <v>10.8284</v>
      </c>
      <c r="H96" s="74">
        <v>2.4274</v>
      </c>
      <c r="I96" s="74">
        <v>13.312900000000001</v>
      </c>
      <c r="J96" s="74">
        <v>15.208500000000001</v>
      </c>
      <c r="K96" s="74">
        <v>19.311800000000002</v>
      </c>
      <c r="L96" s="74">
        <v>2.2768000000000002</v>
      </c>
      <c r="M96" s="74">
        <v>0.98060000000000003</v>
      </c>
      <c r="N96" s="74">
        <v>2.6448999999999998</v>
      </c>
      <c r="O96" s="74">
        <v>4.5519999999999996</v>
      </c>
      <c r="P96" s="74">
        <v>7.2765000000000004</v>
      </c>
    </row>
    <row r="97" spans="1:16" hidden="1" outlineLevel="1" collapsed="1">
      <c r="A97" s="62">
        <v>43160</v>
      </c>
      <c r="B97" s="74">
        <v>6.9301000000000004</v>
      </c>
      <c r="C97" s="74">
        <v>1.8455999999999999</v>
      </c>
      <c r="D97" s="74">
        <v>9.2363999999999997</v>
      </c>
      <c r="E97" s="74">
        <v>10.759</v>
      </c>
      <c r="F97" s="74">
        <v>16.2333</v>
      </c>
      <c r="G97" s="74">
        <v>10.315899999999999</v>
      </c>
      <c r="H97" s="74">
        <v>2.5924999999999998</v>
      </c>
      <c r="I97" s="74">
        <v>13.4382</v>
      </c>
      <c r="J97" s="74">
        <v>14.753</v>
      </c>
      <c r="K97" s="74">
        <v>19.6052</v>
      </c>
      <c r="L97" s="74">
        <v>2.0901000000000001</v>
      </c>
      <c r="M97" s="74">
        <v>0.97750000000000004</v>
      </c>
      <c r="N97" s="74">
        <v>2.6484999999999999</v>
      </c>
      <c r="O97" s="74">
        <v>3.7404999999999999</v>
      </c>
      <c r="P97" s="74">
        <v>6.2108999999999996</v>
      </c>
    </row>
    <row r="98" spans="1:16" hidden="1" outlineLevel="1" collapsed="1">
      <c r="A98" s="62">
        <v>43191</v>
      </c>
      <c r="B98" s="74">
        <v>6.7275</v>
      </c>
      <c r="C98" s="74">
        <v>2.8742000000000001</v>
      </c>
      <c r="D98" s="74">
        <v>9.0168999999999997</v>
      </c>
      <c r="E98" s="74">
        <v>9.2970000000000006</v>
      </c>
      <c r="F98" s="74">
        <v>8.5192999999999994</v>
      </c>
      <c r="G98" s="74">
        <v>10.042899999999999</v>
      </c>
      <c r="H98" s="74">
        <v>4.2004000000000001</v>
      </c>
      <c r="I98" s="74">
        <v>13.450200000000001</v>
      </c>
      <c r="J98" s="74">
        <v>14.5215</v>
      </c>
      <c r="K98" s="74">
        <v>19.668299999999999</v>
      </c>
      <c r="L98" s="74">
        <v>2.0066999999999999</v>
      </c>
      <c r="M98" s="74">
        <v>0.97970000000000002</v>
      </c>
      <c r="N98" s="74">
        <v>2.4727999999999999</v>
      </c>
      <c r="O98" s="74">
        <v>3.8614999999999999</v>
      </c>
      <c r="P98" s="74">
        <v>3.2924000000000002</v>
      </c>
    </row>
    <row r="99" spans="1:16" hidden="1" outlineLevel="1" collapsed="1">
      <c r="A99" s="62">
        <v>43221</v>
      </c>
      <c r="B99" s="74">
        <v>6.9960000000000004</v>
      </c>
      <c r="C99" s="74">
        <v>2.7391999999999999</v>
      </c>
      <c r="D99" s="74">
        <v>9.3069000000000006</v>
      </c>
      <c r="E99" s="74">
        <v>10.9975</v>
      </c>
      <c r="F99" s="74">
        <v>19.653600000000001</v>
      </c>
      <c r="G99" s="74">
        <v>10.159599999999999</v>
      </c>
      <c r="H99" s="74">
        <v>4.0210999999999997</v>
      </c>
      <c r="I99" s="74">
        <v>13.250500000000001</v>
      </c>
      <c r="J99" s="74">
        <v>14.626300000000001</v>
      </c>
      <c r="K99" s="74">
        <v>19.653600000000001</v>
      </c>
      <c r="L99" s="74">
        <v>1.9084000000000001</v>
      </c>
      <c r="M99" s="74">
        <v>0.96550000000000002</v>
      </c>
      <c r="N99" s="74">
        <v>2.4382000000000001</v>
      </c>
      <c r="O99" s="74">
        <v>3.9788000000000001</v>
      </c>
      <c r="P99" s="74" t="s">
        <v>127</v>
      </c>
    </row>
    <row r="100" spans="1:16" hidden="1" outlineLevel="1" collapsed="1">
      <c r="A100" s="62">
        <v>43252</v>
      </c>
      <c r="B100" s="74">
        <v>7.2168000000000001</v>
      </c>
      <c r="C100" s="74">
        <v>2.7581000000000002</v>
      </c>
      <c r="D100" s="74">
        <v>9.4565999999999999</v>
      </c>
      <c r="E100" s="74">
        <v>10.586399999999999</v>
      </c>
      <c r="F100" s="74">
        <v>19.7087</v>
      </c>
      <c r="G100" s="74">
        <v>10.2723</v>
      </c>
      <c r="H100" s="74">
        <v>3.8761000000000001</v>
      </c>
      <c r="I100" s="74">
        <v>13.3872</v>
      </c>
      <c r="J100" s="74">
        <v>15.069599999999999</v>
      </c>
      <c r="K100" s="74">
        <v>19.7392</v>
      </c>
      <c r="L100" s="74">
        <v>1.9824999999999999</v>
      </c>
      <c r="M100" s="74">
        <v>0.95309999999999995</v>
      </c>
      <c r="N100" s="74">
        <v>2.4113000000000002</v>
      </c>
      <c r="O100" s="74">
        <v>3.9514</v>
      </c>
      <c r="P100" s="74">
        <v>0.25</v>
      </c>
    </row>
    <row r="101" spans="1:16" hidden="1" outlineLevel="1" collapsed="1">
      <c r="A101" s="62">
        <v>43282</v>
      </c>
      <c r="B101" s="74">
        <v>6.6676000000000002</v>
      </c>
      <c r="C101" s="74">
        <v>2.1844999999999999</v>
      </c>
      <c r="D101" s="74">
        <v>8.6461000000000006</v>
      </c>
      <c r="E101" s="74">
        <v>10.3505</v>
      </c>
      <c r="F101" s="74">
        <v>18.831499999999998</v>
      </c>
      <c r="G101" s="74">
        <v>10.155200000000001</v>
      </c>
      <c r="H101" s="74">
        <v>3.1067999999999998</v>
      </c>
      <c r="I101" s="74">
        <v>13.3527</v>
      </c>
      <c r="J101" s="74">
        <v>14.588100000000001</v>
      </c>
      <c r="K101" s="74">
        <v>18.948</v>
      </c>
      <c r="L101" s="74">
        <v>1.9501999999999999</v>
      </c>
      <c r="M101" s="74">
        <v>0.95250000000000001</v>
      </c>
      <c r="N101" s="74">
        <v>2.3121</v>
      </c>
      <c r="O101" s="74">
        <v>3.9958999999999998</v>
      </c>
      <c r="P101" s="74">
        <v>7.3872</v>
      </c>
    </row>
    <row r="102" spans="1:16" hidden="1" outlineLevel="1" collapsed="1">
      <c r="A102" s="62">
        <v>43313</v>
      </c>
      <c r="B102" s="74">
        <v>6.7781000000000002</v>
      </c>
      <c r="C102" s="74">
        <v>2.6793</v>
      </c>
      <c r="D102" s="74">
        <v>8.6676000000000002</v>
      </c>
      <c r="E102" s="74">
        <v>8.1509999999999998</v>
      </c>
      <c r="F102" s="74">
        <v>19.107299999999999</v>
      </c>
      <c r="G102" s="74">
        <v>10.1622</v>
      </c>
      <c r="H102" s="74">
        <v>4.0012999999999996</v>
      </c>
      <c r="I102" s="74">
        <v>12.7407</v>
      </c>
      <c r="J102" s="74">
        <v>14.236499999999999</v>
      </c>
      <c r="K102" s="74">
        <v>19.107299999999999</v>
      </c>
      <c r="L102" s="74">
        <v>2.0703999999999998</v>
      </c>
      <c r="M102" s="74">
        <v>0.95860000000000001</v>
      </c>
      <c r="N102" s="74">
        <v>2.3957999999999999</v>
      </c>
      <c r="O102" s="74">
        <v>4.0430999999999999</v>
      </c>
      <c r="P102" s="74" t="s">
        <v>127</v>
      </c>
    </row>
    <row r="103" spans="1:16" hidden="1" outlineLevel="1" collapsed="1">
      <c r="A103" s="62">
        <v>43344</v>
      </c>
      <c r="B103" s="74">
        <v>6.6685999999999996</v>
      </c>
      <c r="C103" s="74">
        <v>2.528</v>
      </c>
      <c r="D103" s="74">
        <v>8.8550000000000004</v>
      </c>
      <c r="E103" s="74">
        <v>9.1989999999999998</v>
      </c>
      <c r="F103" s="74">
        <v>18.8581</v>
      </c>
      <c r="G103" s="74">
        <v>10.084899999999999</v>
      </c>
      <c r="H103" s="74">
        <v>3.6173999999999999</v>
      </c>
      <c r="I103" s="74">
        <v>13.689500000000001</v>
      </c>
      <c r="J103" s="74">
        <v>15.0222</v>
      </c>
      <c r="K103" s="74">
        <v>19.850899999999999</v>
      </c>
      <c r="L103" s="74">
        <v>2.1734</v>
      </c>
      <c r="M103" s="74">
        <v>0.95209999999999995</v>
      </c>
      <c r="N103" s="74">
        <v>2.657</v>
      </c>
      <c r="O103" s="74">
        <v>3.9967999999999999</v>
      </c>
      <c r="P103" s="74">
        <v>5.8598999999999997</v>
      </c>
    </row>
    <row r="104" spans="1:16" hidden="1" outlineLevel="1" collapsed="1">
      <c r="A104" s="62">
        <v>43374</v>
      </c>
      <c r="B104" s="74">
        <v>6.6849999999999996</v>
      </c>
      <c r="C104" s="74">
        <v>2.6154000000000002</v>
      </c>
      <c r="D104" s="74">
        <v>8.9045000000000005</v>
      </c>
      <c r="E104" s="74">
        <v>9.6709999999999994</v>
      </c>
      <c r="F104" s="74">
        <v>19.388300000000001</v>
      </c>
      <c r="G104" s="74">
        <v>10.4839</v>
      </c>
      <c r="H104" s="74">
        <v>4.0598000000000001</v>
      </c>
      <c r="I104" s="74">
        <v>13.8689</v>
      </c>
      <c r="J104" s="74">
        <v>15.462300000000001</v>
      </c>
      <c r="K104" s="74">
        <v>19.627199999999998</v>
      </c>
      <c r="L104" s="74">
        <v>2.1642999999999999</v>
      </c>
      <c r="M104" s="74">
        <v>0.97660000000000002</v>
      </c>
      <c r="N104" s="74">
        <v>2.7513000000000001</v>
      </c>
      <c r="O104" s="74">
        <v>4.3154000000000003</v>
      </c>
      <c r="P104" s="74">
        <v>7.5411999999999999</v>
      </c>
    </row>
    <row r="105" spans="1:16" hidden="1" outlineLevel="1" collapsed="1">
      <c r="A105" s="62">
        <v>43405</v>
      </c>
      <c r="B105" s="74">
        <v>7.3215000000000003</v>
      </c>
      <c r="C105" s="74">
        <v>3.1640999999999999</v>
      </c>
      <c r="D105" s="74">
        <v>9.3792000000000009</v>
      </c>
      <c r="E105" s="74">
        <v>10.3622</v>
      </c>
      <c r="F105" s="74">
        <v>14.907299999999999</v>
      </c>
      <c r="G105" s="74">
        <v>11.037800000000001</v>
      </c>
      <c r="H105" s="74">
        <v>4.9381000000000004</v>
      </c>
      <c r="I105" s="74">
        <v>13.962899999999999</v>
      </c>
      <c r="J105" s="74">
        <v>15.2928</v>
      </c>
      <c r="K105" s="74">
        <v>19.712900000000001</v>
      </c>
      <c r="L105" s="74">
        <v>2.3008000000000002</v>
      </c>
      <c r="M105" s="74">
        <v>0.89770000000000005</v>
      </c>
      <c r="N105" s="74">
        <v>2.9384000000000001</v>
      </c>
      <c r="O105" s="74">
        <v>4.5105000000000004</v>
      </c>
      <c r="P105" s="74">
        <v>6.2278000000000002</v>
      </c>
    </row>
    <row r="106" spans="1:16" hidden="1" outlineLevel="1" collapsed="1">
      <c r="A106" s="62">
        <v>43435</v>
      </c>
      <c r="B106" s="74">
        <v>8.1058000000000003</v>
      </c>
      <c r="C106" s="74">
        <v>5.3821000000000003</v>
      </c>
      <c r="D106" s="74">
        <v>9.7261000000000006</v>
      </c>
      <c r="E106" s="74">
        <v>11.7866</v>
      </c>
      <c r="F106" s="74">
        <v>15.9322</v>
      </c>
      <c r="G106" s="74">
        <v>11.378500000000001</v>
      </c>
      <c r="H106" s="74">
        <v>7.4768999999999997</v>
      </c>
      <c r="I106" s="74">
        <v>14.041499999999999</v>
      </c>
      <c r="J106" s="74">
        <v>16.126200000000001</v>
      </c>
      <c r="K106" s="74">
        <v>18.112500000000001</v>
      </c>
      <c r="L106" s="74">
        <v>2.4064999999999999</v>
      </c>
      <c r="M106" s="74">
        <v>0.97750000000000004</v>
      </c>
      <c r="N106" s="74">
        <v>3.0853000000000002</v>
      </c>
      <c r="O106" s="74">
        <v>4.4524999999999997</v>
      </c>
      <c r="P106" s="74">
        <v>6.1676000000000002</v>
      </c>
    </row>
    <row r="107" spans="1:16" hidden="1" outlineLevel="1" collapsed="1">
      <c r="A107" s="62">
        <v>43466</v>
      </c>
      <c r="B107" s="74">
        <v>7.6721000000000004</v>
      </c>
      <c r="C107" s="74">
        <v>2.6819999999999999</v>
      </c>
      <c r="D107" s="74">
        <v>9.8195999999999994</v>
      </c>
      <c r="E107" s="74">
        <v>10.1218</v>
      </c>
      <c r="F107" s="74">
        <v>17.1218</v>
      </c>
      <c r="G107" s="74">
        <v>11.177</v>
      </c>
      <c r="H107" s="74">
        <v>3.7035</v>
      </c>
      <c r="I107" s="74">
        <v>14.672000000000001</v>
      </c>
      <c r="J107" s="74">
        <v>16.256699999999999</v>
      </c>
      <c r="K107" s="74">
        <v>18.9848</v>
      </c>
      <c r="L107" s="74">
        <v>2.6991999999999998</v>
      </c>
      <c r="M107" s="74">
        <v>0.95660000000000001</v>
      </c>
      <c r="N107" s="74">
        <v>3.2486999999999999</v>
      </c>
      <c r="O107" s="74">
        <v>4.3475000000000001</v>
      </c>
      <c r="P107" s="74">
        <v>6.6749999999999998</v>
      </c>
    </row>
    <row r="108" spans="1:16" hidden="1" outlineLevel="1" collapsed="1">
      <c r="A108" s="62">
        <v>43497</v>
      </c>
      <c r="B108" s="74">
        <v>7.6353999999999997</v>
      </c>
      <c r="C108" s="74">
        <v>3.3898999999999999</v>
      </c>
      <c r="D108" s="74">
        <v>9.4923000000000002</v>
      </c>
      <c r="E108" s="74">
        <v>9.5042000000000009</v>
      </c>
      <c r="F108" s="74">
        <v>15.315200000000001</v>
      </c>
      <c r="G108" s="74">
        <v>11.105</v>
      </c>
      <c r="H108" s="74">
        <v>5.0206999999999997</v>
      </c>
      <c r="I108" s="74">
        <v>13.722899999999999</v>
      </c>
      <c r="J108" s="74">
        <v>15.178900000000001</v>
      </c>
      <c r="K108" s="74">
        <v>17.032900000000001</v>
      </c>
      <c r="L108" s="74">
        <v>2.5508999999999999</v>
      </c>
      <c r="M108" s="74">
        <v>0.96860000000000002</v>
      </c>
      <c r="N108" s="74">
        <v>3.1286</v>
      </c>
      <c r="O108" s="74">
        <v>4.4292999999999996</v>
      </c>
      <c r="P108" s="74">
        <v>6.3871000000000002</v>
      </c>
    </row>
    <row r="109" spans="1:16" hidden="1" outlineLevel="1" collapsed="1">
      <c r="A109" s="62">
        <v>43525</v>
      </c>
      <c r="B109" s="74">
        <v>7.3013000000000003</v>
      </c>
      <c r="C109" s="74">
        <v>4.0446</v>
      </c>
      <c r="D109" s="74">
        <v>9.1931999999999992</v>
      </c>
      <c r="E109" s="74">
        <v>9.9443999999999999</v>
      </c>
      <c r="F109" s="74">
        <v>17.186</v>
      </c>
      <c r="G109" s="74">
        <v>10.335100000000001</v>
      </c>
      <c r="H109" s="74">
        <v>5.4916</v>
      </c>
      <c r="I109" s="74">
        <v>13.6508</v>
      </c>
      <c r="J109" s="74">
        <v>15.158899999999999</v>
      </c>
      <c r="K109" s="74">
        <v>18.510300000000001</v>
      </c>
      <c r="L109" s="74">
        <v>2.3988999999999998</v>
      </c>
      <c r="M109" s="74">
        <v>0.9405</v>
      </c>
      <c r="N109" s="74">
        <v>2.9647999999999999</v>
      </c>
      <c r="O109" s="74">
        <v>4.4810999999999996</v>
      </c>
      <c r="P109" s="74">
        <v>5.9489000000000001</v>
      </c>
    </row>
    <row r="110" spans="1:16" hidden="1" outlineLevel="1" collapsed="1">
      <c r="A110" s="62">
        <v>43556</v>
      </c>
      <c r="B110" s="74">
        <v>6.6786000000000003</v>
      </c>
      <c r="C110" s="74">
        <v>2.8887</v>
      </c>
      <c r="D110" s="74">
        <v>9.1196999999999999</v>
      </c>
      <c r="E110" s="74">
        <v>9.6252999999999993</v>
      </c>
      <c r="F110" s="74">
        <v>14.1907</v>
      </c>
      <c r="G110" s="74">
        <v>9.5524000000000004</v>
      </c>
      <c r="H110" s="74">
        <v>3.8797999999999999</v>
      </c>
      <c r="I110" s="74">
        <v>13.8741</v>
      </c>
      <c r="J110" s="74">
        <v>14.9224</v>
      </c>
      <c r="K110" s="74">
        <v>19.381799999999998</v>
      </c>
      <c r="L110" s="74">
        <v>2.3361000000000001</v>
      </c>
      <c r="M110" s="74">
        <v>0.92969999999999997</v>
      </c>
      <c r="N110" s="74">
        <v>2.9771000000000001</v>
      </c>
      <c r="O110" s="74">
        <v>3.8212000000000002</v>
      </c>
      <c r="P110" s="74">
        <v>5.7680999999999996</v>
      </c>
    </row>
    <row r="111" spans="1:16" hidden="1" outlineLevel="1" collapsed="1">
      <c r="A111" s="62">
        <v>43586</v>
      </c>
      <c r="B111" s="74">
        <v>6.9762000000000004</v>
      </c>
      <c r="C111" s="74">
        <v>2.7761999999999998</v>
      </c>
      <c r="D111" s="74">
        <v>9.4509000000000007</v>
      </c>
      <c r="E111" s="74">
        <v>10.5527</v>
      </c>
      <c r="F111" s="74">
        <v>5.9263000000000003</v>
      </c>
      <c r="G111" s="74">
        <v>9.7569999999999997</v>
      </c>
      <c r="H111" s="74">
        <v>3.5760000000000001</v>
      </c>
      <c r="I111" s="74">
        <v>14.2677</v>
      </c>
      <c r="J111" s="74">
        <v>15.432600000000001</v>
      </c>
      <c r="K111" s="74">
        <v>9.2323000000000004</v>
      </c>
      <c r="L111" s="74">
        <v>2.3896000000000002</v>
      </c>
      <c r="M111" s="74">
        <v>0.88449999999999995</v>
      </c>
      <c r="N111" s="74">
        <v>2.9373999999999998</v>
      </c>
      <c r="O111" s="74">
        <v>4.2393999999999998</v>
      </c>
      <c r="P111" s="74">
        <v>5.6783999999999999</v>
      </c>
    </row>
    <row r="112" spans="1:16" hidden="1" outlineLevel="1" collapsed="1">
      <c r="A112" s="62">
        <v>43617</v>
      </c>
      <c r="B112" s="74">
        <v>6.7843</v>
      </c>
      <c r="C112" s="74">
        <v>2.6738</v>
      </c>
      <c r="D112" s="74">
        <v>9.8973999999999993</v>
      </c>
      <c r="E112" s="74">
        <v>10.2492</v>
      </c>
      <c r="F112" s="74">
        <v>12.1906</v>
      </c>
      <c r="G112" s="74">
        <v>9.7979000000000003</v>
      </c>
      <c r="H112" s="74">
        <v>3.6903000000000001</v>
      </c>
      <c r="I112" s="74">
        <v>14.8459</v>
      </c>
      <c r="J112" s="74">
        <v>15.265000000000001</v>
      </c>
      <c r="K112" s="74">
        <v>13.7859</v>
      </c>
      <c r="L112" s="74">
        <v>2.1619000000000002</v>
      </c>
      <c r="M112" s="74">
        <v>0.90639999999999998</v>
      </c>
      <c r="N112" s="74">
        <v>2.9443999999999999</v>
      </c>
      <c r="O112" s="74">
        <v>3.9621</v>
      </c>
      <c r="P112" s="74">
        <v>5.8841999999999999</v>
      </c>
    </row>
    <row r="113" spans="1:16" hidden="1" outlineLevel="1" collapsed="1">
      <c r="A113" s="62">
        <v>43647</v>
      </c>
      <c r="B113" s="74">
        <v>8.1538000000000004</v>
      </c>
      <c r="C113" s="74">
        <v>3.8115999999999999</v>
      </c>
      <c r="D113" s="74">
        <v>10.278499999999999</v>
      </c>
      <c r="E113" s="74">
        <v>9.0478000000000005</v>
      </c>
      <c r="F113" s="74">
        <v>13.930099999999999</v>
      </c>
      <c r="G113" s="74">
        <v>11.7622</v>
      </c>
      <c r="H113" s="74">
        <v>5.2603</v>
      </c>
      <c r="I113" s="74">
        <v>15.3055</v>
      </c>
      <c r="J113" s="74">
        <v>14.449</v>
      </c>
      <c r="K113" s="74">
        <v>16.3992</v>
      </c>
      <c r="L113" s="74">
        <v>2.4891000000000001</v>
      </c>
      <c r="M113" s="74">
        <v>0.92879999999999996</v>
      </c>
      <c r="N113" s="74">
        <v>3.0084</v>
      </c>
      <c r="O113" s="74">
        <v>4.0735999999999999</v>
      </c>
      <c r="P113" s="74">
        <v>5.4980000000000002</v>
      </c>
    </row>
    <row r="114" spans="1:16" hidden="1" outlineLevel="1" collapsed="1">
      <c r="A114" s="62">
        <v>43678</v>
      </c>
      <c r="B114" s="74">
        <v>8.0786999999999995</v>
      </c>
      <c r="C114" s="74">
        <v>3.7450999999999999</v>
      </c>
      <c r="D114" s="74">
        <v>9.4289000000000005</v>
      </c>
      <c r="E114" s="74">
        <v>8.5223999999999993</v>
      </c>
      <c r="F114" s="74">
        <v>11.7805</v>
      </c>
      <c r="G114" s="74">
        <v>12.8102</v>
      </c>
      <c r="H114" s="74">
        <v>5.6627999999999998</v>
      </c>
      <c r="I114" s="74">
        <v>15.324199999999999</v>
      </c>
      <c r="J114" s="74">
        <v>14.102600000000001</v>
      </c>
      <c r="K114" s="74">
        <v>16.120999999999999</v>
      </c>
      <c r="L114" s="74">
        <v>2.5480999999999998</v>
      </c>
      <c r="M114" s="74">
        <v>0.91900000000000004</v>
      </c>
      <c r="N114" s="74">
        <v>2.9129</v>
      </c>
      <c r="O114" s="74">
        <v>3.8132000000000001</v>
      </c>
      <c r="P114" s="74">
        <v>5.3129</v>
      </c>
    </row>
    <row r="115" spans="1:16" hidden="1" outlineLevel="1" collapsed="1">
      <c r="A115" s="62">
        <v>43709</v>
      </c>
      <c r="B115" s="74">
        <v>9.8222000000000005</v>
      </c>
      <c r="C115" s="74">
        <v>7.0141</v>
      </c>
      <c r="D115" s="74">
        <v>10.6058</v>
      </c>
      <c r="E115" s="74">
        <v>9.9457000000000004</v>
      </c>
      <c r="F115" s="74">
        <v>13.641</v>
      </c>
      <c r="G115" s="74">
        <v>14.4864</v>
      </c>
      <c r="H115" s="74">
        <v>10.530099999999999</v>
      </c>
      <c r="I115" s="74">
        <v>15.632099999999999</v>
      </c>
      <c r="J115" s="74">
        <v>14.707599999999999</v>
      </c>
      <c r="K115" s="74">
        <v>16.779800000000002</v>
      </c>
      <c r="L115" s="74">
        <v>2.3538999999999999</v>
      </c>
      <c r="M115" s="74">
        <v>0.88019999999999998</v>
      </c>
      <c r="N115" s="74">
        <v>2.6433</v>
      </c>
      <c r="O115" s="74">
        <v>4.0202999999999998</v>
      </c>
      <c r="P115" s="74">
        <v>4.9751000000000003</v>
      </c>
    </row>
    <row r="116" spans="1:16" hidden="1" outlineLevel="1" collapsed="1">
      <c r="A116" s="62">
        <v>43739</v>
      </c>
      <c r="B116" s="74">
        <v>9.5870999999999995</v>
      </c>
      <c r="C116" s="74">
        <v>8.8855000000000004</v>
      </c>
      <c r="D116" s="74">
        <v>9.8241999999999994</v>
      </c>
      <c r="E116" s="74">
        <v>7.7481</v>
      </c>
      <c r="F116" s="74">
        <v>5.1058000000000003</v>
      </c>
      <c r="G116" s="74">
        <v>14.2692</v>
      </c>
      <c r="H116" s="74">
        <v>10.1181</v>
      </c>
      <c r="I116" s="74">
        <v>15.2468</v>
      </c>
      <c r="J116" s="74">
        <v>15.2235</v>
      </c>
      <c r="K116" s="74">
        <v>14.612</v>
      </c>
      <c r="L116" s="74">
        <v>2.8168000000000002</v>
      </c>
      <c r="M116" s="74">
        <v>0.58260000000000001</v>
      </c>
      <c r="N116" s="74">
        <v>2.8327</v>
      </c>
      <c r="O116" s="74">
        <v>3.4628999999999999</v>
      </c>
      <c r="P116" s="74">
        <v>5.0035999999999996</v>
      </c>
    </row>
    <row r="117" spans="1:16" hidden="1" outlineLevel="1" collapsed="1">
      <c r="A117" s="62">
        <v>43770</v>
      </c>
      <c r="B117" s="74">
        <v>10.3687</v>
      </c>
      <c r="C117" s="74">
        <v>9.6921999999999997</v>
      </c>
      <c r="D117" s="74">
        <v>10.5694</v>
      </c>
      <c r="E117" s="74">
        <v>9.7058</v>
      </c>
      <c r="F117" s="74">
        <v>7.2319000000000004</v>
      </c>
      <c r="G117" s="74">
        <v>13.934699999999999</v>
      </c>
      <c r="H117" s="74">
        <v>10.745200000000001</v>
      </c>
      <c r="I117" s="74">
        <v>14.9961</v>
      </c>
      <c r="J117" s="74">
        <v>15.0512</v>
      </c>
      <c r="K117" s="74">
        <v>16.4788</v>
      </c>
      <c r="L117" s="74">
        <v>2.5733999999999999</v>
      </c>
      <c r="M117" s="74">
        <v>0.59750000000000003</v>
      </c>
      <c r="N117" s="74">
        <v>2.6732</v>
      </c>
      <c r="O117" s="74">
        <v>3.2867000000000002</v>
      </c>
      <c r="P117" s="74">
        <v>2.2309999999999999</v>
      </c>
    </row>
    <row r="118" spans="1:16" hidden="1" outlineLevel="1" collapsed="1">
      <c r="A118" s="62">
        <v>43800</v>
      </c>
      <c r="B118" s="74">
        <v>10.160399999999999</v>
      </c>
      <c r="C118" s="74">
        <v>10.6736</v>
      </c>
      <c r="D118" s="74">
        <v>10.105600000000001</v>
      </c>
      <c r="E118" s="74">
        <v>9.0671999999999997</v>
      </c>
      <c r="F118" s="74">
        <v>12.526199999999999</v>
      </c>
      <c r="G118" s="74">
        <v>13.814399999999999</v>
      </c>
      <c r="H118" s="74">
        <v>11.571199999999999</v>
      </c>
      <c r="I118" s="74">
        <v>14.4733</v>
      </c>
      <c r="J118" s="74">
        <v>15.2844</v>
      </c>
      <c r="K118" s="74">
        <v>14.116899999999999</v>
      </c>
      <c r="L118" s="74">
        <v>2.4167999999999998</v>
      </c>
      <c r="M118" s="74">
        <v>0.22650000000000001</v>
      </c>
      <c r="N118" s="74">
        <v>2.3984000000000001</v>
      </c>
      <c r="O118" s="74">
        <v>3.8769</v>
      </c>
      <c r="P118" s="74">
        <v>3.9998</v>
      </c>
    </row>
    <row r="119" spans="1:16" hidden="1" outlineLevel="1" collapsed="1">
      <c r="A119" s="62">
        <v>43831</v>
      </c>
      <c r="B119" s="74">
        <v>8.5282999999999998</v>
      </c>
      <c r="C119" s="74">
        <v>6.3243999999999998</v>
      </c>
      <c r="D119" s="74">
        <v>8.7729999999999997</v>
      </c>
      <c r="E119" s="74">
        <v>7.4335000000000004</v>
      </c>
      <c r="F119" s="74">
        <v>5.2046000000000001</v>
      </c>
      <c r="G119" s="74">
        <v>13.3537</v>
      </c>
      <c r="H119" s="74">
        <v>7.8483000000000001</v>
      </c>
      <c r="I119" s="74">
        <v>13.8993</v>
      </c>
      <c r="J119" s="74">
        <v>14.5373</v>
      </c>
      <c r="K119" s="74">
        <v>16.641300000000001</v>
      </c>
      <c r="L119" s="74">
        <v>2.4975999999999998</v>
      </c>
      <c r="M119" s="74">
        <v>0.19950000000000001</v>
      </c>
      <c r="N119" s="74">
        <v>2.5137999999999998</v>
      </c>
      <c r="O119" s="74">
        <v>3.0905</v>
      </c>
      <c r="P119" s="74">
        <v>4.1731999999999996</v>
      </c>
    </row>
    <row r="120" spans="1:16" hidden="1" outlineLevel="1" collapsed="1">
      <c r="A120" s="62">
        <v>43862</v>
      </c>
      <c r="B120" s="74">
        <v>8.7902000000000005</v>
      </c>
      <c r="C120" s="74">
        <v>5.5673000000000004</v>
      </c>
      <c r="D120" s="74">
        <v>9.0924999999999994</v>
      </c>
      <c r="E120" s="74">
        <v>8.0442999999999998</v>
      </c>
      <c r="F120" s="74">
        <v>5.8335999999999997</v>
      </c>
      <c r="G120" s="74">
        <v>12.521800000000001</v>
      </c>
      <c r="H120" s="74">
        <v>6.7046999999999999</v>
      </c>
      <c r="I120" s="74">
        <v>13.196899999999999</v>
      </c>
      <c r="J120" s="74">
        <v>11.2509</v>
      </c>
      <c r="K120" s="74">
        <v>14.3268</v>
      </c>
      <c r="L120" s="74">
        <v>2.0750999999999999</v>
      </c>
      <c r="M120" s="74">
        <v>0.39129999999999998</v>
      </c>
      <c r="N120" s="74">
        <v>2.0764999999999998</v>
      </c>
      <c r="O120" s="74">
        <v>3.2086999999999999</v>
      </c>
      <c r="P120" s="74">
        <v>4.4200999999999997</v>
      </c>
    </row>
    <row r="121" spans="1:16" hidden="1" outlineLevel="1" collapsed="1">
      <c r="A121" s="62">
        <v>43891</v>
      </c>
      <c r="B121" s="74">
        <v>7.9391999999999996</v>
      </c>
      <c r="C121" s="74">
        <v>5.2312000000000003</v>
      </c>
      <c r="D121" s="74">
        <v>8.2833000000000006</v>
      </c>
      <c r="E121" s="74">
        <v>6.5940000000000003</v>
      </c>
      <c r="F121" s="74">
        <v>10.1866</v>
      </c>
      <c r="G121" s="74">
        <v>11.773899999999999</v>
      </c>
      <c r="H121" s="74">
        <v>6.1592000000000002</v>
      </c>
      <c r="I121" s="74">
        <v>12.556699999999999</v>
      </c>
      <c r="J121" s="74">
        <v>11.2257</v>
      </c>
      <c r="K121" s="74">
        <v>10.1866</v>
      </c>
      <c r="L121" s="74">
        <v>1.9278</v>
      </c>
      <c r="M121" s="74">
        <v>0.437</v>
      </c>
      <c r="N121" s="74">
        <v>1.8976</v>
      </c>
      <c r="O121" s="74">
        <v>2.9550000000000001</v>
      </c>
      <c r="P121" s="74" t="s">
        <v>127</v>
      </c>
    </row>
    <row r="122" spans="1:16" hidden="1" outlineLevel="1" collapsed="1">
      <c r="A122" s="62">
        <v>43922</v>
      </c>
      <c r="B122" s="74">
        <v>8.5197000000000003</v>
      </c>
      <c r="C122" s="74">
        <v>9.5386000000000006</v>
      </c>
      <c r="D122" s="74">
        <v>8.2513000000000005</v>
      </c>
      <c r="E122" s="74">
        <v>7.5008999999999997</v>
      </c>
      <c r="F122" s="74">
        <v>11.792899999999999</v>
      </c>
      <c r="G122" s="74">
        <v>11.758800000000001</v>
      </c>
      <c r="H122" s="74">
        <v>9.8384</v>
      </c>
      <c r="I122" s="74">
        <v>12.863899999999999</v>
      </c>
      <c r="J122" s="74">
        <v>10.525</v>
      </c>
      <c r="K122" s="74">
        <v>12.7384</v>
      </c>
      <c r="L122" s="74">
        <v>3.2277</v>
      </c>
      <c r="M122" s="74">
        <v>0.7329</v>
      </c>
      <c r="N122" s="74">
        <v>3.2873999999999999</v>
      </c>
      <c r="O122" s="74">
        <v>2.9011</v>
      </c>
      <c r="P122" s="74">
        <v>4</v>
      </c>
    </row>
    <row r="123" spans="1:16" hidden="1" outlineLevel="1" collapsed="1">
      <c r="A123" s="62">
        <v>43952</v>
      </c>
      <c r="B123" s="74">
        <v>7.5365000000000002</v>
      </c>
      <c r="C123" s="74">
        <v>6.4808000000000003</v>
      </c>
      <c r="D123" s="74">
        <v>7.6239999999999997</v>
      </c>
      <c r="E123" s="74">
        <v>7.7473999999999998</v>
      </c>
      <c r="F123" s="74">
        <v>9.4443999999999999</v>
      </c>
      <c r="G123" s="74">
        <v>11.4339</v>
      </c>
      <c r="H123" s="74">
        <v>7.5503</v>
      </c>
      <c r="I123" s="74">
        <v>12.0875</v>
      </c>
      <c r="J123" s="74">
        <v>10.574299999999999</v>
      </c>
      <c r="K123" s="74">
        <v>15.2742</v>
      </c>
      <c r="L123" s="74">
        <v>2.0666000000000002</v>
      </c>
      <c r="M123" s="74">
        <v>0.3019</v>
      </c>
      <c r="N123" s="74">
        <v>2.0587</v>
      </c>
      <c r="O123" s="74">
        <v>3.1162000000000001</v>
      </c>
      <c r="P123" s="74">
        <v>4.2476000000000003</v>
      </c>
    </row>
    <row r="124" spans="1:16" hidden="1" outlineLevel="1" collapsed="1">
      <c r="A124" s="62">
        <v>43983</v>
      </c>
      <c r="B124" s="74">
        <v>7.4960000000000004</v>
      </c>
      <c r="C124" s="74">
        <v>6.4767000000000001</v>
      </c>
      <c r="D124" s="74">
        <v>7.7483000000000004</v>
      </c>
      <c r="E124" s="74">
        <v>6.5472999999999999</v>
      </c>
      <c r="F124" s="74">
        <v>10.9666</v>
      </c>
      <c r="G124" s="74">
        <v>10.4031</v>
      </c>
      <c r="H124" s="74">
        <v>6.9737999999999998</v>
      </c>
      <c r="I124" s="74">
        <v>11.3301</v>
      </c>
      <c r="J124" s="74">
        <v>10.0128</v>
      </c>
      <c r="K124" s="74">
        <v>12.433</v>
      </c>
      <c r="L124" s="74">
        <v>2.2399</v>
      </c>
      <c r="M124" s="74">
        <v>0.3095</v>
      </c>
      <c r="N124" s="74">
        <v>2.2945000000000002</v>
      </c>
      <c r="O124" s="74">
        <v>2.3203</v>
      </c>
      <c r="P124" s="74">
        <v>1.5023</v>
      </c>
    </row>
    <row r="125" spans="1:16" hidden="1" outlineLevel="1" collapsed="1">
      <c r="A125" s="62">
        <v>44013</v>
      </c>
      <c r="B125" s="74">
        <v>6.6718999999999999</v>
      </c>
      <c r="C125" s="74">
        <v>4.3986000000000001</v>
      </c>
      <c r="D125" s="74">
        <v>6.9539</v>
      </c>
      <c r="E125" s="74">
        <v>5.5462999999999996</v>
      </c>
      <c r="F125" s="74">
        <v>9.4185999999999996</v>
      </c>
      <c r="G125" s="74">
        <v>9.7665000000000006</v>
      </c>
      <c r="H125" s="74">
        <v>5.1059999999999999</v>
      </c>
      <c r="I125" s="74">
        <v>10.4488</v>
      </c>
      <c r="J125" s="74">
        <v>8.5166000000000004</v>
      </c>
      <c r="K125" s="74">
        <v>11.314</v>
      </c>
      <c r="L125" s="74">
        <v>1.4072</v>
      </c>
      <c r="M125" s="74">
        <v>0.20780000000000001</v>
      </c>
      <c r="N125" s="74">
        <v>1.3697999999999999</v>
      </c>
      <c r="O125" s="74">
        <v>2.4983</v>
      </c>
      <c r="P125" s="74">
        <v>5.2400000000000002E-2</v>
      </c>
    </row>
    <row r="126" spans="1:16" hidden="1" outlineLevel="1" collapsed="1">
      <c r="A126" s="62">
        <v>44044</v>
      </c>
      <c r="B126" s="74">
        <v>6.6181000000000001</v>
      </c>
      <c r="C126" s="74">
        <v>4.6763000000000003</v>
      </c>
      <c r="D126" s="74">
        <v>6.8937999999999997</v>
      </c>
      <c r="E126" s="74">
        <v>5.1893000000000002</v>
      </c>
      <c r="F126" s="74">
        <v>8.1432000000000002</v>
      </c>
      <c r="G126" s="74">
        <v>9.5215999999999994</v>
      </c>
      <c r="H126" s="74">
        <v>5.4950000000000001</v>
      </c>
      <c r="I126" s="74">
        <v>10.092000000000001</v>
      </c>
      <c r="J126" s="74">
        <v>8.2914999999999992</v>
      </c>
      <c r="K126" s="74">
        <v>12.265599999999999</v>
      </c>
      <c r="L126" s="74">
        <v>1.4167000000000001</v>
      </c>
      <c r="M126" s="74">
        <v>7.2900000000000006E-2</v>
      </c>
      <c r="N126" s="74">
        <v>1.4333</v>
      </c>
      <c r="O126" s="74">
        <v>1.7811999999999999</v>
      </c>
      <c r="P126" s="74">
        <v>3.9123999999999999</v>
      </c>
    </row>
    <row r="127" spans="1:16" hidden="1" outlineLevel="1" collapsed="1">
      <c r="A127" s="62">
        <v>44075</v>
      </c>
      <c r="B127" s="74">
        <v>6.0490000000000004</v>
      </c>
      <c r="C127" s="74">
        <v>3.649</v>
      </c>
      <c r="D127" s="74">
        <v>6.3540999999999999</v>
      </c>
      <c r="E127" s="74">
        <v>5.2750000000000004</v>
      </c>
      <c r="F127" s="74">
        <v>9.2504000000000008</v>
      </c>
      <c r="G127" s="74">
        <v>8.9059000000000008</v>
      </c>
      <c r="H127" s="74">
        <v>4.5514000000000001</v>
      </c>
      <c r="I127" s="74">
        <v>9.5716000000000001</v>
      </c>
      <c r="J127" s="74">
        <v>8.0549999999999997</v>
      </c>
      <c r="K127" s="74">
        <v>10.8431</v>
      </c>
      <c r="L127" s="74">
        <v>1.4607000000000001</v>
      </c>
      <c r="M127" s="74">
        <v>0.14380000000000001</v>
      </c>
      <c r="N127" s="74">
        <v>1.4982</v>
      </c>
      <c r="O127" s="74">
        <v>1.9356</v>
      </c>
      <c r="P127" s="74">
        <v>1.397</v>
      </c>
    </row>
    <row r="128" spans="1:16" hidden="1" outlineLevel="1" collapsed="1">
      <c r="A128" s="62">
        <v>44105</v>
      </c>
      <c r="B128" s="74">
        <v>6.5824999999999996</v>
      </c>
      <c r="C128" s="74">
        <v>3.4119999999999999</v>
      </c>
      <c r="D128" s="74">
        <v>6.9801000000000002</v>
      </c>
      <c r="E128" s="74">
        <v>5.3845999999999998</v>
      </c>
      <c r="F128" s="74">
        <v>8.2113999999999994</v>
      </c>
      <c r="G128" s="74">
        <v>8.8358000000000008</v>
      </c>
      <c r="H128" s="74">
        <v>4.1864999999999997</v>
      </c>
      <c r="I128" s="74">
        <v>9.4667999999999992</v>
      </c>
      <c r="J128" s="74">
        <v>7.319</v>
      </c>
      <c r="K128" s="74">
        <v>10.153700000000001</v>
      </c>
      <c r="L128" s="74">
        <v>1.3278000000000001</v>
      </c>
      <c r="M128" s="74">
        <v>4.48E-2</v>
      </c>
      <c r="N128" s="74">
        <v>1.3278000000000001</v>
      </c>
      <c r="O128" s="74">
        <v>2.1074999999999999</v>
      </c>
      <c r="P128" s="74">
        <v>4.0457000000000001</v>
      </c>
    </row>
    <row r="129" spans="1:16" hidden="1" outlineLevel="1" collapsed="1">
      <c r="A129" s="62">
        <v>44136</v>
      </c>
      <c r="B129" s="74">
        <v>5.5105000000000004</v>
      </c>
      <c r="C129" s="74">
        <v>5.0053000000000001</v>
      </c>
      <c r="D129" s="74">
        <v>5.6414999999999997</v>
      </c>
      <c r="E129" s="74">
        <v>6.157</v>
      </c>
      <c r="F129" s="74">
        <v>9.7695000000000007</v>
      </c>
      <c r="G129" s="74">
        <v>7.0364000000000004</v>
      </c>
      <c r="H129" s="74">
        <v>5.2861000000000002</v>
      </c>
      <c r="I129" s="74">
        <v>7.8361000000000001</v>
      </c>
      <c r="J129" s="74">
        <v>8.2994000000000003</v>
      </c>
      <c r="K129" s="74">
        <v>11.748200000000001</v>
      </c>
      <c r="L129" s="74">
        <v>1.448</v>
      </c>
      <c r="M129" s="74">
        <v>6.8500000000000005E-2</v>
      </c>
      <c r="N129" s="74">
        <v>1.4773000000000001</v>
      </c>
      <c r="O129" s="74">
        <v>2.1495000000000002</v>
      </c>
      <c r="P129" s="74">
        <v>3.9422999999999999</v>
      </c>
    </row>
    <row r="130" spans="1:16" hidden="1" outlineLevel="1" collapsed="1">
      <c r="A130" s="62">
        <v>44166</v>
      </c>
      <c r="B130" s="74">
        <v>5.5250000000000004</v>
      </c>
      <c r="C130" s="74">
        <v>3.6680999999999999</v>
      </c>
      <c r="D130" s="74">
        <v>5.7079000000000004</v>
      </c>
      <c r="E130" s="74">
        <v>6.5641999999999996</v>
      </c>
      <c r="F130" s="74">
        <v>8.4349000000000007</v>
      </c>
      <c r="G130" s="74">
        <v>7.3360000000000003</v>
      </c>
      <c r="H130" s="74">
        <v>4.5865</v>
      </c>
      <c r="I130" s="74">
        <v>7.7213000000000003</v>
      </c>
      <c r="J130" s="74">
        <v>8.44</v>
      </c>
      <c r="K130" s="74">
        <v>9.0275999999999996</v>
      </c>
      <c r="L130" s="74">
        <v>1.1952</v>
      </c>
      <c r="M130" s="74">
        <v>4.53E-2</v>
      </c>
      <c r="N130" s="74">
        <v>1.2134</v>
      </c>
      <c r="O130" s="74">
        <v>2.1871</v>
      </c>
      <c r="P130" s="74">
        <v>3.5</v>
      </c>
    </row>
    <row r="131" spans="1:16" hidden="1" outlineLevel="1" collapsed="1">
      <c r="A131" s="62">
        <v>44197</v>
      </c>
      <c r="B131" s="74">
        <v>5.6395</v>
      </c>
      <c r="C131" s="74">
        <v>3.8056999999999999</v>
      </c>
      <c r="D131" s="74">
        <v>5.8026999999999997</v>
      </c>
      <c r="E131" s="74">
        <v>5.4173</v>
      </c>
      <c r="F131" s="74">
        <v>9.7141000000000002</v>
      </c>
      <c r="G131" s="74">
        <v>7.7278000000000002</v>
      </c>
      <c r="H131" s="74">
        <v>4.7058</v>
      </c>
      <c r="I131" s="74">
        <v>7.9690000000000003</v>
      </c>
      <c r="J131" s="74">
        <v>8.0431000000000008</v>
      </c>
      <c r="K131" s="74">
        <v>12.292199999999999</v>
      </c>
      <c r="L131" s="74">
        <v>1.4354</v>
      </c>
      <c r="M131" s="74">
        <v>3.5299999999999998E-2</v>
      </c>
      <c r="N131" s="74">
        <v>1.3247</v>
      </c>
      <c r="O131" s="74">
        <v>2.3050000000000002</v>
      </c>
      <c r="P131" s="74">
        <v>4.5003000000000002</v>
      </c>
    </row>
    <row r="132" spans="1:16" hidden="1" outlineLevel="1" collapsed="1">
      <c r="A132" s="62">
        <v>44228</v>
      </c>
      <c r="B132" s="74">
        <v>4.6454000000000004</v>
      </c>
      <c r="C132" s="74">
        <v>3.1642000000000001</v>
      </c>
      <c r="D132" s="74">
        <v>4.6250999999999998</v>
      </c>
      <c r="E132" s="74">
        <v>6.2176999999999998</v>
      </c>
      <c r="F132" s="74">
        <v>8.7965</v>
      </c>
      <c r="G132" s="74">
        <v>7.1466000000000003</v>
      </c>
      <c r="H132" s="74">
        <v>4.5214999999999996</v>
      </c>
      <c r="I132" s="74">
        <v>7.3605</v>
      </c>
      <c r="J132" s="74">
        <v>8.1178000000000008</v>
      </c>
      <c r="K132" s="74">
        <v>12.609500000000001</v>
      </c>
      <c r="L132" s="74">
        <v>0.87129999999999996</v>
      </c>
      <c r="M132" s="74">
        <v>1.9099999999999999E-2</v>
      </c>
      <c r="N132" s="74">
        <v>0.84719999999999995</v>
      </c>
      <c r="O132" s="74">
        <v>1.8923000000000001</v>
      </c>
      <c r="P132" s="74">
        <v>3.9523000000000001</v>
      </c>
    </row>
    <row r="133" spans="1:16" hidden="1" outlineLevel="1" collapsed="1">
      <c r="A133" s="62">
        <v>44256</v>
      </c>
      <c r="B133" s="74">
        <v>4.5865999999999998</v>
      </c>
      <c r="C133" s="74">
        <v>3.0767000000000002</v>
      </c>
      <c r="D133" s="74">
        <v>4.6467999999999998</v>
      </c>
      <c r="E133" s="74">
        <v>5.6231999999999998</v>
      </c>
      <c r="F133" s="74">
        <v>9.4842999999999993</v>
      </c>
      <c r="G133" s="74">
        <v>6.8365</v>
      </c>
      <c r="H133" s="74">
        <v>4.2843</v>
      </c>
      <c r="I133" s="74">
        <v>7.0784000000000002</v>
      </c>
      <c r="J133" s="74">
        <v>7.0724</v>
      </c>
      <c r="K133" s="74">
        <v>12.3461</v>
      </c>
      <c r="L133" s="74">
        <v>0.53639999999999999</v>
      </c>
      <c r="M133" s="74">
        <v>5.28E-2</v>
      </c>
      <c r="N133" s="74">
        <v>0.45760000000000001</v>
      </c>
      <c r="O133" s="74">
        <v>2.3828999999999998</v>
      </c>
      <c r="P133" s="74">
        <v>3.9954000000000001</v>
      </c>
    </row>
    <row r="134" spans="1:16" hidden="1" outlineLevel="1" collapsed="1">
      <c r="A134" s="62">
        <v>44287</v>
      </c>
      <c r="B134" s="74">
        <v>4.6843000000000004</v>
      </c>
      <c r="C134" s="74">
        <v>3.7694000000000001</v>
      </c>
      <c r="D134" s="74">
        <v>4.7255000000000003</v>
      </c>
      <c r="E134" s="74">
        <v>5.6016000000000004</v>
      </c>
      <c r="F134" s="74">
        <v>9.2448999999999995</v>
      </c>
      <c r="G134" s="74">
        <v>6.4489999999999998</v>
      </c>
      <c r="H134" s="74">
        <v>4.2709999999999999</v>
      </c>
      <c r="I134" s="74">
        <v>6.8109999999999999</v>
      </c>
      <c r="J134" s="74">
        <v>6.7836999999999996</v>
      </c>
      <c r="K134" s="74">
        <v>10.9939</v>
      </c>
      <c r="L134" s="74">
        <v>0.50680000000000003</v>
      </c>
      <c r="M134" s="74">
        <v>3.44E-2</v>
      </c>
      <c r="N134" s="74">
        <v>0.46150000000000002</v>
      </c>
      <c r="O134" s="74">
        <v>1.5972999999999999</v>
      </c>
      <c r="P134" s="74">
        <v>3.2987000000000002</v>
      </c>
    </row>
    <row r="135" spans="1:16" hidden="1" outlineLevel="1" collapsed="1">
      <c r="A135" s="62">
        <v>44317</v>
      </c>
      <c r="B135" s="74">
        <v>4.9409000000000001</v>
      </c>
      <c r="C135" s="74">
        <v>4.2958999999999996</v>
      </c>
      <c r="D135" s="74">
        <v>4.9080000000000004</v>
      </c>
      <c r="E135" s="74">
        <v>6.0338000000000003</v>
      </c>
      <c r="F135" s="74">
        <v>8.9323999999999995</v>
      </c>
      <c r="G135" s="74">
        <v>6.6978</v>
      </c>
      <c r="H135" s="74">
        <v>4.6607000000000003</v>
      </c>
      <c r="I135" s="74">
        <v>6.9572000000000003</v>
      </c>
      <c r="J135" s="74">
        <v>7.3224</v>
      </c>
      <c r="K135" s="74">
        <v>10.9826</v>
      </c>
      <c r="L135" s="74">
        <v>0.5353</v>
      </c>
      <c r="M135" s="74">
        <v>6.0299999999999999E-2</v>
      </c>
      <c r="N135" s="74">
        <v>0.49930000000000002</v>
      </c>
      <c r="O135" s="74">
        <v>1.2161</v>
      </c>
      <c r="P135" s="74">
        <v>3.8725000000000001</v>
      </c>
    </row>
    <row r="136" spans="1:16" hidden="1" outlineLevel="1" collapsed="1">
      <c r="A136" s="62">
        <v>44348</v>
      </c>
      <c r="B136" s="74">
        <v>4.9954999999999998</v>
      </c>
      <c r="C136" s="74">
        <v>3.6634000000000002</v>
      </c>
      <c r="D136" s="74">
        <v>5.0624000000000002</v>
      </c>
      <c r="E136" s="74">
        <v>5.7046999999999999</v>
      </c>
      <c r="F136" s="74">
        <v>8.8729999999999993</v>
      </c>
      <c r="G136" s="74">
        <v>6.4774000000000003</v>
      </c>
      <c r="H136" s="74">
        <v>4.1391</v>
      </c>
      <c r="I136" s="74">
        <v>6.7127999999999997</v>
      </c>
      <c r="J136" s="74">
        <v>6.8331999999999997</v>
      </c>
      <c r="K136" s="74">
        <v>11.6327</v>
      </c>
      <c r="L136" s="74">
        <v>0.50060000000000004</v>
      </c>
      <c r="M136" s="74">
        <v>4.3400000000000001E-2</v>
      </c>
      <c r="N136" s="74">
        <v>0.46910000000000002</v>
      </c>
      <c r="O136" s="74">
        <v>1.2990999999999999</v>
      </c>
      <c r="P136" s="74">
        <v>1.9635</v>
      </c>
    </row>
    <row r="137" spans="1:16" hidden="1" outlineLevel="1" collapsed="1">
      <c r="A137" s="62">
        <v>44378</v>
      </c>
      <c r="B137" s="74">
        <v>4.6931000000000003</v>
      </c>
      <c r="C137" s="74">
        <v>2.1334</v>
      </c>
      <c r="D137" s="74">
        <v>5.0675999999999997</v>
      </c>
      <c r="E137" s="74">
        <v>5.1989999999999998</v>
      </c>
      <c r="F137" s="74">
        <v>10.300800000000001</v>
      </c>
      <c r="G137" s="74">
        <v>6.5552999999999999</v>
      </c>
      <c r="H137" s="74">
        <v>3.8247</v>
      </c>
      <c r="I137" s="74">
        <v>6.8423999999999996</v>
      </c>
      <c r="J137" s="74">
        <v>7.1622000000000003</v>
      </c>
      <c r="K137" s="74">
        <v>12.167899999999999</v>
      </c>
      <c r="L137" s="74">
        <v>0.46350000000000002</v>
      </c>
      <c r="M137" s="74">
        <v>1.6E-2</v>
      </c>
      <c r="N137" s="74">
        <v>0.49180000000000001</v>
      </c>
      <c r="O137" s="74">
        <v>1.1976</v>
      </c>
      <c r="P137" s="74">
        <v>3.6913</v>
      </c>
    </row>
    <row r="138" spans="1:16" hidden="1" outlineLevel="1" collapsed="1">
      <c r="A138" s="62">
        <v>44409</v>
      </c>
      <c r="B138" s="74">
        <v>4.6311</v>
      </c>
      <c r="C138" s="74">
        <v>3.8403</v>
      </c>
      <c r="D138" s="74">
        <v>4.5991</v>
      </c>
      <c r="E138" s="74">
        <v>5.6874000000000002</v>
      </c>
      <c r="F138" s="74">
        <v>10.4969</v>
      </c>
      <c r="G138" s="74">
        <v>6.3708999999999998</v>
      </c>
      <c r="H138" s="74">
        <v>4.2939999999999996</v>
      </c>
      <c r="I138" s="74">
        <v>6.5522999999999998</v>
      </c>
      <c r="J138" s="74">
        <v>7.7373000000000003</v>
      </c>
      <c r="K138" s="74">
        <v>11.923500000000001</v>
      </c>
      <c r="L138" s="74">
        <v>0.43390000000000001</v>
      </c>
      <c r="M138" s="74">
        <v>4.99E-2</v>
      </c>
      <c r="N138" s="74">
        <v>0.38829999999999998</v>
      </c>
      <c r="O138" s="74">
        <v>0.98470000000000002</v>
      </c>
      <c r="P138" s="74">
        <v>3.9801000000000002</v>
      </c>
    </row>
    <row r="139" spans="1:16" hidden="1" outlineLevel="1" collapsed="1">
      <c r="A139" s="62">
        <v>44440</v>
      </c>
      <c r="B139" s="74">
        <v>4.8918999999999997</v>
      </c>
      <c r="C139" s="74">
        <v>3.6122999999999998</v>
      </c>
      <c r="D139" s="74">
        <v>4.8521999999999998</v>
      </c>
      <c r="E139" s="74">
        <v>6.4873000000000003</v>
      </c>
      <c r="F139" s="74">
        <v>9.3571000000000009</v>
      </c>
      <c r="G139" s="74">
        <v>6.4649999999999999</v>
      </c>
      <c r="H139" s="74">
        <v>4.0709999999999997</v>
      </c>
      <c r="I139" s="74">
        <v>6.6295999999999999</v>
      </c>
      <c r="J139" s="74">
        <v>7.7933000000000003</v>
      </c>
      <c r="K139" s="74">
        <v>11.989699999999999</v>
      </c>
      <c r="L139" s="74">
        <v>0.39179999999999998</v>
      </c>
      <c r="M139" s="74">
        <v>2.8500000000000001E-2</v>
      </c>
      <c r="N139" s="74">
        <v>0.3503</v>
      </c>
      <c r="O139" s="74">
        <v>1.0253000000000001</v>
      </c>
      <c r="P139" s="74">
        <v>3.8552</v>
      </c>
    </row>
    <row r="140" spans="1:16" hidden="1" outlineLevel="1" collapsed="1">
      <c r="A140" s="62">
        <v>44470</v>
      </c>
      <c r="B140" s="74">
        <v>4.7675000000000001</v>
      </c>
      <c r="C140" s="74">
        <v>3.7162000000000002</v>
      </c>
      <c r="D140" s="74">
        <v>4.8342999999999998</v>
      </c>
      <c r="E140" s="74">
        <v>5.6877000000000004</v>
      </c>
      <c r="F140" s="74">
        <v>10.034599999999999</v>
      </c>
      <c r="G140" s="74">
        <v>6.2920999999999996</v>
      </c>
      <c r="H140" s="74">
        <v>4.2499000000000002</v>
      </c>
      <c r="I140" s="74">
        <v>6.6159999999999997</v>
      </c>
      <c r="J140" s="74">
        <v>7.1070000000000002</v>
      </c>
      <c r="K140" s="74">
        <v>11.936500000000001</v>
      </c>
      <c r="L140" s="74">
        <v>0.51149999999999995</v>
      </c>
      <c r="M140" s="74">
        <v>4.2099999999999999E-2</v>
      </c>
      <c r="N140" s="74">
        <v>0.49199999999999999</v>
      </c>
      <c r="O140" s="74">
        <v>1.0398000000000001</v>
      </c>
      <c r="P140" s="74">
        <v>3.9062000000000001</v>
      </c>
    </row>
    <row r="141" spans="1:16" hidden="1" outlineLevel="1" collapsed="1">
      <c r="A141" s="62">
        <v>44501</v>
      </c>
      <c r="B141" s="74">
        <v>5.1887999999999996</v>
      </c>
      <c r="C141" s="74">
        <v>3.8711000000000002</v>
      </c>
      <c r="D141" s="74">
        <v>5.1665999999999999</v>
      </c>
      <c r="E141" s="74">
        <v>6.5762999999999998</v>
      </c>
      <c r="F141" s="74">
        <v>9.6156000000000006</v>
      </c>
      <c r="G141" s="74">
        <v>6.5595999999999997</v>
      </c>
      <c r="H141" s="74">
        <v>4.3071999999999999</v>
      </c>
      <c r="I141" s="74">
        <v>6.6276000000000002</v>
      </c>
      <c r="J141" s="74">
        <v>8.5137</v>
      </c>
      <c r="K141" s="74">
        <v>11.7723</v>
      </c>
      <c r="L141" s="74">
        <v>0.66610000000000003</v>
      </c>
      <c r="M141" s="74">
        <v>6.0900000000000003E-2</v>
      </c>
      <c r="N141" s="74">
        <v>0.61409999999999998</v>
      </c>
      <c r="O141" s="74">
        <v>1.2383</v>
      </c>
      <c r="P141" s="74">
        <v>3.8235000000000001</v>
      </c>
    </row>
    <row r="142" spans="1:16" hidden="1" outlineLevel="1" collapsed="1">
      <c r="A142" s="62">
        <v>44531</v>
      </c>
      <c r="B142" s="74">
        <v>4.8559999999999999</v>
      </c>
      <c r="C142" s="74">
        <v>3.7913999999999999</v>
      </c>
      <c r="D142" s="74">
        <v>4.7736999999999998</v>
      </c>
      <c r="E142" s="74">
        <v>6.2046999999999999</v>
      </c>
      <c r="F142" s="74">
        <v>7.9250999999999996</v>
      </c>
      <c r="G142" s="74">
        <v>6.6512000000000002</v>
      </c>
      <c r="H142" s="74">
        <v>4.0705999999999998</v>
      </c>
      <c r="I142" s="74">
        <v>6.9004000000000003</v>
      </c>
      <c r="J142" s="74">
        <v>8.1788000000000007</v>
      </c>
      <c r="K142" s="74">
        <v>10.948700000000001</v>
      </c>
      <c r="L142" s="74">
        <v>0.55259999999999998</v>
      </c>
      <c r="M142" s="74">
        <v>1.2699999999999999E-2</v>
      </c>
      <c r="N142" s="74">
        <v>0.42049999999999998</v>
      </c>
      <c r="O142" s="74">
        <v>1.3633</v>
      </c>
      <c r="P142" s="74">
        <v>3.7126999999999999</v>
      </c>
    </row>
    <row r="143" spans="1:16" hidden="1" outlineLevel="1" collapsed="1">
      <c r="A143" s="62">
        <v>44562</v>
      </c>
      <c r="B143" s="74">
        <v>5.1509999999999998</v>
      </c>
      <c r="C143" s="74">
        <v>3.7854000000000001</v>
      </c>
      <c r="D143" s="74">
        <v>5.0575999999999999</v>
      </c>
      <c r="E143" s="74">
        <v>6.7138</v>
      </c>
      <c r="F143" s="74">
        <v>10.5463</v>
      </c>
      <c r="G143" s="74">
        <v>6.9653</v>
      </c>
      <c r="H143" s="74">
        <v>4.3803999999999998</v>
      </c>
      <c r="I143" s="74">
        <v>7.1052</v>
      </c>
      <c r="J143" s="74">
        <v>8.6492000000000004</v>
      </c>
      <c r="K143" s="74">
        <v>12.271100000000001</v>
      </c>
      <c r="L143" s="74">
        <v>0.61140000000000005</v>
      </c>
      <c r="M143" s="74">
        <v>2.8199999999999999E-2</v>
      </c>
      <c r="N143" s="74">
        <v>0.56810000000000005</v>
      </c>
      <c r="O143" s="74">
        <v>1.0596000000000001</v>
      </c>
      <c r="P143" s="74">
        <v>4.0727000000000002</v>
      </c>
    </row>
    <row r="144" spans="1:16" hidden="1" outlineLevel="1" collapsed="1">
      <c r="A144" s="62">
        <v>44593</v>
      </c>
      <c r="B144" s="74">
        <v>5.6430999999999996</v>
      </c>
      <c r="C144" s="74">
        <v>4.0206999999999997</v>
      </c>
      <c r="D144" s="74">
        <v>5.7142999999999997</v>
      </c>
      <c r="E144" s="74">
        <v>7.7491000000000003</v>
      </c>
      <c r="F144" s="74">
        <v>8.5650999999999993</v>
      </c>
      <c r="G144" s="74">
        <v>7.0814000000000004</v>
      </c>
      <c r="H144" s="74">
        <v>4.2953999999999999</v>
      </c>
      <c r="I144" s="74">
        <v>7.4005999999999998</v>
      </c>
      <c r="J144" s="74">
        <v>9.6548999999999996</v>
      </c>
      <c r="K144" s="74">
        <v>13.5311</v>
      </c>
      <c r="L144" s="74">
        <v>0.62429999999999997</v>
      </c>
      <c r="M144" s="74">
        <v>3.6299999999999999E-2</v>
      </c>
      <c r="N144" s="74">
        <v>0.57240000000000002</v>
      </c>
      <c r="O144" s="74">
        <v>1.2965</v>
      </c>
      <c r="P144" s="74">
        <v>4.0067000000000004</v>
      </c>
    </row>
    <row r="145" spans="1:16" hidden="1" outlineLevel="1" collapsed="1">
      <c r="A145" s="62">
        <v>44621</v>
      </c>
      <c r="B145" s="74">
        <v>5.3143000000000002</v>
      </c>
      <c r="C145" s="74">
        <v>4.6970000000000001</v>
      </c>
      <c r="D145" s="74">
        <v>4.8802000000000003</v>
      </c>
      <c r="E145" s="74">
        <v>8.5968999999999998</v>
      </c>
      <c r="F145" s="74">
        <v>10.563000000000001</v>
      </c>
      <c r="G145" s="74">
        <v>6.6661000000000001</v>
      </c>
      <c r="H145" s="74">
        <v>4.8238000000000003</v>
      </c>
      <c r="I145" s="74">
        <v>6.6147999999999998</v>
      </c>
      <c r="J145" s="74">
        <v>9.8264999999999993</v>
      </c>
      <c r="K145" s="74">
        <v>10.563000000000001</v>
      </c>
      <c r="L145" s="74">
        <v>0.70940000000000003</v>
      </c>
      <c r="M145" s="74">
        <v>2.0799999999999999E-2</v>
      </c>
      <c r="N145" s="74">
        <v>0.55189999999999995</v>
      </c>
      <c r="O145" s="74">
        <v>2.4165999999999999</v>
      </c>
      <c r="P145" s="74" t="s">
        <v>127</v>
      </c>
    </row>
    <row r="146" spans="1:16" hidden="1" outlineLevel="1" collapsed="1">
      <c r="A146" s="62">
        <v>44652</v>
      </c>
      <c r="B146" s="74">
        <v>5.0864000000000003</v>
      </c>
      <c r="C146" s="74">
        <v>3.6232000000000002</v>
      </c>
      <c r="D146" s="74">
        <v>5.0210999999999997</v>
      </c>
      <c r="E146" s="74">
        <v>9.0259999999999998</v>
      </c>
      <c r="F146" s="74">
        <v>8.7690000000000001</v>
      </c>
      <c r="G146" s="74">
        <v>6.0625999999999998</v>
      </c>
      <c r="H146" s="74">
        <v>3.9487999999999999</v>
      </c>
      <c r="I146" s="74">
        <v>6.1204000000000001</v>
      </c>
      <c r="J146" s="74">
        <v>10.2164</v>
      </c>
      <c r="K146" s="74">
        <v>9.2380999999999993</v>
      </c>
      <c r="L146" s="74">
        <v>0.5202</v>
      </c>
      <c r="M146" s="74">
        <v>1.0200000000000001E-2</v>
      </c>
      <c r="N146" s="74">
        <v>0.52529999999999999</v>
      </c>
      <c r="O146" s="74">
        <v>1.0831</v>
      </c>
      <c r="P146" s="74">
        <v>3.9</v>
      </c>
    </row>
    <row r="147" spans="1:16" hidden="1" outlineLevel="1" collapsed="1">
      <c r="A147" s="62">
        <v>44682</v>
      </c>
      <c r="B147" s="74">
        <v>4.9566999999999997</v>
      </c>
      <c r="C147" s="74">
        <v>3.3580999999999999</v>
      </c>
      <c r="D147" s="74">
        <v>4.9001999999999999</v>
      </c>
      <c r="E147" s="74">
        <v>7.7666000000000004</v>
      </c>
      <c r="F147" s="74">
        <v>11.263400000000001</v>
      </c>
      <c r="G147" s="74">
        <v>5.9272999999999998</v>
      </c>
      <c r="H147" s="74">
        <v>3.6455000000000002</v>
      </c>
      <c r="I147" s="74">
        <v>5.9640000000000004</v>
      </c>
      <c r="J147" s="74">
        <v>8.6790000000000003</v>
      </c>
      <c r="K147" s="74">
        <v>12.0671</v>
      </c>
      <c r="L147" s="74">
        <v>0.62129999999999996</v>
      </c>
      <c r="M147" s="74">
        <v>5.8099999999999999E-2</v>
      </c>
      <c r="N147" s="74">
        <v>0.60540000000000005</v>
      </c>
      <c r="O147" s="74">
        <v>1.39</v>
      </c>
      <c r="P147" s="74">
        <v>3.8311000000000002</v>
      </c>
    </row>
    <row r="148" spans="1:16" hidden="1" outlineLevel="1" collapsed="1">
      <c r="A148" s="62">
        <v>44713</v>
      </c>
      <c r="B148" s="74">
        <v>5.5544000000000002</v>
      </c>
      <c r="C148" s="74">
        <v>3.7458</v>
      </c>
      <c r="D148" s="74">
        <v>5.7043999999999997</v>
      </c>
      <c r="E148" s="74">
        <v>7.6365999999999996</v>
      </c>
      <c r="F148" s="74">
        <v>7.6976000000000004</v>
      </c>
      <c r="G148" s="74">
        <v>7.0414000000000003</v>
      </c>
      <c r="H148" s="74">
        <v>3.88</v>
      </c>
      <c r="I148" s="74">
        <v>7.4797000000000002</v>
      </c>
      <c r="J148" s="74">
        <v>8.6618999999999993</v>
      </c>
      <c r="K148" s="74">
        <v>9.2984000000000009</v>
      </c>
      <c r="L148" s="74">
        <v>0.60819999999999996</v>
      </c>
      <c r="M148" s="74">
        <v>5.5300000000000002E-2</v>
      </c>
      <c r="N148" s="74">
        <v>0.60109999999999997</v>
      </c>
      <c r="O148" s="74">
        <v>1.2404999999999999</v>
      </c>
      <c r="P148" s="74">
        <v>3.8403</v>
      </c>
    </row>
    <row r="149" spans="1:16" hidden="1" outlineLevel="1" collapsed="1">
      <c r="A149" s="62">
        <v>44743</v>
      </c>
      <c r="B149" s="74">
        <v>7.0648999999999997</v>
      </c>
      <c r="C149" s="74">
        <v>3.9152999999999998</v>
      </c>
      <c r="D149" s="74">
        <v>7.2803000000000004</v>
      </c>
      <c r="E149" s="74">
        <v>8.7584</v>
      </c>
      <c r="F149" s="74">
        <v>3.9487999999999999</v>
      </c>
      <c r="G149" s="74">
        <v>8.3681999999999999</v>
      </c>
      <c r="H149" s="74">
        <v>4.2445000000000004</v>
      </c>
      <c r="I149" s="74">
        <v>8.7113999999999994</v>
      </c>
      <c r="J149" s="74">
        <v>9.8946000000000005</v>
      </c>
      <c r="K149" s="74">
        <v>12.0787</v>
      </c>
      <c r="L149" s="74">
        <v>0.75670000000000004</v>
      </c>
      <c r="M149" s="74">
        <v>4.0300000000000002E-2</v>
      </c>
      <c r="N149" s="74">
        <v>0.71760000000000002</v>
      </c>
      <c r="O149" s="74">
        <v>1.0980000000000001</v>
      </c>
      <c r="P149" s="74">
        <v>3.1547999999999998</v>
      </c>
    </row>
    <row r="150" spans="1:16" hidden="1" outlineLevel="1" collapsed="1">
      <c r="A150" s="62">
        <v>44774</v>
      </c>
      <c r="B150" s="74">
        <v>6.7769000000000004</v>
      </c>
      <c r="C150" s="74">
        <v>3.1124999999999998</v>
      </c>
      <c r="D150" s="74">
        <v>7.0092999999999996</v>
      </c>
      <c r="E150" s="74">
        <v>9.9059000000000008</v>
      </c>
      <c r="F150" s="74">
        <v>3.4138999999999999</v>
      </c>
      <c r="G150" s="74">
        <v>8.8743999999999996</v>
      </c>
      <c r="H150" s="74">
        <v>3.9161999999999999</v>
      </c>
      <c r="I150" s="74">
        <v>9.3026999999999997</v>
      </c>
      <c r="J150" s="74">
        <v>11.4932</v>
      </c>
      <c r="K150" s="74">
        <v>3.0575999999999999</v>
      </c>
      <c r="L150" s="74">
        <v>0.56269999999999998</v>
      </c>
      <c r="M150" s="74">
        <v>7.2599999999999998E-2</v>
      </c>
      <c r="N150" s="74">
        <v>0.5363</v>
      </c>
      <c r="O150" s="74">
        <v>2.3807</v>
      </c>
      <c r="P150" s="74">
        <v>5.0197000000000003</v>
      </c>
    </row>
    <row r="151" spans="1:16" hidden="1" outlineLevel="1" collapsed="1">
      <c r="A151" s="62">
        <v>44805</v>
      </c>
      <c r="B151" s="74">
        <v>6.9757999999999996</v>
      </c>
      <c r="C151" s="74">
        <v>3.9487000000000001</v>
      </c>
      <c r="D151" s="74">
        <v>7.1288999999999998</v>
      </c>
      <c r="E151" s="74">
        <v>9.7894000000000005</v>
      </c>
      <c r="F151" s="74">
        <v>5.4729000000000001</v>
      </c>
      <c r="G151" s="74">
        <v>9.8975000000000009</v>
      </c>
      <c r="H151" s="74">
        <v>4.7279999999999998</v>
      </c>
      <c r="I151" s="74">
        <v>10.3969</v>
      </c>
      <c r="J151" s="74">
        <v>11.013999999999999</v>
      </c>
      <c r="K151" s="74">
        <v>5.4646999999999997</v>
      </c>
      <c r="L151" s="74">
        <v>0.53200000000000003</v>
      </c>
      <c r="M151" s="74">
        <v>1.1722999999999999</v>
      </c>
      <c r="N151" s="74">
        <v>0.47360000000000002</v>
      </c>
      <c r="O151" s="74">
        <v>1.474</v>
      </c>
      <c r="P151" s="74">
        <v>5.5</v>
      </c>
    </row>
    <row r="152" spans="1:16" hidden="1" outlineLevel="1" collapsed="1">
      <c r="A152" s="62">
        <v>44835</v>
      </c>
      <c r="B152" s="74">
        <v>6.0242000000000004</v>
      </c>
      <c r="C152" s="74">
        <v>3.8290999999999999</v>
      </c>
      <c r="D152" s="74">
        <v>6.2442000000000002</v>
      </c>
      <c r="E152" s="74">
        <v>6.0258000000000003</v>
      </c>
      <c r="F152" s="74">
        <v>6.1740000000000004</v>
      </c>
      <c r="G152" s="74">
        <v>9.4420000000000002</v>
      </c>
      <c r="H152" s="74">
        <v>4.2537000000000003</v>
      </c>
      <c r="I152" s="74">
        <v>10.1012</v>
      </c>
      <c r="J152" s="74">
        <v>11.4529</v>
      </c>
      <c r="K152" s="74">
        <v>13.8345</v>
      </c>
      <c r="L152" s="74">
        <v>0.60350000000000004</v>
      </c>
      <c r="M152" s="74">
        <v>0.13869999999999999</v>
      </c>
      <c r="N152" s="74">
        <v>0.3891</v>
      </c>
      <c r="O152" s="74">
        <v>1.5214000000000001</v>
      </c>
      <c r="P152" s="74">
        <v>5.9812000000000003</v>
      </c>
    </row>
    <row r="153" spans="1:16" hidden="1" outlineLevel="1" collapsed="1">
      <c r="A153" s="62">
        <v>44866</v>
      </c>
      <c r="B153" s="74">
        <v>7.4516</v>
      </c>
      <c r="C153" s="74">
        <v>4.1978</v>
      </c>
      <c r="D153" s="74">
        <v>7.4965999999999999</v>
      </c>
      <c r="E153" s="74">
        <v>11.4002</v>
      </c>
      <c r="F153" s="74">
        <v>16.112400000000001</v>
      </c>
      <c r="G153" s="74">
        <v>10.7377</v>
      </c>
      <c r="H153" s="74">
        <v>4.6214000000000004</v>
      </c>
      <c r="I153" s="74">
        <v>11.150499999999999</v>
      </c>
      <c r="J153" s="74">
        <v>12.8338</v>
      </c>
      <c r="K153" s="74">
        <v>16.112400000000001</v>
      </c>
      <c r="L153" s="74">
        <v>0.33090000000000003</v>
      </c>
      <c r="M153" s="74">
        <v>7.1400000000000005E-2</v>
      </c>
      <c r="N153" s="74">
        <v>0.316</v>
      </c>
      <c r="O153" s="74">
        <v>1.6228</v>
      </c>
      <c r="P153" s="74" t="s">
        <v>127</v>
      </c>
    </row>
    <row r="154" spans="1:16" hidden="1" outlineLevel="1" collapsed="1">
      <c r="A154" s="62">
        <v>44896</v>
      </c>
      <c r="B154" s="74">
        <v>6.7259000000000002</v>
      </c>
      <c r="C154" s="74">
        <v>4.9814999999999996</v>
      </c>
      <c r="D154" s="74">
        <v>6.4801000000000002</v>
      </c>
      <c r="E154" s="74">
        <v>13.1251</v>
      </c>
      <c r="F154" s="74">
        <v>10.856199999999999</v>
      </c>
      <c r="G154" s="74">
        <v>10.902200000000001</v>
      </c>
      <c r="H154" s="74">
        <v>5.2770000000000001</v>
      </c>
      <c r="I154" s="74">
        <v>11.2562</v>
      </c>
      <c r="J154" s="74">
        <v>13.7697</v>
      </c>
      <c r="K154" s="74">
        <v>12.3553</v>
      </c>
      <c r="L154" s="74">
        <v>0.2427</v>
      </c>
      <c r="M154" s="74">
        <v>0.246</v>
      </c>
      <c r="N154" s="74">
        <v>0.22989999999999999</v>
      </c>
      <c r="O154" s="74">
        <v>1.9864999999999999</v>
      </c>
      <c r="P154" s="74">
        <v>1.5</v>
      </c>
    </row>
    <row r="155" spans="1:16" hidden="1" outlineLevel="1" collapsed="1">
      <c r="A155" s="62">
        <v>44927</v>
      </c>
      <c r="B155" s="74">
        <v>6.8893000000000004</v>
      </c>
      <c r="C155" s="74">
        <v>3.5419</v>
      </c>
      <c r="D155" s="74">
        <v>6.9649999999999999</v>
      </c>
      <c r="E155" s="74">
        <v>10.7158</v>
      </c>
      <c r="F155" s="74">
        <v>9.5038999999999998</v>
      </c>
      <c r="G155" s="74">
        <v>10.881</v>
      </c>
      <c r="H155" s="74">
        <v>3.911</v>
      </c>
      <c r="I155" s="74">
        <v>11.5488</v>
      </c>
      <c r="J155" s="74">
        <v>13.737500000000001</v>
      </c>
      <c r="K155" s="74">
        <v>17.198699999999999</v>
      </c>
      <c r="L155" s="74">
        <v>0.27779999999999999</v>
      </c>
      <c r="M155" s="74">
        <v>0.1082</v>
      </c>
      <c r="N155" s="74">
        <v>0.22309999999999999</v>
      </c>
      <c r="O155" s="74">
        <v>1.742</v>
      </c>
      <c r="P155" s="74">
        <v>5.75</v>
      </c>
    </row>
    <row r="156" spans="1:16" hidden="1" outlineLevel="1" collapsed="1">
      <c r="A156" s="62">
        <v>44958</v>
      </c>
      <c r="B156" s="74">
        <v>6.6302000000000003</v>
      </c>
      <c r="C156" s="74">
        <v>4.4231999999999996</v>
      </c>
      <c r="D156" s="74">
        <v>6.4682000000000004</v>
      </c>
      <c r="E156" s="74">
        <v>13.419600000000001</v>
      </c>
      <c r="F156" s="74">
        <v>13.4579</v>
      </c>
      <c r="G156" s="74">
        <v>11.049300000000001</v>
      </c>
      <c r="H156" s="74">
        <v>4.6916000000000002</v>
      </c>
      <c r="I156" s="74">
        <v>11.580500000000001</v>
      </c>
      <c r="J156" s="74">
        <v>14.1698</v>
      </c>
      <c r="K156" s="74">
        <v>13.9255</v>
      </c>
      <c r="L156" s="74">
        <v>0.28289999999999998</v>
      </c>
      <c r="M156" s="74">
        <v>0.15759999999999999</v>
      </c>
      <c r="N156" s="74">
        <v>0.27710000000000001</v>
      </c>
      <c r="O156" s="74">
        <v>1.4172</v>
      </c>
      <c r="P156" s="74">
        <v>1.0321</v>
      </c>
    </row>
    <row r="157" spans="1:16" hidden="1" outlineLevel="1" collapsed="1">
      <c r="A157" s="62">
        <v>44986</v>
      </c>
      <c r="B157" s="74">
        <v>6.9828999999999999</v>
      </c>
      <c r="C157" s="74">
        <v>4.3250000000000002</v>
      </c>
      <c r="D157" s="74">
        <v>6.7972000000000001</v>
      </c>
      <c r="E157" s="74">
        <v>12.355700000000001</v>
      </c>
      <c r="F157" s="74">
        <v>15.125299999999999</v>
      </c>
      <c r="G157" s="74">
        <v>10.879799999999999</v>
      </c>
      <c r="H157" s="74">
        <v>4.4690000000000003</v>
      </c>
      <c r="I157" s="74">
        <v>11.467599999999999</v>
      </c>
      <c r="J157" s="74">
        <v>13.042199999999999</v>
      </c>
      <c r="K157" s="74">
        <v>15.604799999999999</v>
      </c>
      <c r="L157" s="74">
        <v>0.51049999999999995</v>
      </c>
      <c r="M157" s="74">
        <v>4.36E-2</v>
      </c>
      <c r="N157" s="74">
        <v>0.50870000000000004</v>
      </c>
      <c r="O157" s="74">
        <v>0.91839999999999999</v>
      </c>
      <c r="P157" s="74">
        <v>4.1311999999999998</v>
      </c>
    </row>
    <row r="158" spans="1:16" hidden="1" outlineLevel="1" collapsed="1">
      <c r="A158" s="62">
        <v>45017</v>
      </c>
      <c r="B158" s="74">
        <v>7.6595000000000004</v>
      </c>
      <c r="C158" s="74">
        <v>3.3694999999999999</v>
      </c>
      <c r="D158" s="74">
        <v>7.5628000000000002</v>
      </c>
      <c r="E158" s="74">
        <v>13.110300000000001</v>
      </c>
      <c r="F158" s="74">
        <v>14.5893</v>
      </c>
      <c r="G158" s="74">
        <v>11.3979</v>
      </c>
      <c r="H158" s="74">
        <v>3.6179000000000001</v>
      </c>
      <c r="I158" s="74">
        <v>11.7043</v>
      </c>
      <c r="J158" s="74">
        <v>14.133800000000001</v>
      </c>
      <c r="K158" s="74">
        <v>15.967700000000001</v>
      </c>
      <c r="L158" s="74">
        <v>0.43419999999999997</v>
      </c>
      <c r="M158" s="74">
        <v>6.4100000000000004E-2</v>
      </c>
      <c r="N158" s="74">
        <v>0.42120000000000002</v>
      </c>
      <c r="O158" s="74">
        <v>1.736</v>
      </c>
      <c r="P158" s="74">
        <v>2.7639999999999998</v>
      </c>
    </row>
    <row r="159" spans="1:16" hidden="1" outlineLevel="1" collapsed="1">
      <c r="A159" s="62">
        <v>45047</v>
      </c>
      <c r="B159" s="74">
        <v>9.2292000000000005</v>
      </c>
      <c r="C159" s="74">
        <v>4.2779999999999996</v>
      </c>
      <c r="D159" s="74">
        <v>10.1691</v>
      </c>
      <c r="E159" s="74">
        <v>11.5989</v>
      </c>
      <c r="F159" s="74">
        <v>7.8422999999999998</v>
      </c>
      <c r="G159" s="74">
        <v>11.1632</v>
      </c>
      <c r="H159" s="74">
        <v>4.3394000000000004</v>
      </c>
      <c r="I159" s="74">
        <v>12.8345</v>
      </c>
      <c r="J159" s="74">
        <v>13.8521</v>
      </c>
      <c r="K159" s="74">
        <v>15.4061</v>
      </c>
      <c r="L159" s="74">
        <v>0.48649999999999999</v>
      </c>
      <c r="M159" s="74">
        <v>2.8400000000000002E-2</v>
      </c>
      <c r="N159" s="74">
        <v>0.4748</v>
      </c>
      <c r="O159" s="74">
        <v>1.0436000000000001</v>
      </c>
      <c r="P159" s="74">
        <v>1.2084999999999999</v>
      </c>
    </row>
    <row r="160" spans="1:16" hidden="1" outlineLevel="1" collapsed="1">
      <c r="A160" s="62">
        <v>45078</v>
      </c>
      <c r="B160" s="74">
        <v>9.4079999999999995</v>
      </c>
      <c r="C160" s="74">
        <v>3.46</v>
      </c>
      <c r="D160" s="74">
        <v>9.6173999999999999</v>
      </c>
      <c r="E160" s="74">
        <v>10.910500000000001</v>
      </c>
      <c r="F160" s="74">
        <v>11.5708</v>
      </c>
      <c r="G160" s="74">
        <v>12.8263</v>
      </c>
      <c r="H160" s="74">
        <v>3.6402999999999999</v>
      </c>
      <c r="I160" s="74">
        <v>13.369</v>
      </c>
      <c r="J160" s="74">
        <v>13.385999999999999</v>
      </c>
      <c r="K160" s="74">
        <v>11.5708</v>
      </c>
      <c r="L160" s="74">
        <v>0.76519999999999999</v>
      </c>
      <c r="M160" s="74">
        <v>8.0000000000000002E-3</v>
      </c>
      <c r="N160" s="74">
        <v>0.75239999999999996</v>
      </c>
      <c r="O160" s="74">
        <v>1.4072</v>
      </c>
      <c r="P160" s="74" t="s">
        <v>127</v>
      </c>
    </row>
    <row r="161" spans="1:16" hidden="1" outlineLevel="1" collapsed="1">
      <c r="A161" s="62">
        <v>45108</v>
      </c>
      <c r="B161" s="74">
        <v>9.9247999999999994</v>
      </c>
      <c r="C161" s="74">
        <v>3.2374999999999998</v>
      </c>
      <c r="D161" s="74">
        <v>10.5692</v>
      </c>
      <c r="E161" s="74">
        <v>11.640599999999999</v>
      </c>
      <c r="F161" s="74">
        <v>4.3464</v>
      </c>
      <c r="G161" s="74">
        <v>12.476100000000001</v>
      </c>
      <c r="H161" s="74">
        <v>3.4588000000000001</v>
      </c>
      <c r="I161" s="74">
        <v>13.6167</v>
      </c>
      <c r="J161" s="74">
        <v>13.5953</v>
      </c>
      <c r="K161" s="74">
        <v>4.5660999999999996</v>
      </c>
      <c r="L161" s="74">
        <v>0.68740000000000001</v>
      </c>
      <c r="M161" s="74">
        <v>1.7500000000000002E-2</v>
      </c>
      <c r="N161" s="74">
        <v>0.66810000000000003</v>
      </c>
      <c r="O161" s="74">
        <v>1.7495000000000001</v>
      </c>
      <c r="P161" s="74">
        <v>2.4363000000000001</v>
      </c>
    </row>
    <row r="162" spans="1:16" hidden="1" outlineLevel="1" collapsed="1">
      <c r="A162" s="62">
        <v>45139</v>
      </c>
      <c r="B162" s="74">
        <v>10.291600000000001</v>
      </c>
      <c r="C162" s="74">
        <v>6.2461000000000002</v>
      </c>
      <c r="D162" s="74">
        <v>10.469900000000001</v>
      </c>
      <c r="E162" s="74">
        <v>12.953799999999999</v>
      </c>
      <c r="F162" s="74">
        <v>13.8849</v>
      </c>
      <c r="G162" s="74">
        <v>12.797499999999999</v>
      </c>
      <c r="H162" s="74">
        <v>6.7343999999999999</v>
      </c>
      <c r="I162" s="74">
        <v>13.202400000000001</v>
      </c>
      <c r="J162" s="74">
        <v>14.6761</v>
      </c>
      <c r="K162" s="74">
        <v>16.189299999999999</v>
      </c>
      <c r="L162" s="74">
        <v>0.8014</v>
      </c>
      <c r="M162" s="74">
        <v>3.7400000000000003E-2</v>
      </c>
      <c r="N162" s="74">
        <v>0.80220000000000002</v>
      </c>
      <c r="O162" s="74">
        <v>1.4786999999999999</v>
      </c>
      <c r="P162" s="74">
        <v>4.1646999999999998</v>
      </c>
    </row>
    <row r="163" spans="1:16" hidden="1" outlineLevel="1" collapsed="1">
      <c r="A163" s="62">
        <v>45170</v>
      </c>
      <c r="B163" s="74">
        <v>9.6334999999999997</v>
      </c>
      <c r="C163" s="74">
        <v>3.2450000000000001</v>
      </c>
      <c r="D163" s="74">
        <v>9.9469999999999992</v>
      </c>
      <c r="E163" s="74">
        <v>11.432399999999999</v>
      </c>
      <c r="F163" s="74">
        <v>15.1145</v>
      </c>
      <c r="G163" s="74">
        <v>13.068899999999999</v>
      </c>
      <c r="H163" s="74">
        <v>3.6427</v>
      </c>
      <c r="I163" s="74">
        <v>13.7224</v>
      </c>
      <c r="J163" s="74">
        <v>14.730600000000001</v>
      </c>
      <c r="K163" s="74">
        <v>15.1477</v>
      </c>
      <c r="L163" s="74">
        <v>0.7893</v>
      </c>
      <c r="M163" s="74">
        <v>1.46E-2</v>
      </c>
      <c r="N163" s="74">
        <v>0.78859999999999997</v>
      </c>
      <c r="O163" s="74">
        <v>1.3247</v>
      </c>
      <c r="P163" s="74">
        <v>0.6</v>
      </c>
    </row>
    <row r="164" spans="1:16" hidden="1" outlineLevel="1" collapsed="1">
      <c r="A164" s="62">
        <v>45200</v>
      </c>
      <c r="B164" s="74">
        <v>9.2167999999999992</v>
      </c>
      <c r="C164" s="74">
        <v>3.4851999999999999</v>
      </c>
      <c r="D164" s="74">
        <v>9.5837000000000003</v>
      </c>
      <c r="E164" s="74">
        <v>11.1206</v>
      </c>
      <c r="F164" s="74">
        <v>10.3873</v>
      </c>
      <c r="G164" s="74">
        <v>12.959899999999999</v>
      </c>
      <c r="H164" s="74">
        <v>4.0873999999999997</v>
      </c>
      <c r="I164" s="74">
        <v>13.782999999999999</v>
      </c>
      <c r="J164" s="74">
        <v>14.2614</v>
      </c>
      <c r="K164" s="74">
        <v>17.0473</v>
      </c>
      <c r="L164" s="74">
        <v>0.66420000000000001</v>
      </c>
      <c r="M164" s="74">
        <v>1.26E-2</v>
      </c>
      <c r="N164" s="74">
        <v>0.66679999999999995</v>
      </c>
      <c r="O164" s="74">
        <v>1.2330000000000001</v>
      </c>
      <c r="P164" s="74">
        <v>0.77629999999999999</v>
      </c>
    </row>
    <row r="165" spans="1:16" hidden="1" outlineLevel="1" collapsed="1">
      <c r="A165" s="62">
        <v>45231</v>
      </c>
      <c r="B165" s="74">
        <v>9.9903999999999993</v>
      </c>
      <c r="C165" s="74">
        <v>3.0484</v>
      </c>
      <c r="D165" s="74">
        <v>10.323</v>
      </c>
      <c r="E165" s="74">
        <v>10.5976</v>
      </c>
      <c r="F165" s="74">
        <v>10.3543</v>
      </c>
      <c r="G165" s="74">
        <v>12.840999999999999</v>
      </c>
      <c r="H165" s="74">
        <v>3.7143000000000002</v>
      </c>
      <c r="I165" s="74">
        <v>13.305400000000001</v>
      </c>
      <c r="J165" s="74">
        <v>13.8225</v>
      </c>
      <c r="K165" s="74">
        <v>11.9078</v>
      </c>
      <c r="L165" s="74">
        <v>0.70099999999999996</v>
      </c>
      <c r="M165" s="74">
        <v>1.14E-2</v>
      </c>
      <c r="N165" s="74">
        <v>0.64180000000000004</v>
      </c>
      <c r="O165" s="74">
        <v>1.9055</v>
      </c>
      <c r="P165" s="74">
        <v>0.74880000000000002</v>
      </c>
    </row>
    <row r="166" spans="1:16" hidden="1" outlineLevel="1" collapsed="1">
      <c r="A166" s="62">
        <v>45261</v>
      </c>
      <c r="B166" s="74">
        <v>9.2995999999999999</v>
      </c>
      <c r="C166" s="74">
        <v>3.0512000000000001</v>
      </c>
      <c r="D166" s="74">
        <v>9.5105000000000004</v>
      </c>
      <c r="E166" s="74">
        <v>11.550800000000001</v>
      </c>
      <c r="F166" s="74">
        <v>13.153499999999999</v>
      </c>
      <c r="G166" s="74">
        <v>12.596500000000001</v>
      </c>
      <c r="H166" s="74">
        <v>3.6092</v>
      </c>
      <c r="I166" s="74">
        <v>13.107100000000001</v>
      </c>
      <c r="J166" s="74">
        <v>14.157400000000001</v>
      </c>
      <c r="K166" s="74">
        <v>13.189399999999999</v>
      </c>
      <c r="L166" s="74">
        <v>0.79020000000000001</v>
      </c>
      <c r="M166" s="74">
        <v>1.2800000000000001E-2</v>
      </c>
      <c r="N166" s="74">
        <v>0.75280000000000002</v>
      </c>
      <c r="O166" s="74">
        <v>2.0179999999999998</v>
      </c>
      <c r="P166" s="74">
        <v>0.01</v>
      </c>
    </row>
    <row r="167" spans="1:16" hidden="1" outlineLevel="1" collapsed="1">
      <c r="A167" s="62">
        <v>45292</v>
      </c>
      <c r="B167" s="74">
        <v>9.6473999999999993</v>
      </c>
      <c r="C167" s="74">
        <v>3.4157000000000002</v>
      </c>
      <c r="D167" s="74">
        <v>9.9140999999999995</v>
      </c>
      <c r="E167" s="74">
        <v>11.726000000000001</v>
      </c>
      <c r="F167" s="74">
        <v>5.1340000000000003</v>
      </c>
      <c r="G167" s="74">
        <v>12.548400000000001</v>
      </c>
      <c r="H167" s="74">
        <v>3.9260999999999999</v>
      </c>
      <c r="I167" s="74">
        <v>13.0726</v>
      </c>
      <c r="J167" s="74">
        <v>14.404199999999999</v>
      </c>
      <c r="K167" s="74">
        <v>13.9216</v>
      </c>
      <c r="L167" s="74">
        <v>0.84640000000000004</v>
      </c>
      <c r="M167" s="74">
        <v>0.01</v>
      </c>
      <c r="N167" s="74">
        <v>0.81459999999999999</v>
      </c>
      <c r="O167" s="74">
        <v>1.8487</v>
      </c>
      <c r="P167" s="74">
        <v>3.3711000000000002</v>
      </c>
    </row>
    <row r="168" spans="1:16" hidden="1" outlineLevel="1" collapsed="1">
      <c r="A168" s="62">
        <v>45323</v>
      </c>
      <c r="B168" s="74">
        <v>10.0136</v>
      </c>
      <c r="C168" s="74">
        <v>3.7059000000000002</v>
      </c>
      <c r="D168" s="74">
        <v>10.3202</v>
      </c>
      <c r="E168" s="74">
        <v>12.4451</v>
      </c>
      <c r="F168" s="74">
        <v>12.258900000000001</v>
      </c>
      <c r="G168" s="74">
        <v>12.180999999999999</v>
      </c>
      <c r="H168" s="74">
        <v>4.1981000000000002</v>
      </c>
      <c r="I168" s="74">
        <v>12.6836</v>
      </c>
      <c r="J168" s="74">
        <v>14.321300000000001</v>
      </c>
      <c r="K168" s="74">
        <v>15.8856</v>
      </c>
      <c r="L168" s="74">
        <v>0.95689999999999997</v>
      </c>
      <c r="M168" s="74">
        <v>1.0500000000000001E-2</v>
      </c>
      <c r="N168" s="74">
        <v>0.96409999999999996</v>
      </c>
      <c r="O168" s="74">
        <v>1.6447000000000001</v>
      </c>
      <c r="P168" s="74">
        <v>2.4954999999999998</v>
      </c>
    </row>
    <row r="169" spans="1:16" hidden="1" outlineLevel="1" collapsed="1">
      <c r="A169" s="62">
        <v>45352</v>
      </c>
      <c r="B169" s="74">
        <v>9.9991000000000003</v>
      </c>
      <c r="C169" s="74">
        <v>3.7530999999999999</v>
      </c>
      <c r="D169" s="74">
        <v>10.2469</v>
      </c>
      <c r="E169" s="74">
        <v>12.321999999999999</v>
      </c>
      <c r="F169" s="74">
        <v>11.856</v>
      </c>
      <c r="G169" s="74">
        <v>12.5716</v>
      </c>
      <c r="H169" s="74">
        <v>4.4156000000000004</v>
      </c>
      <c r="I169" s="74">
        <v>13.0327</v>
      </c>
      <c r="J169" s="74">
        <v>14.374599999999999</v>
      </c>
      <c r="K169" s="74">
        <v>16.503799999999998</v>
      </c>
      <c r="L169" s="74">
        <v>0.96189999999999998</v>
      </c>
      <c r="M169" s="74">
        <v>1.0699999999999999E-2</v>
      </c>
      <c r="N169" s="74">
        <v>0.97750000000000004</v>
      </c>
      <c r="O169" s="74">
        <v>1.4461999999999999</v>
      </c>
      <c r="P169" s="74">
        <v>3.4382000000000001</v>
      </c>
    </row>
    <row r="170" spans="1:16" collapsed="1">
      <c r="A170" s="62">
        <v>45383</v>
      </c>
      <c r="B170" s="74">
        <v>9.8101000000000003</v>
      </c>
      <c r="C170" s="74">
        <v>3.7351000000000001</v>
      </c>
      <c r="D170" s="74">
        <v>10.0893</v>
      </c>
      <c r="E170" s="74">
        <v>11.0807</v>
      </c>
      <c r="F170" s="74">
        <v>12.814</v>
      </c>
      <c r="G170" s="74">
        <v>12.3352</v>
      </c>
      <c r="H170" s="74">
        <v>4.3978999999999999</v>
      </c>
      <c r="I170" s="74">
        <v>12.806800000000001</v>
      </c>
      <c r="J170" s="74">
        <v>13.5319</v>
      </c>
      <c r="K170" s="74">
        <v>15.7455</v>
      </c>
      <c r="L170" s="74">
        <v>1.0699000000000001</v>
      </c>
      <c r="M170" s="74">
        <v>1.0200000000000001E-2</v>
      </c>
      <c r="N170" s="74">
        <v>1.0956999999999999</v>
      </c>
      <c r="O170" s="74">
        <v>1.3031999999999999</v>
      </c>
      <c r="P170" s="74">
        <v>0.71330000000000005</v>
      </c>
    </row>
    <row r="171" spans="1:16">
      <c r="A171" s="62">
        <v>45413</v>
      </c>
      <c r="B171" s="74">
        <v>9.3866999999999994</v>
      </c>
      <c r="C171" s="74">
        <v>3.7919</v>
      </c>
      <c r="D171" s="74">
        <v>9.5752000000000006</v>
      </c>
      <c r="E171" s="74">
        <v>10.7643</v>
      </c>
      <c r="F171" s="74">
        <v>14.186299999999999</v>
      </c>
      <c r="G171" s="74">
        <v>11.58</v>
      </c>
      <c r="H171" s="74">
        <v>4.367</v>
      </c>
      <c r="I171" s="74">
        <v>12.0115</v>
      </c>
      <c r="J171" s="74">
        <v>12.385</v>
      </c>
      <c r="K171" s="74">
        <v>14.475099999999999</v>
      </c>
      <c r="L171" s="74">
        <v>1.0475000000000001</v>
      </c>
      <c r="M171" s="74">
        <v>1.12E-2</v>
      </c>
      <c r="N171" s="74">
        <v>1.0844</v>
      </c>
      <c r="O171" s="74">
        <v>1.1119000000000001</v>
      </c>
      <c r="P171" s="74">
        <v>0.6089</v>
      </c>
    </row>
    <row r="172" spans="1:16">
      <c r="A172" s="62">
        <v>45444</v>
      </c>
      <c r="B172" s="74">
        <v>9.3534000000000006</v>
      </c>
      <c r="C172" s="74">
        <v>3.5735000000000001</v>
      </c>
      <c r="D172" s="74">
        <v>9.5502000000000002</v>
      </c>
      <c r="E172" s="74">
        <v>10.479200000000001</v>
      </c>
      <c r="F172" s="74">
        <v>14.958399999999999</v>
      </c>
      <c r="G172" s="74">
        <v>11.6653</v>
      </c>
      <c r="H172" s="74">
        <v>4.2549000000000001</v>
      </c>
      <c r="I172" s="74">
        <v>12.138400000000001</v>
      </c>
      <c r="J172" s="74">
        <v>12.1754</v>
      </c>
      <c r="K172" s="74">
        <v>15.425000000000001</v>
      </c>
      <c r="L172" s="74">
        <v>1.1471</v>
      </c>
      <c r="M172" s="74">
        <v>0.01</v>
      </c>
      <c r="N172" s="74">
        <v>1.1903999999999999</v>
      </c>
      <c r="O172" s="74">
        <v>1.2463</v>
      </c>
      <c r="P172" s="74">
        <v>2.9521000000000002</v>
      </c>
    </row>
    <row r="173" spans="1:16">
      <c r="A173" s="62">
        <v>45474</v>
      </c>
      <c r="B173" s="74">
        <v>9.1006</v>
      </c>
      <c r="C173" s="74">
        <v>3.6947999999999999</v>
      </c>
      <c r="D173" s="74">
        <v>9.3422000000000001</v>
      </c>
      <c r="E173" s="74">
        <v>10.2873</v>
      </c>
      <c r="F173" s="74">
        <v>14.708299999999999</v>
      </c>
      <c r="G173" s="74">
        <v>11.364000000000001</v>
      </c>
      <c r="H173" s="74">
        <v>4.4226000000000001</v>
      </c>
      <c r="I173" s="74">
        <v>11.8582</v>
      </c>
      <c r="J173" s="74">
        <v>12.1053</v>
      </c>
      <c r="K173" s="74">
        <v>15.3269</v>
      </c>
      <c r="L173" s="74">
        <v>1.1061000000000001</v>
      </c>
      <c r="M173" s="74">
        <v>9.9000000000000008E-3</v>
      </c>
      <c r="N173" s="74">
        <v>1.1462000000000001</v>
      </c>
      <c r="O173" s="74">
        <v>1.3037000000000001</v>
      </c>
      <c r="P173" s="74">
        <v>2.8721999999999999</v>
      </c>
    </row>
    <row r="174" spans="1:16">
      <c r="A174" s="62">
        <v>45505</v>
      </c>
      <c r="B174" s="74">
        <v>9.2824000000000009</v>
      </c>
      <c r="C174" s="74">
        <v>3.8988999999999998</v>
      </c>
      <c r="D174" s="74">
        <v>9.4263999999999992</v>
      </c>
      <c r="E174" s="74">
        <v>10.7326</v>
      </c>
      <c r="F174" s="74">
        <v>13.3223</v>
      </c>
      <c r="G174" s="74">
        <v>11.1639</v>
      </c>
      <c r="H174" s="74">
        <v>4.5990000000000002</v>
      </c>
      <c r="I174" s="74">
        <v>11.462199999999999</v>
      </c>
      <c r="J174" s="74">
        <v>12.256399999999999</v>
      </c>
      <c r="K174" s="74">
        <v>13.4048</v>
      </c>
      <c r="L174" s="74">
        <v>1.0865</v>
      </c>
      <c r="M174" s="74">
        <v>1.04E-2</v>
      </c>
      <c r="N174" s="74">
        <v>1.1184000000000001</v>
      </c>
      <c r="O174" s="74">
        <v>1.3313999999999999</v>
      </c>
      <c r="P174" s="74">
        <v>2.4923999999999999</v>
      </c>
    </row>
    <row r="175" spans="1:16">
      <c r="A175" s="62">
        <v>45536</v>
      </c>
      <c r="B175" s="74">
        <v>8.8323999999999998</v>
      </c>
      <c r="C175" s="74">
        <v>3.5722</v>
      </c>
      <c r="D175" s="74">
        <v>8.8973999999999993</v>
      </c>
      <c r="E175" s="74">
        <v>10.248900000000001</v>
      </c>
      <c r="F175" s="74">
        <v>11.2296</v>
      </c>
      <c r="G175" s="74">
        <v>11.268800000000001</v>
      </c>
      <c r="H175" s="74">
        <v>4.407</v>
      </c>
      <c r="I175" s="74">
        <v>11.5341</v>
      </c>
      <c r="J175" s="74">
        <v>12.1358</v>
      </c>
      <c r="K175" s="74">
        <v>14.4123</v>
      </c>
      <c r="L175" s="74">
        <v>1.1438999999999999</v>
      </c>
      <c r="M175" s="74">
        <v>1.2E-2</v>
      </c>
      <c r="N175" s="74">
        <v>1.1589</v>
      </c>
      <c r="O175" s="74">
        <v>1.417</v>
      </c>
      <c r="P175" s="74">
        <v>2.4933999999999998</v>
      </c>
    </row>
    <row r="176" spans="1:16">
      <c r="A176" s="62">
        <v>45566</v>
      </c>
      <c r="B176" s="74">
        <v>9.1167999999999996</v>
      </c>
      <c r="C176" s="74">
        <v>3.7547999999999999</v>
      </c>
      <c r="D176" s="74">
        <v>9.3331</v>
      </c>
      <c r="E176" s="74">
        <v>10.242000000000001</v>
      </c>
      <c r="F176" s="74">
        <v>12.865</v>
      </c>
      <c r="G176" s="74">
        <v>11.4175</v>
      </c>
      <c r="H176" s="74">
        <v>4.5544000000000002</v>
      </c>
      <c r="I176" s="74">
        <v>11.8621</v>
      </c>
      <c r="J176" s="74">
        <v>12.045199999999999</v>
      </c>
      <c r="K176" s="74">
        <v>13.4465</v>
      </c>
      <c r="L176" s="74">
        <v>1.1169</v>
      </c>
      <c r="M176" s="74">
        <v>1.0699999999999999E-2</v>
      </c>
      <c r="N176" s="74">
        <v>1.159</v>
      </c>
      <c r="O176" s="74">
        <v>1.2875000000000001</v>
      </c>
      <c r="P176" s="74">
        <v>1.3968</v>
      </c>
    </row>
    <row r="177" spans="1:16">
      <c r="A177" s="62">
        <v>45597</v>
      </c>
      <c r="B177" s="74">
        <v>9.0175999999999998</v>
      </c>
      <c r="C177" s="74">
        <v>3.7486000000000002</v>
      </c>
      <c r="D177" s="74">
        <v>8.9801000000000002</v>
      </c>
      <c r="E177" s="74">
        <v>10.085100000000001</v>
      </c>
      <c r="F177" s="74">
        <v>12.358000000000001</v>
      </c>
      <c r="G177" s="74">
        <v>11.404999999999999</v>
      </c>
      <c r="H177" s="74">
        <v>4.4962999999999997</v>
      </c>
      <c r="I177" s="74">
        <v>11.5311</v>
      </c>
      <c r="J177" s="74">
        <v>11.974500000000001</v>
      </c>
      <c r="K177" s="74">
        <v>13.8695</v>
      </c>
      <c r="L177" s="74">
        <v>1.1056999999999999</v>
      </c>
      <c r="M177" s="74">
        <v>1.0999999999999999E-2</v>
      </c>
      <c r="N177" s="74">
        <v>1.1321000000000001</v>
      </c>
      <c r="O177" s="74">
        <v>1.2007000000000001</v>
      </c>
      <c r="P177" s="74">
        <v>0.84819999999999995</v>
      </c>
    </row>
    <row r="178" spans="1:16">
      <c r="A178" s="62">
        <v>45627</v>
      </c>
      <c r="B178" s="74">
        <v>8.1207999999999991</v>
      </c>
      <c r="C178" s="74">
        <v>3.7925</v>
      </c>
      <c r="D178" s="74">
        <v>7.8270999999999997</v>
      </c>
      <c r="E178" s="74">
        <v>9.5860000000000003</v>
      </c>
      <c r="F178" s="74">
        <v>11.872199999999999</v>
      </c>
      <c r="G178" s="74">
        <v>10.5771</v>
      </c>
      <c r="H178" s="74">
        <v>4.6308999999999996</v>
      </c>
      <c r="I178" s="74">
        <v>10.4925</v>
      </c>
      <c r="J178" s="74">
        <v>11.6426</v>
      </c>
      <c r="K178" s="74">
        <v>13.875</v>
      </c>
      <c r="L178" s="74">
        <v>1.0896999999999999</v>
      </c>
      <c r="M178" s="74">
        <v>1.35E-2</v>
      </c>
      <c r="N178" s="74">
        <v>1.0926</v>
      </c>
      <c r="O178" s="74">
        <v>1.3340000000000001</v>
      </c>
      <c r="P178" s="74">
        <v>1.2343</v>
      </c>
    </row>
    <row r="179" spans="1:16">
      <c r="A179" s="62">
        <v>45658</v>
      </c>
      <c r="B179" s="74">
        <v>8.6333000000000002</v>
      </c>
      <c r="C179" s="74">
        <v>3.6387</v>
      </c>
      <c r="D179" s="74">
        <v>8.3483000000000001</v>
      </c>
      <c r="E179" s="74">
        <v>9.7752999999999997</v>
      </c>
      <c r="F179" s="74">
        <v>11.8019</v>
      </c>
      <c r="G179" s="74">
        <v>11.2918</v>
      </c>
      <c r="H179" s="74">
        <v>4.6289999999999996</v>
      </c>
      <c r="I179" s="74">
        <v>11.289899999999999</v>
      </c>
      <c r="J179" s="74">
        <v>12.1191</v>
      </c>
      <c r="K179" s="74">
        <v>13.458</v>
      </c>
      <c r="L179" s="74">
        <v>1.0865</v>
      </c>
      <c r="M179" s="74">
        <v>1.3599999999999999E-2</v>
      </c>
      <c r="N179" s="74">
        <v>1.1274</v>
      </c>
      <c r="O179" s="74">
        <v>1.1379999999999999</v>
      </c>
      <c r="P179" s="74">
        <v>1.1872</v>
      </c>
    </row>
    <row r="180" spans="1:16">
      <c r="A180" s="62">
        <v>45689</v>
      </c>
      <c r="B180" s="74">
        <v>8.8048000000000002</v>
      </c>
      <c r="C180" s="74">
        <v>3.9036</v>
      </c>
      <c r="D180" s="74">
        <v>8.4966000000000008</v>
      </c>
      <c r="E180" s="74">
        <v>10.1311</v>
      </c>
      <c r="F180" s="74">
        <v>12.1424</v>
      </c>
      <c r="G180" s="74">
        <v>11.4785</v>
      </c>
      <c r="H180" s="74">
        <v>4.6513</v>
      </c>
      <c r="I180" s="74">
        <v>11.6355</v>
      </c>
      <c r="J180" s="74">
        <v>12.0175</v>
      </c>
      <c r="K180" s="74">
        <v>14.047499999999999</v>
      </c>
      <c r="L180" s="74">
        <v>1.0562</v>
      </c>
      <c r="M180" s="74">
        <v>1.2500000000000001E-2</v>
      </c>
      <c r="N180" s="74">
        <v>1.0873999999999999</v>
      </c>
      <c r="O180" s="74">
        <v>1.0328999999999999</v>
      </c>
      <c r="P180" s="74">
        <v>1.3804000000000001</v>
      </c>
    </row>
    <row r="181" spans="1:16">
      <c r="A181" s="62">
        <v>45717</v>
      </c>
      <c r="B181" s="74">
        <v>9.0505999999999993</v>
      </c>
      <c r="C181" s="74">
        <v>3.7829000000000002</v>
      </c>
      <c r="D181" s="74">
        <v>9.1279000000000003</v>
      </c>
      <c r="E181" s="74">
        <v>9.8752999999999993</v>
      </c>
      <c r="F181" s="74">
        <v>11.921799999999999</v>
      </c>
      <c r="G181" s="74">
        <v>11.398099999999999</v>
      </c>
      <c r="H181" s="74">
        <v>4.6566999999999998</v>
      </c>
      <c r="I181" s="74">
        <v>11.6516</v>
      </c>
      <c r="J181" s="74">
        <v>11.9634</v>
      </c>
      <c r="K181" s="74">
        <v>14.3188</v>
      </c>
      <c r="L181" s="74">
        <v>1.0223</v>
      </c>
      <c r="M181" s="74">
        <v>1.06E-2</v>
      </c>
      <c r="N181" s="74">
        <v>1.0638000000000001</v>
      </c>
      <c r="O181" s="74">
        <v>1.1021000000000001</v>
      </c>
      <c r="P181" s="74">
        <v>1.2292000000000001</v>
      </c>
    </row>
    <row r="182" spans="1:16">
      <c r="A182" s="62">
        <v>45748</v>
      </c>
      <c r="B182" s="74">
        <v>9.9878999999999998</v>
      </c>
      <c r="C182" s="74">
        <v>3.7753000000000001</v>
      </c>
      <c r="D182" s="74">
        <v>10.2552</v>
      </c>
      <c r="E182" s="74">
        <v>10.167199999999999</v>
      </c>
      <c r="F182" s="74">
        <v>11.6441</v>
      </c>
      <c r="G182" s="74">
        <v>11.827500000000001</v>
      </c>
      <c r="H182" s="74">
        <v>4.6142000000000003</v>
      </c>
      <c r="I182" s="74">
        <v>12.072800000000001</v>
      </c>
      <c r="J182" s="74">
        <v>12.2377</v>
      </c>
      <c r="K182" s="74">
        <v>14.2736</v>
      </c>
      <c r="L182" s="74">
        <v>1.0585</v>
      </c>
      <c r="M182" s="74">
        <v>1.26E-2</v>
      </c>
      <c r="N182" s="74">
        <v>1.0883</v>
      </c>
      <c r="O182" s="74">
        <v>1.1618999999999999</v>
      </c>
      <c r="P182" s="74">
        <v>1.3791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70" customWidth="1"/>
    <col min="2" max="3" width="16.44140625" style="66" customWidth="1"/>
    <col min="4" max="4" width="30.44140625" style="66" customWidth="1"/>
    <col min="5" max="16384" width="9.109375" style="66"/>
  </cols>
  <sheetData>
    <row r="1" spans="1:6">
      <c r="A1" s="108" t="s">
        <v>173</v>
      </c>
    </row>
    <row r="2" spans="1:6" ht="5.25" customHeight="1"/>
    <row r="3" spans="1:6">
      <c r="A3" s="114" t="s">
        <v>128</v>
      </c>
    </row>
    <row r="4" spans="1:6" ht="12.75" customHeight="1">
      <c r="A4" s="67" t="s">
        <v>62</v>
      </c>
    </row>
    <row r="5" spans="1:6" ht="12.75" customHeight="1">
      <c r="A5" s="57" t="s">
        <v>129</v>
      </c>
    </row>
    <row r="6" spans="1:6" s="68" customFormat="1" ht="15" customHeight="1">
      <c r="A6" s="202" t="s">
        <v>0</v>
      </c>
      <c r="B6" s="260" t="s">
        <v>218</v>
      </c>
      <c r="C6" s="261" t="s">
        <v>130</v>
      </c>
      <c r="D6" s="261" t="s">
        <v>190</v>
      </c>
    </row>
    <row r="7" spans="1:6" s="68" customFormat="1" ht="15" customHeight="1">
      <c r="A7" s="203"/>
      <c r="B7" s="260"/>
      <c r="C7" s="262"/>
      <c r="D7" s="262"/>
    </row>
    <row r="8" spans="1:6" s="68" customFormat="1" ht="25.5" customHeight="1">
      <c r="A8" s="204"/>
      <c r="B8" s="260"/>
      <c r="C8" s="263"/>
      <c r="D8" s="263"/>
    </row>
    <row r="9" spans="1:6" s="68" customFormat="1" hidden="1">
      <c r="A9" s="153"/>
      <c r="B9" s="154"/>
      <c r="C9" s="155"/>
      <c r="D9" s="155"/>
    </row>
    <row r="10" spans="1:6" s="68" customFormat="1">
      <c r="A10" s="69">
        <v>1</v>
      </c>
      <c r="B10" s="146">
        <v>2</v>
      </c>
      <c r="C10" s="146">
        <v>3</v>
      </c>
      <c r="D10" s="143">
        <v>4</v>
      </c>
    </row>
    <row r="11" spans="1:6" hidden="1" outlineLevel="1">
      <c r="A11" s="110">
        <v>40544</v>
      </c>
      <c r="B11" s="130">
        <v>0</v>
      </c>
      <c r="C11" s="130">
        <v>13</v>
      </c>
      <c r="D11" s="147" t="s">
        <v>191</v>
      </c>
      <c r="E11" s="127"/>
      <c r="F11" s="127"/>
    </row>
    <row r="12" spans="1:6" hidden="1" outlineLevel="1">
      <c r="A12" s="110">
        <v>40575</v>
      </c>
      <c r="B12" s="130">
        <v>0</v>
      </c>
      <c r="C12" s="130">
        <v>11</v>
      </c>
      <c r="D12" s="147" t="s">
        <v>191</v>
      </c>
      <c r="E12" s="127"/>
      <c r="F12" s="127"/>
    </row>
    <row r="13" spans="1:6" hidden="1" outlineLevel="1">
      <c r="A13" s="110">
        <v>40603</v>
      </c>
      <c r="B13" s="130">
        <v>0</v>
      </c>
      <c r="C13" s="130">
        <v>10</v>
      </c>
      <c r="D13" s="147" t="s">
        <v>191</v>
      </c>
      <c r="E13" s="127"/>
      <c r="F13" s="127"/>
    </row>
    <row r="14" spans="1:6" hidden="1" outlineLevel="1">
      <c r="A14" s="110">
        <v>40634</v>
      </c>
      <c r="B14" s="130">
        <v>0</v>
      </c>
      <c r="C14" s="130">
        <v>10</v>
      </c>
      <c r="D14" s="147" t="s">
        <v>191</v>
      </c>
      <c r="E14" s="127"/>
      <c r="F14" s="127"/>
    </row>
    <row r="15" spans="1:6" hidden="1" outlineLevel="1">
      <c r="A15" s="110">
        <v>40664</v>
      </c>
      <c r="B15" s="130">
        <v>0</v>
      </c>
      <c r="C15" s="130">
        <v>10</v>
      </c>
      <c r="D15" s="147" t="s">
        <v>191</v>
      </c>
      <c r="E15" s="127"/>
      <c r="F15" s="127"/>
    </row>
    <row r="16" spans="1:6" hidden="1" outlineLevel="1">
      <c r="A16" s="110">
        <v>40695</v>
      </c>
      <c r="B16" s="130">
        <v>0</v>
      </c>
      <c r="C16" s="130">
        <v>10</v>
      </c>
      <c r="D16" s="147" t="s">
        <v>191</v>
      </c>
      <c r="E16" s="127"/>
      <c r="F16" s="127"/>
    </row>
    <row r="17" spans="1:6" hidden="1" outlineLevel="1">
      <c r="A17" s="110">
        <v>40725</v>
      </c>
      <c r="B17" s="130">
        <v>0</v>
      </c>
      <c r="C17" s="130">
        <v>10</v>
      </c>
      <c r="D17" s="147" t="s">
        <v>191</v>
      </c>
      <c r="E17" s="127"/>
      <c r="F17" s="127"/>
    </row>
    <row r="18" spans="1:6" hidden="1" outlineLevel="1">
      <c r="A18" s="110">
        <v>40756</v>
      </c>
      <c r="B18" s="130">
        <v>0</v>
      </c>
      <c r="C18" s="130">
        <v>10</v>
      </c>
      <c r="D18" s="147" t="s">
        <v>191</v>
      </c>
      <c r="E18" s="127"/>
      <c r="F18" s="127"/>
    </row>
    <row r="19" spans="1:6" hidden="1" outlineLevel="1">
      <c r="A19" s="110">
        <v>40787</v>
      </c>
      <c r="B19" s="130">
        <v>0</v>
      </c>
      <c r="C19" s="130">
        <v>10</v>
      </c>
      <c r="D19" s="147" t="s">
        <v>191</v>
      </c>
      <c r="E19" s="127"/>
      <c r="F19" s="127"/>
    </row>
    <row r="20" spans="1:6" hidden="1" outlineLevel="1">
      <c r="A20" s="110">
        <v>40817</v>
      </c>
      <c r="B20" s="130">
        <v>0</v>
      </c>
      <c r="C20" s="130">
        <v>9</v>
      </c>
      <c r="D20" s="147" t="s">
        <v>191</v>
      </c>
      <c r="E20" s="127"/>
      <c r="F20" s="127"/>
    </row>
    <row r="21" spans="1:6" hidden="1" outlineLevel="1">
      <c r="A21" s="110">
        <v>40848</v>
      </c>
      <c r="B21" s="130">
        <v>0</v>
      </c>
      <c r="C21" s="130">
        <v>9</v>
      </c>
      <c r="D21" s="147" t="s">
        <v>191</v>
      </c>
      <c r="E21" s="127"/>
      <c r="F21" s="127"/>
    </row>
    <row r="22" spans="1:6" hidden="1" outlineLevel="1">
      <c r="A22" s="110">
        <v>40878</v>
      </c>
      <c r="B22" s="130">
        <v>0</v>
      </c>
      <c r="C22" s="130">
        <v>9</v>
      </c>
      <c r="D22" s="147" t="s">
        <v>191</v>
      </c>
      <c r="E22" s="127"/>
      <c r="F22" s="127"/>
    </row>
    <row r="23" spans="1:6" hidden="1" outlineLevel="1">
      <c r="A23" s="110">
        <v>40909</v>
      </c>
      <c r="B23" s="130">
        <v>0</v>
      </c>
      <c r="C23" s="130">
        <v>9</v>
      </c>
      <c r="D23" s="147" t="s">
        <v>191</v>
      </c>
      <c r="E23" s="127"/>
      <c r="F23" s="127"/>
    </row>
    <row r="24" spans="1:6" hidden="1" outlineLevel="1">
      <c r="A24" s="110">
        <v>40940</v>
      </c>
      <c r="B24" s="130">
        <v>0</v>
      </c>
      <c r="C24" s="130">
        <v>8</v>
      </c>
      <c r="D24" s="147" t="s">
        <v>191</v>
      </c>
      <c r="E24" s="127"/>
      <c r="F24" s="127"/>
    </row>
    <row r="25" spans="1:6" hidden="1" outlineLevel="1">
      <c r="A25" s="110">
        <v>40969</v>
      </c>
      <c r="B25" s="130">
        <v>0</v>
      </c>
      <c r="C25" s="130">
        <v>8</v>
      </c>
      <c r="D25" s="147" t="s">
        <v>191</v>
      </c>
      <c r="E25" s="127"/>
      <c r="F25" s="127"/>
    </row>
    <row r="26" spans="1:6" hidden="1" outlineLevel="1">
      <c r="A26" s="110">
        <v>41000</v>
      </c>
      <c r="B26" s="130">
        <v>0</v>
      </c>
      <c r="C26" s="130">
        <v>8</v>
      </c>
      <c r="D26" s="147" t="s">
        <v>191</v>
      </c>
      <c r="E26" s="127"/>
      <c r="F26" s="127"/>
    </row>
    <row r="27" spans="1:6" hidden="1" outlineLevel="1">
      <c r="A27" s="110">
        <v>41030</v>
      </c>
      <c r="B27" s="130">
        <v>0</v>
      </c>
      <c r="C27" s="130">
        <v>7</v>
      </c>
      <c r="D27" s="147" t="s">
        <v>191</v>
      </c>
      <c r="E27" s="127"/>
      <c r="F27" s="127"/>
    </row>
    <row r="28" spans="1:6" hidden="1" outlineLevel="1">
      <c r="A28" s="110">
        <v>41061</v>
      </c>
      <c r="B28" s="130">
        <v>0</v>
      </c>
      <c r="C28" s="130">
        <v>7</v>
      </c>
      <c r="D28" s="147" t="s">
        <v>191</v>
      </c>
      <c r="E28" s="127"/>
      <c r="F28" s="127"/>
    </row>
    <row r="29" spans="1:6" hidden="1" outlineLevel="1">
      <c r="A29" s="110">
        <v>41091</v>
      </c>
      <c r="B29" s="130">
        <v>0</v>
      </c>
      <c r="C29" s="130">
        <v>7</v>
      </c>
      <c r="D29" s="147" t="s">
        <v>191</v>
      </c>
      <c r="E29" s="127"/>
      <c r="F29" s="127"/>
    </row>
    <row r="30" spans="1:6" hidden="1" outlineLevel="1">
      <c r="A30" s="110">
        <v>41122</v>
      </c>
      <c r="B30" s="130">
        <v>0</v>
      </c>
      <c r="C30" s="130">
        <v>7</v>
      </c>
      <c r="D30" s="147" t="s">
        <v>191</v>
      </c>
      <c r="E30" s="127"/>
      <c r="F30" s="127"/>
    </row>
    <row r="31" spans="1:6" hidden="1" outlineLevel="1">
      <c r="A31" s="110">
        <v>41153</v>
      </c>
      <c r="B31" s="130">
        <v>0</v>
      </c>
      <c r="C31" s="130">
        <v>7</v>
      </c>
      <c r="D31" s="147" t="s">
        <v>191</v>
      </c>
      <c r="E31" s="127"/>
      <c r="F31" s="127"/>
    </row>
    <row r="32" spans="1:6" hidden="1" outlineLevel="1">
      <c r="A32" s="110">
        <v>41183</v>
      </c>
      <c r="B32" s="130">
        <v>0</v>
      </c>
      <c r="C32" s="130">
        <v>7</v>
      </c>
      <c r="D32" s="147" t="s">
        <v>191</v>
      </c>
      <c r="E32" s="127"/>
      <c r="F32" s="127"/>
    </row>
    <row r="33" spans="1:6" hidden="1" outlineLevel="1">
      <c r="A33" s="110">
        <v>41214</v>
      </c>
      <c r="B33" s="130">
        <v>0</v>
      </c>
      <c r="C33" s="130">
        <v>7</v>
      </c>
      <c r="D33" s="147" t="s">
        <v>191</v>
      </c>
      <c r="E33" s="127"/>
      <c r="F33" s="127"/>
    </row>
    <row r="34" spans="1:6" hidden="1" outlineLevel="1">
      <c r="A34" s="110">
        <v>41244</v>
      </c>
      <c r="B34" s="130">
        <v>0</v>
      </c>
      <c r="C34" s="130">
        <v>7</v>
      </c>
      <c r="D34" s="147" t="s">
        <v>191</v>
      </c>
      <c r="E34" s="127"/>
      <c r="F34" s="127"/>
    </row>
    <row r="35" spans="1:6" hidden="1" outlineLevel="1">
      <c r="A35" s="110">
        <v>41275</v>
      </c>
      <c r="B35" s="130">
        <v>0</v>
      </c>
      <c r="C35" s="130">
        <v>7</v>
      </c>
      <c r="D35" s="147" t="s">
        <v>191</v>
      </c>
      <c r="E35" s="127"/>
      <c r="F35" s="127"/>
    </row>
    <row r="36" spans="1:6" hidden="1" outlineLevel="1">
      <c r="A36" s="110">
        <v>41306</v>
      </c>
      <c r="B36" s="130">
        <v>0</v>
      </c>
      <c r="C36" s="130">
        <v>7</v>
      </c>
      <c r="D36" s="147" t="s">
        <v>191</v>
      </c>
      <c r="E36" s="127"/>
      <c r="F36" s="127"/>
    </row>
    <row r="37" spans="1:6" hidden="1" outlineLevel="1">
      <c r="A37" s="110">
        <v>41334</v>
      </c>
      <c r="B37" s="130">
        <v>0</v>
      </c>
      <c r="C37" s="130">
        <v>7</v>
      </c>
      <c r="D37" s="147" t="s">
        <v>191</v>
      </c>
      <c r="E37" s="127"/>
      <c r="F37" s="127"/>
    </row>
    <row r="38" spans="1:6" hidden="1" outlineLevel="1">
      <c r="A38" s="110">
        <v>41365</v>
      </c>
      <c r="B38" s="130">
        <v>0</v>
      </c>
      <c r="C38" s="130">
        <v>7</v>
      </c>
      <c r="D38" s="147" t="s">
        <v>191</v>
      </c>
      <c r="E38" s="127"/>
      <c r="F38" s="127"/>
    </row>
    <row r="39" spans="1:6" hidden="1" outlineLevel="1">
      <c r="A39" s="110">
        <v>41395</v>
      </c>
      <c r="B39" s="130">
        <v>0</v>
      </c>
      <c r="C39" s="130">
        <v>6</v>
      </c>
      <c r="D39" s="147" t="s">
        <v>191</v>
      </c>
      <c r="E39" s="127"/>
      <c r="F39" s="127"/>
    </row>
    <row r="40" spans="1:6" hidden="1" outlineLevel="1">
      <c r="A40" s="110">
        <v>41426</v>
      </c>
      <c r="B40" s="130">
        <v>0</v>
      </c>
      <c r="C40" s="130">
        <v>6</v>
      </c>
      <c r="D40" s="147" t="s">
        <v>191</v>
      </c>
      <c r="E40" s="127"/>
      <c r="F40" s="127"/>
    </row>
    <row r="41" spans="1:6" hidden="1" outlineLevel="1">
      <c r="A41" s="110">
        <v>41456</v>
      </c>
      <c r="B41" s="130">
        <v>0</v>
      </c>
      <c r="C41" s="130">
        <v>6</v>
      </c>
      <c r="D41" s="147" t="s">
        <v>191</v>
      </c>
      <c r="E41" s="127"/>
      <c r="F41" s="127"/>
    </row>
    <row r="42" spans="1:6" hidden="1" outlineLevel="1">
      <c r="A42" s="110">
        <v>41487</v>
      </c>
      <c r="B42" s="130">
        <v>0</v>
      </c>
      <c r="C42" s="130">
        <v>5</v>
      </c>
      <c r="D42" s="147" t="s">
        <v>191</v>
      </c>
      <c r="E42" s="127"/>
      <c r="F42" s="127"/>
    </row>
    <row r="43" spans="1:6" hidden="1" outlineLevel="1">
      <c r="A43" s="110">
        <v>41518</v>
      </c>
      <c r="B43" s="130">
        <v>0</v>
      </c>
      <c r="C43" s="130">
        <v>4</v>
      </c>
      <c r="D43" s="147" t="s">
        <v>191</v>
      </c>
      <c r="E43" s="127"/>
      <c r="F43" s="127"/>
    </row>
    <row r="44" spans="1:6" hidden="1" outlineLevel="1">
      <c r="A44" s="110">
        <v>41548</v>
      </c>
      <c r="B44" s="130">
        <v>0</v>
      </c>
      <c r="C44" s="130">
        <v>4</v>
      </c>
      <c r="D44" s="147" t="s">
        <v>191</v>
      </c>
      <c r="E44" s="127"/>
      <c r="F44" s="127"/>
    </row>
    <row r="45" spans="1:6" hidden="1" outlineLevel="1">
      <c r="A45" s="110">
        <v>41579</v>
      </c>
      <c r="B45" s="130">
        <v>0</v>
      </c>
      <c r="C45" s="130">
        <v>4</v>
      </c>
      <c r="D45" s="147" t="s">
        <v>191</v>
      </c>
      <c r="E45" s="127"/>
      <c r="F45" s="127"/>
    </row>
    <row r="46" spans="1:6" hidden="1" outlineLevel="1">
      <c r="A46" s="110">
        <v>41609</v>
      </c>
      <c r="B46" s="130">
        <v>0</v>
      </c>
      <c r="C46" s="130">
        <v>4</v>
      </c>
      <c r="D46" s="147" t="s">
        <v>191</v>
      </c>
      <c r="E46" s="127"/>
      <c r="F46" s="127"/>
    </row>
    <row r="47" spans="1:6" hidden="1" outlineLevel="1">
      <c r="A47" s="110">
        <v>41640</v>
      </c>
      <c r="B47" s="130">
        <v>0</v>
      </c>
      <c r="C47" s="130">
        <v>4</v>
      </c>
      <c r="D47" s="147" t="s">
        <v>191</v>
      </c>
      <c r="E47" s="127"/>
      <c r="F47" s="127"/>
    </row>
    <row r="48" spans="1:6" hidden="1" outlineLevel="1">
      <c r="A48" s="110">
        <v>41671</v>
      </c>
      <c r="B48" s="130">
        <v>0</v>
      </c>
      <c r="C48" s="130">
        <v>4</v>
      </c>
      <c r="D48" s="147" t="s">
        <v>191</v>
      </c>
      <c r="E48" s="127"/>
      <c r="F48" s="127"/>
    </row>
    <row r="49" spans="1:6" hidden="1" outlineLevel="1">
      <c r="A49" s="110">
        <v>41699</v>
      </c>
      <c r="B49" s="130">
        <v>0</v>
      </c>
      <c r="C49" s="130">
        <v>4</v>
      </c>
      <c r="D49" s="147" t="s">
        <v>191</v>
      </c>
      <c r="E49" s="127"/>
      <c r="F49" s="127"/>
    </row>
    <row r="50" spans="1:6" hidden="1" outlineLevel="1">
      <c r="A50" s="110">
        <v>41730</v>
      </c>
      <c r="B50" s="130">
        <v>0</v>
      </c>
      <c r="C50" s="130">
        <v>4</v>
      </c>
      <c r="D50" s="147" t="s">
        <v>191</v>
      </c>
      <c r="E50" s="127"/>
      <c r="F50" s="127"/>
    </row>
    <row r="51" spans="1:6" hidden="1" outlineLevel="1">
      <c r="A51" s="110">
        <v>41760</v>
      </c>
      <c r="B51" s="130">
        <v>0</v>
      </c>
      <c r="C51" s="130">
        <v>4</v>
      </c>
      <c r="D51" s="147" t="s">
        <v>191</v>
      </c>
      <c r="E51" s="127"/>
      <c r="F51" s="127"/>
    </row>
    <row r="52" spans="1:6" hidden="1" outlineLevel="1">
      <c r="A52" s="110">
        <v>41791</v>
      </c>
      <c r="B52" s="130">
        <v>0</v>
      </c>
      <c r="C52" s="130">
        <v>4</v>
      </c>
      <c r="D52" s="147" t="s">
        <v>191</v>
      </c>
      <c r="E52" s="127"/>
      <c r="F52" s="127"/>
    </row>
    <row r="53" spans="1:6" hidden="1" outlineLevel="1">
      <c r="A53" s="110">
        <v>41821</v>
      </c>
      <c r="B53" s="130">
        <v>0</v>
      </c>
      <c r="C53" s="130">
        <v>4</v>
      </c>
      <c r="D53" s="147" t="s">
        <v>191</v>
      </c>
      <c r="E53" s="127"/>
      <c r="F53" s="127"/>
    </row>
    <row r="54" spans="1:6" hidden="1" outlineLevel="1" collapsed="1">
      <c r="A54" s="110">
        <v>41852</v>
      </c>
      <c r="B54" s="130">
        <v>0</v>
      </c>
      <c r="C54" s="130">
        <v>4</v>
      </c>
      <c r="D54" s="147" t="s">
        <v>191</v>
      </c>
      <c r="E54" s="127"/>
      <c r="F54" s="127"/>
    </row>
    <row r="55" spans="1:6" hidden="1" outlineLevel="1" collapsed="1">
      <c r="A55" s="110">
        <v>41883</v>
      </c>
      <c r="B55" s="130">
        <v>0</v>
      </c>
      <c r="C55" s="130">
        <v>4</v>
      </c>
      <c r="D55" s="147" t="s">
        <v>191</v>
      </c>
      <c r="E55" s="127"/>
      <c r="F55" s="127"/>
    </row>
    <row r="56" spans="1:6" hidden="1" outlineLevel="1" collapsed="1">
      <c r="A56" s="110">
        <v>41913</v>
      </c>
      <c r="B56" s="130">
        <v>0</v>
      </c>
      <c r="C56" s="130">
        <v>4</v>
      </c>
      <c r="D56" s="147" t="s">
        <v>191</v>
      </c>
      <c r="E56" s="127"/>
      <c r="F56" s="127"/>
    </row>
    <row r="57" spans="1:6" hidden="1" outlineLevel="1" collapsed="1">
      <c r="A57" s="110">
        <v>41944</v>
      </c>
      <c r="B57" s="130">
        <v>0</v>
      </c>
      <c r="C57" s="130">
        <v>4</v>
      </c>
      <c r="D57" s="147" t="s">
        <v>191</v>
      </c>
      <c r="E57" s="127"/>
      <c r="F57" s="127"/>
    </row>
    <row r="58" spans="1:6" hidden="1" outlineLevel="1">
      <c r="A58" s="110">
        <v>41974</v>
      </c>
      <c r="B58" s="130">
        <v>0</v>
      </c>
      <c r="C58" s="130">
        <v>4</v>
      </c>
      <c r="D58" s="147" t="s">
        <v>191</v>
      </c>
      <c r="E58" s="127"/>
      <c r="F58" s="127"/>
    </row>
    <row r="59" spans="1:6" hidden="1" outlineLevel="1">
      <c r="A59" s="110">
        <v>42005</v>
      </c>
      <c r="B59" s="130">
        <v>0</v>
      </c>
      <c r="C59" s="130">
        <v>4</v>
      </c>
      <c r="D59" s="147" t="s">
        <v>191</v>
      </c>
      <c r="E59" s="127"/>
      <c r="F59" s="127"/>
    </row>
    <row r="60" spans="1:6" hidden="1" outlineLevel="1" collapsed="1">
      <c r="A60" s="110">
        <v>42036</v>
      </c>
      <c r="B60" s="130">
        <v>0</v>
      </c>
      <c r="C60" s="130">
        <v>4</v>
      </c>
      <c r="D60" s="147" t="s">
        <v>191</v>
      </c>
      <c r="E60" s="127"/>
      <c r="F60" s="127"/>
    </row>
    <row r="61" spans="1:6" hidden="1" outlineLevel="1" collapsed="1">
      <c r="A61" s="110">
        <v>42064</v>
      </c>
      <c r="B61" s="130">
        <v>0</v>
      </c>
      <c r="C61" s="130">
        <v>3</v>
      </c>
      <c r="D61" s="147" t="s">
        <v>191</v>
      </c>
      <c r="E61" s="127"/>
      <c r="F61" s="127"/>
    </row>
    <row r="62" spans="1:6" hidden="1" outlineLevel="1" collapsed="1">
      <c r="A62" s="110">
        <v>42095</v>
      </c>
      <c r="B62" s="130">
        <v>0</v>
      </c>
      <c r="C62" s="130">
        <v>3</v>
      </c>
      <c r="D62" s="147" t="s">
        <v>191</v>
      </c>
      <c r="E62" s="127"/>
      <c r="F62" s="127"/>
    </row>
    <row r="63" spans="1:6" hidden="1" outlineLevel="1" collapsed="1">
      <c r="A63" s="110">
        <v>42125</v>
      </c>
      <c r="B63" s="130">
        <v>0</v>
      </c>
      <c r="C63" s="130">
        <v>3</v>
      </c>
      <c r="D63" s="147" t="s">
        <v>191</v>
      </c>
      <c r="E63" s="127"/>
      <c r="F63" s="127"/>
    </row>
    <row r="64" spans="1:6" hidden="1" outlineLevel="1">
      <c r="A64" s="110">
        <v>42156</v>
      </c>
      <c r="B64" s="130">
        <v>0</v>
      </c>
      <c r="C64" s="130">
        <v>3</v>
      </c>
      <c r="D64" s="147" t="s">
        <v>191</v>
      </c>
      <c r="E64" s="127"/>
      <c r="F64" s="127"/>
    </row>
    <row r="65" spans="1:6" hidden="1" outlineLevel="1">
      <c r="A65" s="110">
        <v>42186</v>
      </c>
      <c r="B65" s="130">
        <v>0</v>
      </c>
      <c r="C65" s="130">
        <v>3</v>
      </c>
      <c r="D65" s="147" t="s">
        <v>191</v>
      </c>
      <c r="E65" s="127"/>
      <c r="F65" s="127"/>
    </row>
    <row r="66" spans="1:6" hidden="1" outlineLevel="1">
      <c r="A66" s="110">
        <v>42217</v>
      </c>
      <c r="B66" s="130">
        <v>0</v>
      </c>
      <c r="C66" s="130">
        <v>3</v>
      </c>
      <c r="D66" s="147" t="s">
        <v>191</v>
      </c>
      <c r="E66" s="127"/>
      <c r="F66" s="127"/>
    </row>
    <row r="67" spans="1:6" hidden="1" outlineLevel="1">
      <c r="A67" s="110">
        <v>42248</v>
      </c>
      <c r="B67" s="130">
        <v>0</v>
      </c>
      <c r="C67" s="130">
        <v>3</v>
      </c>
      <c r="D67" s="147" t="s">
        <v>191</v>
      </c>
      <c r="E67" s="127"/>
      <c r="F67" s="127"/>
    </row>
    <row r="68" spans="1:6" hidden="1" outlineLevel="1" collapsed="1">
      <c r="A68" s="110">
        <v>42278</v>
      </c>
      <c r="B68" s="130">
        <v>0</v>
      </c>
      <c r="C68" s="130">
        <v>3</v>
      </c>
      <c r="D68" s="147" t="s">
        <v>191</v>
      </c>
      <c r="E68" s="127"/>
      <c r="F68" s="127"/>
    </row>
    <row r="69" spans="1:6" hidden="1" outlineLevel="1" collapsed="1">
      <c r="A69" s="110">
        <v>42309</v>
      </c>
      <c r="B69" s="130">
        <v>0</v>
      </c>
      <c r="C69" s="130">
        <v>3</v>
      </c>
      <c r="D69" s="147" t="s">
        <v>191</v>
      </c>
      <c r="E69" s="127"/>
      <c r="F69" s="127"/>
    </row>
    <row r="70" spans="1:6" hidden="1" outlineLevel="1" collapsed="1">
      <c r="A70" s="110">
        <v>42339</v>
      </c>
      <c r="B70" s="130">
        <v>0</v>
      </c>
      <c r="C70" s="130">
        <v>3</v>
      </c>
      <c r="D70" s="127">
        <v>409</v>
      </c>
      <c r="E70" s="127"/>
      <c r="F70" s="127"/>
    </row>
    <row r="71" spans="1:6" hidden="1" outlineLevel="1" collapsed="1">
      <c r="A71" s="110">
        <v>42370</v>
      </c>
      <c r="B71" s="130">
        <v>0</v>
      </c>
      <c r="C71" s="130">
        <v>3</v>
      </c>
      <c r="D71" s="127">
        <v>409</v>
      </c>
      <c r="E71" s="127"/>
      <c r="F71" s="127"/>
    </row>
    <row r="72" spans="1:6" hidden="1" outlineLevel="1" collapsed="1">
      <c r="A72" s="110">
        <v>42401</v>
      </c>
      <c r="B72" s="130">
        <v>0</v>
      </c>
      <c r="C72" s="130">
        <v>3</v>
      </c>
      <c r="D72" s="127">
        <v>409</v>
      </c>
      <c r="E72" s="127"/>
      <c r="F72" s="127"/>
    </row>
    <row r="73" spans="1:6" hidden="1" outlineLevel="1" collapsed="1">
      <c r="A73" s="110">
        <v>42430</v>
      </c>
      <c r="B73" s="130">
        <v>0</v>
      </c>
      <c r="C73" s="130">
        <v>3</v>
      </c>
      <c r="D73" s="127">
        <v>408</v>
      </c>
      <c r="E73" s="127"/>
      <c r="F73" s="127"/>
    </row>
    <row r="74" spans="1:6" hidden="1" outlineLevel="1" collapsed="1">
      <c r="A74" s="110">
        <v>42461</v>
      </c>
      <c r="B74" s="130">
        <v>0</v>
      </c>
      <c r="C74" s="130">
        <v>3</v>
      </c>
      <c r="D74" s="127">
        <v>408</v>
      </c>
      <c r="E74" s="127"/>
      <c r="F74" s="127"/>
    </row>
    <row r="75" spans="1:6" hidden="1" outlineLevel="2">
      <c r="A75" s="110">
        <v>42491</v>
      </c>
      <c r="B75" s="130">
        <v>0</v>
      </c>
      <c r="C75" s="130">
        <v>3</v>
      </c>
      <c r="D75" s="127">
        <v>408</v>
      </c>
      <c r="E75" s="127"/>
      <c r="F75" s="127"/>
    </row>
    <row r="76" spans="1:6" hidden="1" outlineLevel="1" collapsed="1">
      <c r="A76" s="110">
        <v>42522</v>
      </c>
      <c r="B76" s="130">
        <v>0</v>
      </c>
      <c r="C76" s="130">
        <v>3</v>
      </c>
      <c r="D76" s="127">
        <v>369</v>
      </c>
      <c r="E76" s="127"/>
      <c r="F76" s="127"/>
    </row>
    <row r="77" spans="1:6" hidden="1" outlineLevel="1" collapsed="1">
      <c r="A77" s="110">
        <v>42552</v>
      </c>
      <c r="B77" s="130">
        <v>0</v>
      </c>
      <c r="C77" s="130">
        <v>3</v>
      </c>
      <c r="D77" s="127">
        <v>369</v>
      </c>
    </row>
    <row r="78" spans="1:6" hidden="1" outlineLevel="1" collapsed="1">
      <c r="A78" s="110">
        <v>42583</v>
      </c>
      <c r="B78" s="130">
        <v>0</v>
      </c>
      <c r="C78" s="130">
        <v>3</v>
      </c>
      <c r="D78" s="66">
        <v>369</v>
      </c>
    </row>
    <row r="79" spans="1:6" hidden="1" outlineLevel="1" collapsed="1">
      <c r="A79" s="110">
        <v>42614</v>
      </c>
      <c r="B79" s="130">
        <v>0</v>
      </c>
      <c r="C79" s="130">
        <v>3</v>
      </c>
      <c r="D79" s="164">
        <v>352</v>
      </c>
    </row>
    <row r="80" spans="1:6" hidden="1" outlineLevel="1" collapsed="1">
      <c r="A80" s="110">
        <v>42644</v>
      </c>
      <c r="B80" s="130">
        <v>0</v>
      </c>
      <c r="C80" s="130">
        <v>3</v>
      </c>
      <c r="D80" s="164">
        <v>352</v>
      </c>
    </row>
    <row r="81" spans="1:4" hidden="1" outlineLevel="1" collapsed="1">
      <c r="A81" s="110">
        <v>42675</v>
      </c>
      <c r="B81" s="130">
        <v>0</v>
      </c>
      <c r="C81" s="130">
        <v>3</v>
      </c>
      <c r="D81" s="164">
        <v>352</v>
      </c>
    </row>
    <row r="82" spans="1:4" hidden="1" outlineLevel="1" collapsed="1">
      <c r="A82" s="110">
        <v>42705</v>
      </c>
      <c r="B82" s="130">
        <v>0</v>
      </c>
      <c r="C82" s="130">
        <v>3</v>
      </c>
      <c r="D82" s="164">
        <v>343</v>
      </c>
    </row>
    <row r="83" spans="1:4" hidden="1" outlineLevel="1" collapsed="1">
      <c r="A83" s="110">
        <v>42736</v>
      </c>
      <c r="B83" s="130">
        <v>0</v>
      </c>
      <c r="C83" s="130">
        <v>3</v>
      </c>
      <c r="D83" s="164">
        <v>343</v>
      </c>
    </row>
    <row r="84" spans="1:4" hidden="1" outlineLevel="1" collapsed="1">
      <c r="A84" s="110">
        <v>42767</v>
      </c>
      <c r="B84" s="130">
        <v>0</v>
      </c>
      <c r="C84" s="130">
        <v>3</v>
      </c>
      <c r="D84" s="164">
        <v>343</v>
      </c>
    </row>
    <row r="85" spans="1:4" hidden="1" outlineLevel="1" collapsed="1">
      <c r="A85" s="110">
        <v>42795</v>
      </c>
      <c r="B85" s="130">
        <v>0</v>
      </c>
      <c r="C85" s="130">
        <v>3</v>
      </c>
      <c r="D85" s="164">
        <v>341</v>
      </c>
    </row>
    <row r="86" spans="1:4" hidden="1" outlineLevel="1" collapsed="1">
      <c r="A86" s="110">
        <v>42826</v>
      </c>
      <c r="B86" s="130">
        <v>0</v>
      </c>
      <c r="C86" s="130">
        <v>3</v>
      </c>
      <c r="D86" s="164">
        <v>341</v>
      </c>
    </row>
    <row r="87" spans="1:4" hidden="1" outlineLevel="1" collapsed="1">
      <c r="A87" s="110">
        <v>42856</v>
      </c>
      <c r="B87" s="130">
        <v>0</v>
      </c>
      <c r="C87" s="130">
        <v>3</v>
      </c>
      <c r="D87" s="164">
        <v>341</v>
      </c>
    </row>
    <row r="88" spans="1:4" hidden="1" outlineLevel="1" collapsed="1">
      <c r="A88" s="110">
        <v>42887</v>
      </c>
      <c r="B88" s="130">
        <v>0</v>
      </c>
      <c r="C88" s="130">
        <v>3</v>
      </c>
      <c r="D88" s="164">
        <v>340</v>
      </c>
    </row>
    <row r="89" spans="1:4" hidden="1" outlineLevel="1" collapsed="1">
      <c r="A89" s="110">
        <v>42917</v>
      </c>
      <c r="B89" s="130">
        <v>0</v>
      </c>
      <c r="C89" s="130">
        <v>3</v>
      </c>
      <c r="D89" s="164">
        <v>340</v>
      </c>
    </row>
    <row r="90" spans="1:4" hidden="1" outlineLevel="1" collapsed="1">
      <c r="A90" s="110">
        <v>42948</v>
      </c>
      <c r="B90" s="130">
        <v>0</v>
      </c>
      <c r="C90" s="130">
        <v>3</v>
      </c>
      <c r="D90" s="164">
        <v>340</v>
      </c>
    </row>
    <row r="91" spans="1:4" hidden="1" outlineLevel="1" collapsed="1">
      <c r="A91" s="110">
        <v>42979</v>
      </c>
      <c r="B91" s="130">
        <v>0</v>
      </c>
      <c r="C91" s="130">
        <v>3</v>
      </c>
      <c r="D91" s="164">
        <v>331</v>
      </c>
    </row>
    <row r="92" spans="1:4" hidden="1" outlineLevel="1" collapsed="1">
      <c r="A92" s="110">
        <v>43009</v>
      </c>
      <c r="B92" s="130">
        <v>0</v>
      </c>
      <c r="C92" s="130">
        <v>3</v>
      </c>
      <c r="D92" s="164">
        <v>331</v>
      </c>
    </row>
    <row r="93" spans="1:4" hidden="1" outlineLevel="1" collapsed="1">
      <c r="A93" s="110">
        <v>43040</v>
      </c>
      <c r="B93" s="130">
        <v>0</v>
      </c>
      <c r="C93" s="130">
        <v>3</v>
      </c>
      <c r="D93" s="164">
        <v>331</v>
      </c>
    </row>
    <row r="94" spans="1:4" hidden="1" outlineLevel="1" collapsed="1">
      <c r="A94" s="110">
        <v>43070</v>
      </c>
      <c r="B94" s="130">
        <v>0</v>
      </c>
      <c r="C94" s="130">
        <v>3</v>
      </c>
      <c r="D94" s="164">
        <v>326</v>
      </c>
    </row>
    <row r="95" spans="1:4" hidden="1" outlineLevel="1" collapsed="1">
      <c r="A95" s="110">
        <v>43101</v>
      </c>
      <c r="B95" s="130">
        <v>0</v>
      </c>
      <c r="C95" s="130">
        <v>3</v>
      </c>
      <c r="D95" s="164">
        <v>326</v>
      </c>
    </row>
    <row r="96" spans="1:4" hidden="1" outlineLevel="1" collapsed="1">
      <c r="A96" s="110">
        <v>43132</v>
      </c>
      <c r="B96" s="130">
        <v>0</v>
      </c>
      <c r="C96" s="130">
        <v>3</v>
      </c>
      <c r="D96" s="164">
        <v>326</v>
      </c>
    </row>
    <row r="97" spans="1:4" hidden="1" outlineLevel="1" collapsed="1">
      <c r="A97" s="110">
        <v>43160</v>
      </c>
      <c r="B97" s="130">
        <v>0</v>
      </c>
      <c r="C97" s="130">
        <v>3</v>
      </c>
      <c r="D97" s="164">
        <v>318</v>
      </c>
    </row>
    <row r="98" spans="1:4" hidden="1" outlineLevel="1" collapsed="1">
      <c r="A98" s="110">
        <v>43191</v>
      </c>
      <c r="B98" s="130">
        <v>0</v>
      </c>
      <c r="C98" s="130">
        <v>3</v>
      </c>
      <c r="D98" s="164">
        <v>318</v>
      </c>
    </row>
    <row r="99" spans="1:4" hidden="1" outlineLevel="1" collapsed="1">
      <c r="A99" s="110">
        <v>43221</v>
      </c>
      <c r="B99" s="130">
        <v>0</v>
      </c>
      <c r="C99" s="130">
        <v>3</v>
      </c>
      <c r="D99" s="164">
        <v>318</v>
      </c>
    </row>
    <row r="100" spans="1:4" hidden="1" outlineLevel="1" collapsed="1">
      <c r="A100" s="110">
        <v>43252</v>
      </c>
      <c r="B100" s="130">
        <v>0</v>
      </c>
      <c r="C100" s="130">
        <v>3</v>
      </c>
      <c r="D100" s="164">
        <v>304</v>
      </c>
    </row>
    <row r="101" spans="1:4" hidden="1" outlineLevel="1" collapsed="1">
      <c r="A101" s="110">
        <v>43282</v>
      </c>
      <c r="B101" s="130">
        <v>0</v>
      </c>
      <c r="C101" s="130">
        <v>3</v>
      </c>
      <c r="D101" s="164">
        <v>304</v>
      </c>
    </row>
    <row r="102" spans="1:4" hidden="1" outlineLevel="1" collapsed="1">
      <c r="A102" s="110">
        <v>43313</v>
      </c>
      <c r="B102" s="130">
        <v>0</v>
      </c>
      <c r="C102" s="130">
        <v>3</v>
      </c>
      <c r="D102" s="164">
        <v>304</v>
      </c>
    </row>
    <row r="103" spans="1:4" hidden="1" outlineLevel="1" collapsed="1">
      <c r="A103" s="110">
        <v>43344</v>
      </c>
      <c r="B103" s="130">
        <v>0</v>
      </c>
      <c r="C103" s="130">
        <v>3</v>
      </c>
      <c r="D103" s="164">
        <v>294</v>
      </c>
    </row>
    <row r="104" spans="1:4" hidden="1" outlineLevel="1" collapsed="1">
      <c r="A104" s="110">
        <v>43374</v>
      </c>
      <c r="B104" s="130">
        <v>0</v>
      </c>
      <c r="C104" s="130">
        <v>3</v>
      </c>
      <c r="D104" s="164">
        <v>294</v>
      </c>
    </row>
    <row r="105" spans="1:4" hidden="1" outlineLevel="1" collapsed="1">
      <c r="A105" s="110">
        <v>43405</v>
      </c>
      <c r="B105" s="130">
        <v>0</v>
      </c>
      <c r="C105" s="130">
        <v>3</v>
      </c>
      <c r="D105" s="164">
        <v>294</v>
      </c>
    </row>
    <row r="106" spans="1:4" hidden="1" outlineLevel="1" collapsed="1">
      <c r="A106" s="110">
        <v>43435</v>
      </c>
      <c r="B106" s="130">
        <v>0</v>
      </c>
      <c r="C106" s="130">
        <v>3</v>
      </c>
      <c r="D106" s="164">
        <v>285</v>
      </c>
    </row>
    <row r="107" spans="1:4" hidden="1" outlineLevel="1" collapsed="1">
      <c r="A107" s="110">
        <v>43466</v>
      </c>
      <c r="B107" s="130">
        <v>0</v>
      </c>
      <c r="C107" s="130">
        <v>3</v>
      </c>
      <c r="D107" s="164">
        <v>285</v>
      </c>
    </row>
    <row r="108" spans="1:4" hidden="1" outlineLevel="1" collapsed="1">
      <c r="A108" s="110">
        <v>43497</v>
      </c>
      <c r="B108" s="130">
        <v>0</v>
      </c>
      <c r="C108" s="130">
        <v>3</v>
      </c>
      <c r="D108" s="164">
        <v>285</v>
      </c>
    </row>
    <row r="109" spans="1:4" hidden="1" outlineLevel="1" collapsed="1">
      <c r="A109" s="110">
        <v>43525</v>
      </c>
      <c r="B109" s="130">
        <v>0</v>
      </c>
      <c r="C109" s="130">
        <v>3</v>
      </c>
      <c r="D109" s="164">
        <v>280</v>
      </c>
    </row>
    <row r="110" spans="1:4" hidden="1" outlineLevel="1" collapsed="1">
      <c r="A110" s="110">
        <v>43556</v>
      </c>
      <c r="B110" s="130">
        <v>0</v>
      </c>
      <c r="C110" s="130">
        <v>3</v>
      </c>
      <c r="D110" s="164">
        <v>280</v>
      </c>
    </row>
    <row r="111" spans="1:4" hidden="1" outlineLevel="1" collapsed="1">
      <c r="A111" s="110">
        <v>43586</v>
      </c>
      <c r="B111" s="130">
        <v>0</v>
      </c>
      <c r="C111" s="130">
        <v>3</v>
      </c>
      <c r="D111" s="164">
        <v>280</v>
      </c>
    </row>
    <row r="112" spans="1:4" hidden="1" outlineLevel="1" collapsed="1">
      <c r="A112" s="110">
        <v>43617</v>
      </c>
      <c r="B112" s="130">
        <v>0</v>
      </c>
      <c r="C112" s="130">
        <v>3</v>
      </c>
      <c r="D112" s="164">
        <v>273</v>
      </c>
    </row>
    <row r="113" spans="1:4" hidden="1" outlineLevel="1" collapsed="1">
      <c r="A113" s="110">
        <v>43647</v>
      </c>
      <c r="B113" s="130">
        <v>0</v>
      </c>
      <c r="C113" s="130">
        <v>3</v>
      </c>
      <c r="D113" s="164">
        <v>273</v>
      </c>
    </row>
    <row r="114" spans="1:4" hidden="1" outlineLevel="1" collapsed="1">
      <c r="A114" s="110">
        <v>43678</v>
      </c>
      <c r="B114" s="130">
        <v>0</v>
      </c>
      <c r="C114" s="130">
        <v>3</v>
      </c>
      <c r="D114" s="164">
        <v>273</v>
      </c>
    </row>
    <row r="115" spans="1:4" hidden="1" outlineLevel="1" collapsed="1">
      <c r="A115" s="110">
        <v>43709</v>
      </c>
      <c r="B115" s="130">
        <v>0</v>
      </c>
      <c r="C115" s="130">
        <v>3</v>
      </c>
      <c r="D115" s="164">
        <v>269</v>
      </c>
    </row>
    <row r="116" spans="1:4" hidden="1" outlineLevel="1" collapsed="1">
      <c r="A116" s="110">
        <v>43739</v>
      </c>
      <c r="B116" s="130">
        <v>0</v>
      </c>
      <c r="C116" s="130">
        <v>3</v>
      </c>
      <c r="D116" s="164">
        <v>269</v>
      </c>
    </row>
    <row r="117" spans="1:4" hidden="1" outlineLevel="1" collapsed="1">
      <c r="A117" s="110">
        <v>43770</v>
      </c>
      <c r="B117" s="130">
        <v>0</v>
      </c>
      <c r="C117" s="130">
        <v>3</v>
      </c>
      <c r="D117" s="164">
        <v>269</v>
      </c>
    </row>
    <row r="118" spans="1:4" hidden="1" outlineLevel="1" collapsed="1">
      <c r="A118" s="110">
        <v>43800</v>
      </c>
      <c r="B118" s="130">
        <v>0</v>
      </c>
      <c r="C118" s="130">
        <v>3</v>
      </c>
      <c r="D118" s="164">
        <v>265</v>
      </c>
    </row>
    <row r="119" spans="1:4" hidden="1" outlineLevel="1" collapsed="1">
      <c r="A119" s="110">
        <v>43831</v>
      </c>
      <c r="B119" s="130">
        <v>0</v>
      </c>
      <c r="C119" s="130">
        <v>3</v>
      </c>
      <c r="D119" s="164">
        <v>265</v>
      </c>
    </row>
    <row r="120" spans="1:4" hidden="1" outlineLevel="1" collapsed="1">
      <c r="A120" s="110">
        <v>43862</v>
      </c>
      <c r="B120" s="130">
        <v>0</v>
      </c>
      <c r="C120" s="130">
        <v>3</v>
      </c>
      <c r="D120" s="164">
        <v>265</v>
      </c>
    </row>
    <row r="121" spans="1:4" hidden="1" outlineLevel="1" collapsed="1">
      <c r="A121" s="110">
        <v>43891</v>
      </c>
      <c r="B121" s="130">
        <v>0</v>
      </c>
      <c r="C121" s="130">
        <v>3</v>
      </c>
      <c r="D121" s="164">
        <v>263</v>
      </c>
    </row>
    <row r="122" spans="1:4" hidden="1" outlineLevel="1" collapsed="1">
      <c r="A122" s="110">
        <v>43922</v>
      </c>
      <c r="B122" s="130">
        <v>0</v>
      </c>
      <c r="C122" s="130">
        <v>3</v>
      </c>
      <c r="D122" s="164">
        <v>263</v>
      </c>
    </row>
    <row r="123" spans="1:4" hidden="1" outlineLevel="1" collapsed="1">
      <c r="A123" s="110">
        <v>43952</v>
      </c>
      <c r="B123" s="130">
        <v>0</v>
      </c>
      <c r="C123" s="130">
        <v>3</v>
      </c>
      <c r="D123" s="164">
        <v>263</v>
      </c>
    </row>
    <row r="124" spans="1:4" hidden="1" outlineLevel="1" collapsed="1">
      <c r="A124" s="110">
        <v>43983</v>
      </c>
      <c r="B124" s="130">
        <v>0</v>
      </c>
      <c r="C124" s="130">
        <v>3</v>
      </c>
      <c r="D124" s="164">
        <v>252</v>
      </c>
    </row>
    <row r="125" spans="1:4" hidden="1" outlineLevel="1" collapsed="1">
      <c r="A125" s="110">
        <v>44013</v>
      </c>
      <c r="B125" s="130">
        <v>0</v>
      </c>
      <c r="C125" s="130">
        <v>3</v>
      </c>
      <c r="D125" s="164">
        <v>252</v>
      </c>
    </row>
    <row r="126" spans="1:4" hidden="1" outlineLevel="1" collapsed="1">
      <c r="A126" s="110">
        <v>44044</v>
      </c>
      <c r="B126" s="130">
        <v>0</v>
      </c>
      <c r="C126" s="130">
        <v>3</v>
      </c>
      <c r="D126" s="164">
        <v>252</v>
      </c>
    </row>
    <row r="127" spans="1:4" hidden="1" outlineLevel="1" collapsed="1">
      <c r="A127" s="110">
        <v>44075</v>
      </c>
      <c r="B127" s="130">
        <v>0</v>
      </c>
      <c r="C127" s="130">
        <v>3</v>
      </c>
      <c r="D127" s="164">
        <v>234</v>
      </c>
    </row>
    <row r="128" spans="1:4" hidden="1" outlineLevel="1" collapsed="1">
      <c r="A128" s="110">
        <v>44105</v>
      </c>
      <c r="B128" s="130">
        <v>0</v>
      </c>
      <c r="C128" s="130">
        <v>3</v>
      </c>
      <c r="D128" s="164">
        <v>234</v>
      </c>
    </row>
    <row r="129" spans="1:4" hidden="1" outlineLevel="1" collapsed="1">
      <c r="A129" s="110">
        <v>44136</v>
      </c>
      <c r="B129" s="130">
        <v>0</v>
      </c>
      <c r="C129" s="130">
        <v>3</v>
      </c>
      <c r="D129" s="164">
        <v>234</v>
      </c>
    </row>
    <row r="130" spans="1:4" hidden="1" outlineLevel="1" collapsed="1">
      <c r="A130" s="110">
        <v>44166</v>
      </c>
      <c r="B130" s="130">
        <v>0</v>
      </c>
      <c r="C130" s="130">
        <v>3</v>
      </c>
      <c r="D130" s="164">
        <v>229</v>
      </c>
    </row>
    <row r="131" spans="1:4" hidden="1" outlineLevel="1" collapsed="1">
      <c r="A131" s="110">
        <v>44197</v>
      </c>
      <c r="B131" s="130">
        <v>0</v>
      </c>
      <c r="C131" s="130">
        <v>3</v>
      </c>
      <c r="D131" s="164">
        <v>229</v>
      </c>
    </row>
    <row r="132" spans="1:4" hidden="1" outlineLevel="1" collapsed="1">
      <c r="A132" s="110">
        <v>44228</v>
      </c>
      <c r="B132" s="130">
        <v>0</v>
      </c>
      <c r="C132" s="130">
        <v>3</v>
      </c>
      <c r="D132" s="164">
        <v>229</v>
      </c>
    </row>
    <row r="133" spans="1:4" hidden="1" outlineLevel="1" collapsed="1">
      <c r="A133" s="110">
        <v>44256</v>
      </c>
      <c r="B133" s="130">
        <v>0</v>
      </c>
      <c r="C133" s="130">
        <v>3</v>
      </c>
      <c r="D133" s="164">
        <v>223</v>
      </c>
    </row>
    <row r="134" spans="1:4" hidden="1" outlineLevel="1" collapsed="1">
      <c r="A134" s="110">
        <v>44287</v>
      </c>
      <c r="B134" s="130">
        <v>0</v>
      </c>
      <c r="C134" s="130">
        <v>3</v>
      </c>
      <c r="D134" s="164">
        <v>223</v>
      </c>
    </row>
    <row r="135" spans="1:4" hidden="1" outlineLevel="1" collapsed="1">
      <c r="A135" s="110">
        <v>44317</v>
      </c>
      <c r="B135" s="130">
        <v>0</v>
      </c>
      <c r="C135" s="130">
        <v>3</v>
      </c>
      <c r="D135" s="164">
        <v>223</v>
      </c>
    </row>
    <row r="136" spans="1:4" hidden="1" outlineLevel="1" collapsed="1">
      <c r="A136" s="110">
        <v>44348</v>
      </c>
      <c r="B136" s="130">
        <v>0</v>
      </c>
      <c r="C136" s="130">
        <v>3</v>
      </c>
      <c r="D136" s="164">
        <v>224</v>
      </c>
    </row>
    <row r="137" spans="1:4" hidden="1" outlineLevel="1" collapsed="1">
      <c r="A137" s="110">
        <v>44378</v>
      </c>
      <c r="B137" s="130">
        <v>0</v>
      </c>
      <c r="C137" s="130">
        <v>3</v>
      </c>
      <c r="D137" s="164">
        <v>224</v>
      </c>
    </row>
    <row r="138" spans="1:4" hidden="1" outlineLevel="1" collapsed="1">
      <c r="A138" s="110">
        <v>44409</v>
      </c>
      <c r="B138" s="130">
        <v>0</v>
      </c>
      <c r="C138" s="130">
        <v>3</v>
      </c>
      <c r="D138" s="164">
        <v>224</v>
      </c>
    </row>
    <row r="139" spans="1:4" hidden="1" outlineLevel="1" collapsed="1">
      <c r="A139" s="110">
        <v>44440</v>
      </c>
      <c r="B139" s="130">
        <v>0</v>
      </c>
      <c r="C139" s="130">
        <v>3</v>
      </c>
      <c r="D139" s="164">
        <v>220</v>
      </c>
    </row>
    <row r="140" spans="1:4" hidden="1" outlineLevel="1" collapsed="1">
      <c r="A140" s="110">
        <v>44470</v>
      </c>
      <c r="B140" s="130">
        <v>0</v>
      </c>
      <c r="C140" s="130">
        <v>3</v>
      </c>
      <c r="D140" s="164">
        <v>220</v>
      </c>
    </row>
    <row r="141" spans="1:4" hidden="1" outlineLevel="1" collapsed="1">
      <c r="A141" s="110">
        <v>44501</v>
      </c>
      <c r="B141" s="130">
        <v>0</v>
      </c>
      <c r="C141" s="130">
        <v>3</v>
      </c>
      <c r="D141" s="164">
        <v>220</v>
      </c>
    </row>
    <row r="142" spans="1:4" hidden="1" outlineLevel="1" collapsed="1">
      <c r="A142" s="110">
        <v>44531</v>
      </c>
      <c r="B142" s="130">
        <v>0</v>
      </c>
      <c r="C142" s="130">
        <v>3</v>
      </c>
      <c r="D142" s="164">
        <v>220</v>
      </c>
    </row>
    <row r="143" spans="1:4" hidden="1" outlineLevel="1" collapsed="1">
      <c r="A143" s="110">
        <v>44562</v>
      </c>
      <c r="B143" s="130">
        <v>0</v>
      </c>
      <c r="C143" s="130">
        <v>3</v>
      </c>
      <c r="D143" s="164">
        <v>220</v>
      </c>
    </row>
    <row r="144" spans="1:4" hidden="1" outlineLevel="1" collapsed="1">
      <c r="A144" s="110">
        <v>44593</v>
      </c>
      <c r="B144" s="130">
        <v>0</v>
      </c>
      <c r="C144" s="130">
        <v>3</v>
      </c>
      <c r="D144" s="164">
        <v>220</v>
      </c>
    </row>
    <row r="145" spans="1:4" hidden="1" outlineLevel="1" collapsed="1">
      <c r="A145" s="110">
        <v>44621</v>
      </c>
      <c r="B145" s="130">
        <v>0</v>
      </c>
      <c r="C145" s="130">
        <v>3</v>
      </c>
      <c r="D145" s="164">
        <v>223</v>
      </c>
    </row>
    <row r="146" spans="1:4" hidden="1" outlineLevel="1" collapsed="1">
      <c r="A146" s="110">
        <v>44652</v>
      </c>
      <c r="B146" s="130">
        <v>0</v>
      </c>
      <c r="C146" s="130">
        <v>3</v>
      </c>
      <c r="D146" s="164">
        <v>223</v>
      </c>
    </row>
    <row r="147" spans="1:4" hidden="1" outlineLevel="1" collapsed="1">
      <c r="A147" s="110">
        <v>44682</v>
      </c>
      <c r="B147" s="130">
        <v>0</v>
      </c>
      <c r="C147" s="130">
        <v>3</v>
      </c>
      <c r="D147" s="164">
        <v>223</v>
      </c>
    </row>
    <row r="148" spans="1:4" hidden="1" outlineLevel="1" collapsed="1">
      <c r="A148" s="110">
        <v>44713</v>
      </c>
      <c r="B148" s="130">
        <v>0</v>
      </c>
      <c r="C148" s="130">
        <v>3</v>
      </c>
      <c r="D148" s="164">
        <v>213</v>
      </c>
    </row>
    <row r="149" spans="1:4" hidden="1" outlineLevel="1" collapsed="1">
      <c r="A149" s="110">
        <v>44743</v>
      </c>
      <c r="B149" s="130">
        <v>0</v>
      </c>
      <c r="C149" s="130">
        <v>3</v>
      </c>
      <c r="D149" s="164">
        <v>213</v>
      </c>
    </row>
    <row r="150" spans="1:4" hidden="1" outlineLevel="1" collapsed="1">
      <c r="A150" s="110">
        <v>44774</v>
      </c>
      <c r="B150" s="130">
        <v>0</v>
      </c>
      <c r="C150" s="130">
        <v>3</v>
      </c>
      <c r="D150" s="164">
        <v>213</v>
      </c>
    </row>
    <row r="151" spans="1:4" hidden="1" outlineLevel="1" collapsed="1">
      <c r="A151" s="110">
        <v>44805</v>
      </c>
      <c r="B151" s="130">
        <v>0</v>
      </c>
      <c r="C151" s="130">
        <v>3</v>
      </c>
      <c r="D151" s="164">
        <v>209</v>
      </c>
    </row>
    <row r="152" spans="1:4" hidden="1" outlineLevel="1" collapsed="1">
      <c r="A152" s="110">
        <v>44835</v>
      </c>
      <c r="B152" s="130">
        <v>0</v>
      </c>
      <c r="C152" s="130">
        <v>3</v>
      </c>
      <c r="D152" s="164">
        <v>209</v>
      </c>
    </row>
    <row r="153" spans="1:4" hidden="1" outlineLevel="1" collapsed="1">
      <c r="A153" s="110">
        <v>44866</v>
      </c>
      <c r="B153" s="130">
        <v>0</v>
      </c>
      <c r="C153" s="130">
        <v>3</v>
      </c>
      <c r="D153" s="164">
        <v>209</v>
      </c>
    </row>
    <row r="154" spans="1:4" hidden="1" outlineLevel="1" collapsed="1">
      <c r="A154" s="110">
        <v>44896</v>
      </c>
      <c r="B154" s="130">
        <v>0</v>
      </c>
      <c r="C154" s="130">
        <v>3</v>
      </c>
      <c r="D154" s="164">
        <v>208</v>
      </c>
    </row>
    <row r="155" spans="1:4" hidden="1" outlineLevel="1" collapsed="1">
      <c r="A155" s="110">
        <v>44927</v>
      </c>
      <c r="B155" s="130">
        <v>0</v>
      </c>
      <c r="C155" s="130">
        <v>2</v>
      </c>
      <c r="D155" s="164">
        <v>208</v>
      </c>
    </row>
    <row r="156" spans="1:4" hidden="1" outlineLevel="1" collapsed="1">
      <c r="A156" s="110">
        <v>44958</v>
      </c>
      <c r="B156" s="130">
        <v>0</v>
      </c>
      <c r="C156" s="130">
        <v>2</v>
      </c>
      <c r="D156" s="164">
        <v>208</v>
      </c>
    </row>
    <row r="157" spans="1:4" hidden="1" outlineLevel="1" collapsed="1">
      <c r="A157" s="110">
        <v>44986</v>
      </c>
      <c r="B157" s="130">
        <v>0</v>
      </c>
      <c r="C157" s="130">
        <v>2</v>
      </c>
      <c r="D157" s="164">
        <v>201</v>
      </c>
    </row>
    <row r="158" spans="1:4" hidden="1" outlineLevel="1" collapsed="1">
      <c r="A158" s="110">
        <v>45017</v>
      </c>
      <c r="B158" s="130">
        <v>0</v>
      </c>
      <c r="C158" s="130">
        <v>2</v>
      </c>
      <c r="D158" s="164">
        <v>201</v>
      </c>
    </row>
    <row r="159" spans="1:4" hidden="1" outlineLevel="1" collapsed="1">
      <c r="A159" s="110">
        <v>45047</v>
      </c>
      <c r="B159" s="130">
        <v>0</v>
      </c>
      <c r="C159" s="130">
        <v>2</v>
      </c>
      <c r="D159" s="164">
        <v>201</v>
      </c>
    </row>
    <row r="160" spans="1:4" hidden="1" outlineLevel="1" collapsed="1">
      <c r="A160" s="110">
        <v>45078</v>
      </c>
      <c r="B160" s="130">
        <v>0</v>
      </c>
      <c r="C160" s="130">
        <v>2</v>
      </c>
      <c r="D160" s="164">
        <v>203</v>
      </c>
    </row>
    <row r="161" spans="1:4" hidden="1" outlineLevel="1" collapsed="1">
      <c r="A161" s="110">
        <v>45108</v>
      </c>
      <c r="B161" s="130">
        <v>0</v>
      </c>
      <c r="C161" s="130">
        <v>2</v>
      </c>
      <c r="D161" s="164">
        <v>203</v>
      </c>
    </row>
    <row r="162" spans="1:4" hidden="1" outlineLevel="1" collapsed="1">
      <c r="A162" s="110">
        <v>45139</v>
      </c>
      <c r="B162" s="130">
        <v>0</v>
      </c>
      <c r="C162" s="130">
        <v>2</v>
      </c>
      <c r="D162" s="164">
        <v>203</v>
      </c>
    </row>
    <row r="163" spans="1:4" hidden="1" outlineLevel="1" collapsed="1">
      <c r="A163" s="110">
        <v>45170</v>
      </c>
      <c r="B163" s="130">
        <v>0</v>
      </c>
      <c r="C163" s="130">
        <v>2</v>
      </c>
      <c r="D163" s="164">
        <v>202</v>
      </c>
    </row>
    <row r="164" spans="1:4" hidden="1" outlineLevel="1" collapsed="1">
      <c r="A164" s="110">
        <v>45200</v>
      </c>
      <c r="B164" s="130">
        <v>0</v>
      </c>
      <c r="C164" s="130">
        <v>2</v>
      </c>
      <c r="D164" s="164">
        <v>202</v>
      </c>
    </row>
    <row r="165" spans="1:4" hidden="1" outlineLevel="1" collapsed="1">
      <c r="A165" s="110">
        <v>45231</v>
      </c>
      <c r="B165" s="130">
        <v>0</v>
      </c>
      <c r="C165" s="130">
        <v>2</v>
      </c>
      <c r="D165" s="164">
        <v>202</v>
      </c>
    </row>
    <row r="166" spans="1:4" hidden="1" outlineLevel="1" collapsed="1">
      <c r="A166" s="110">
        <v>45261</v>
      </c>
      <c r="B166" s="130">
        <v>0</v>
      </c>
      <c r="C166" s="130">
        <v>2</v>
      </c>
      <c r="D166" s="164">
        <v>203</v>
      </c>
    </row>
    <row r="167" spans="1:4" hidden="1" outlineLevel="1" collapsed="1">
      <c r="A167" s="110">
        <v>45292</v>
      </c>
      <c r="B167" s="130">
        <v>0</v>
      </c>
      <c r="C167" s="130">
        <v>2</v>
      </c>
      <c r="D167" s="164">
        <v>203</v>
      </c>
    </row>
    <row r="168" spans="1:4" hidden="1" outlineLevel="1" collapsed="1">
      <c r="A168" s="110">
        <v>45323</v>
      </c>
      <c r="B168" s="130">
        <v>0</v>
      </c>
      <c r="C168" s="130">
        <v>2</v>
      </c>
      <c r="D168" s="164">
        <v>203</v>
      </c>
    </row>
    <row r="169" spans="1:4" hidden="1" outlineLevel="1" collapsed="1">
      <c r="A169" s="110">
        <v>45352</v>
      </c>
      <c r="B169" s="130">
        <v>0</v>
      </c>
      <c r="C169" s="130">
        <v>2</v>
      </c>
      <c r="D169" s="164">
        <v>202</v>
      </c>
    </row>
    <row r="170" spans="1:4" collapsed="1">
      <c r="A170" s="110">
        <v>45383</v>
      </c>
      <c r="B170" s="130">
        <v>0</v>
      </c>
      <c r="C170" s="130">
        <v>2</v>
      </c>
      <c r="D170" s="164">
        <v>202</v>
      </c>
    </row>
    <row r="171" spans="1:4">
      <c r="A171" s="110">
        <v>45413</v>
      </c>
      <c r="B171" s="130">
        <v>0</v>
      </c>
      <c r="C171" s="130">
        <v>2</v>
      </c>
      <c r="D171" s="164">
        <v>202</v>
      </c>
    </row>
    <row r="172" spans="1:4">
      <c r="A172" s="110">
        <v>45444</v>
      </c>
      <c r="B172" s="130">
        <v>0</v>
      </c>
      <c r="C172" s="130">
        <v>2</v>
      </c>
      <c r="D172" s="164">
        <v>202</v>
      </c>
    </row>
    <row r="173" spans="1:4">
      <c r="A173" s="110">
        <v>45474</v>
      </c>
      <c r="B173" s="130">
        <v>0</v>
      </c>
      <c r="C173" s="130">
        <v>2</v>
      </c>
      <c r="D173" s="164">
        <v>202</v>
      </c>
    </row>
    <row r="174" spans="1:4">
      <c r="A174" s="110">
        <v>45505</v>
      </c>
      <c r="B174" s="130">
        <v>0</v>
      </c>
      <c r="C174" s="130">
        <v>2</v>
      </c>
      <c r="D174" s="164">
        <v>202</v>
      </c>
    </row>
    <row r="175" spans="1:4">
      <c r="A175" s="110">
        <v>45536</v>
      </c>
      <c r="B175" s="130">
        <v>0</v>
      </c>
      <c r="C175" s="130">
        <v>2</v>
      </c>
      <c r="D175" s="164">
        <v>201</v>
      </c>
    </row>
    <row r="176" spans="1:4">
      <c r="A176" s="110">
        <v>45566</v>
      </c>
      <c r="B176" s="130">
        <v>0</v>
      </c>
      <c r="C176" s="130">
        <v>2</v>
      </c>
      <c r="D176" s="164">
        <v>201</v>
      </c>
    </row>
    <row r="177" spans="1:4">
      <c r="A177" s="110">
        <v>45597</v>
      </c>
      <c r="B177" s="130">
        <v>0</v>
      </c>
      <c r="C177" s="130">
        <v>2</v>
      </c>
      <c r="D177" s="164">
        <v>201</v>
      </c>
    </row>
    <row r="178" spans="1:4">
      <c r="A178" s="110">
        <v>45627</v>
      </c>
      <c r="B178" s="130">
        <v>0</v>
      </c>
      <c r="C178" s="130">
        <v>2</v>
      </c>
      <c r="D178" s="164">
        <v>199</v>
      </c>
    </row>
    <row r="179" spans="1:4">
      <c r="A179" s="110">
        <v>45658</v>
      </c>
      <c r="B179" s="130">
        <v>0</v>
      </c>
      <c r="C179" s="130">
        <v>2</v>
      </c>
      <c r="D179" s="164">
        <v>199</v>
      </c>
    </row>
    <row r="180" spans="1:4">
      <c r="A180" s="110">
        <v>45689</v>
      </c>
      <c r="B180" s="130">
        <v>0</v>
      </c>
      <c r="C180" s="130">
        <v>2</v>
      </c>
      <c r="D180" s="164">
        <v>199</v>
      </c>
    </row>
    <row r="181" spans="1:4">
      <c r="A181" s="110">
        <v>45717</v>
      </c>
      <c r="B181" s="130">
        <v>0</v>
      </c>
      <c r="C181" s="130">
        <v>2</v>
      </c>
      <c r="D181" s="164">
        <v>199</v>
      </c>
    </row>
    <row r="182" spans="1:4">
      <c r="A182" s="110">
        <v>45748</v>
      </c>
      <c r="B182" s="130">
        <v>0</v>
      </c>
      <c r="C182" s="130">
        <v>2</v>
      </c>
      <c r="D182" s="164">
        <v>199</v>
      </c>
    </row>
  </sheetData>
  <mergeCells count="4">
    <mergeCell ref="B6:B8"/>
    <mergeCell ref="C6:C8"/>
    <mergeCell ref="A6:A8"/>
    <mergeCell ref="D6:D8"/>
  </mergeCells>
  <hyperlinks>
    <hyperlink ref="A3" location="'на звітну дату'!A1" display="Дані про банки, що подають звітність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0"/>
  <sheetViews>
    <sheetView zoomScale="95" zoomScaleNormal="95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08" t="s">
        <v>173</v>
      </c>
    </row>
    <row r="2" spans="1:16" ht="6" customHeight="1"/>
    <row r="3" spans="1:16">
      <c r="A3" s="114" t="s">
        <v>193</v>
      </c>
      <c r="B3" s="152"/>
      <c r="C3" s="152"/>
      <c r="D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67" t="s">
        <v>62</v>
      </c>
    </row>
    <row r="5" spans="1:16">
      <c r="A5" s="57" t="s">
        <v>129</v>
      </c>
    </row>
    <row r="6" spans="1:16">
      <c r="A6" s="264" t="s">
        <v>194</v>
      </c>
      <c r="B6" s="264" t="s">
        <v>195</v>
      </c>
      <c r="C6" s="264" t="s">
        <v>196</v>
      </c>
      <c r="D6" s="265" t="s">
        <v>267</v>
      </c>
      <c r="E6" s="265"/>
    </row>
    <row r="7" spans="1:16" ht="18.75" customHeight="1">
      <c r="A7" s="264"/>
      <c r="B7" s="264"/>
      <c r="C7" s="264"/>
      <c r="D7" s="264" t="s">
        <v>197</v>
      </c>
      <c r="E7" s="266" t="s">
        <v>147</v>
      </c>
    </row>
    <row r="8" spans="1:16">
      <c r="A8" s="264"/>
      <c r="B8" s="264"/>
      <c r="C8" s="264"/>
      <c r="D8" s="264"/>
      <c r="E8" s="264"/>
    </row>
    <row r="9" spans="1:16" s="1" customFormat="1" ht="13.8">
      <c r="A9" s="69">
        <v>1</v>
      </c>
      <c r="B9" s="151">
        <v>2</v>
      </c>
      <c r="C9" s="69">
        <v>3</v>
      </c>
      <c r="D9" s="151">
        <v>4</v>
      </c>
      <c r="E9" s="151">
        <v>5</v>
      </c>
    </row>
    <row r="10" spans="1:16" s="1" customFormat="1" ht="15" customHeight="1">
      <c r="A10" s="163">
        <v>2</v>
      </c>
      <c r="B10" s="165" t="s">
        <v>203</v>
      </c>
      <c r="C10" s="164">
        <v>322313</v>
      </c>
      <c r="D10" s="164">
        <v>43</v>
      </c>
      <c r="E10" s="164">
        <v>1</v>
      </c>
    </row>
    <row r="11" spans="1:16" s="1" customFormat="1" ht="15" customHeight="1">
      <c r="A11" s="163">
        <v>6</v>
      </c>
      <c r="B11" s="165" t="s">
        <v>204</v>
      </c>
      <c r="C11" s="164">
        <v>300465</v>
      </c>
      <c r="D11" s="164">
        <v>1152</v>
      </c>
      <c r="E11" s="164">
        <v>46</v>
      </c>
    </row>
    <row r="12" spans="1:16" s="1" customFormat="1" ht="15" customHeight="1">
      <c r="A12" s="163">
        <v>29</v>
      </c>
      <c r="B12" s="165" t="s">
        <v>221</v>
      </c>
      <c r="C12" s="164">
        <v>300119</v>
      </c>
      <c r="D12" s="164">
        <v>32</v>
      </c>
      <c r="E12" s="164">
        <v>1</v>
      </c>
    </row>
    <row r="13" spans="1:16" s="1" customFormat="1" ht="15" customHeight="1">
      <c r="A13" s="163">
        <v>36</v>
      </c>
      <c r="B13" s="165" t="s">
        <v>265</v>
      </c>
      <c r="C13" s="164">
        <v>300335</v>
      </c>
      <c r="D13" s="164">
        <v>325</v>
      </c>
      <c r="E13" s="164">
        <v>20</v>
      </c>
    </row>
    <row r="14" spans="1:16" s="1" customFormat="1" ht="15" customHeight="1">
      <c r="A14" s="163">
        <v>43</v>
      </c>
      <c r="B14" s="165" t="s">
        <v>205</v>
      </c>
      <c r="C14" s="164">
        <v>320940</v>
      </c>
      <c r="D14" s="164">
        <v>3</v>
      </c>
      <c r="E14" s="164">
        <v>0</v>
      </c>
    </row>
    <row r="15" spans="1:16" s="1" customFormat="1" ht="15" customHeight="1">
      <c r="A15" s="163">
        <v>46</v>
      </c>
      <c r="B15" s="165" t="s">
        <v>259</v>
      </c>
      <c r="C15" s="164">
        <v>305299</v>
      </c>
      <c r="D15" s="164">
        <v>1105</v>
      </c>
      <c r="E15" s="164">
        <v>44</v>
      </c>
    </row>
    <row r="16" spans="1:16" s="1" customFormat="1" ht="15" customHeight="1">
      <c r="A16" s="163">
        <v>49</v>
      </c>
      <c r="B16" s="165" t="s">
        <v>206</v>
      </c>
      <c r="C16" s="164">
        <v>353100</v>
      </c>
      <c r="D16" s="164">
        <v>15</v>
      </c>
      <c r="E16" s="164">
        <v>0</v>
      </c>
    </row>
    <row r="17" spans="1:5" s="1" customFormat="1" ht="15" customHeight="1">
      <c r="A17" s="163">
        <v>62</v>
      </c>
      <c r="B17" s="165" t="s">
        <v>207</v>
      </c>
      <c r="C17" s="164">
        <v>339500</v>
      </c>
      <c r="D17" s="164">
        <v>94</v>
      </c>
      <c r="E17" s="164">
        <v>3</v>
      </c>
    </row>
    <row r="18" spans="1:5" s="1" customFormat="1" ht="15" customHeight="1">
      <c r="A18" s="163">
        <v>72</v>
      </c>
      <c r="B18" s="165" t="s">
        <v>233</v>
      </c>
      <c r="C18" s="164">
        <v>334840</v>
      </c>
      <c r="D18" s="164">
        <v>1</v>
      </c>
      <c r="E18" s="164">
        <v>0</v>
      </c>
    </row>
    <row r="19" spans="1:5" s="1" customFormat="1" ht="15" customHeight="1">
      <c r="A19" s="163">
        <v>88</v>
      </c>
      <c r="B19" s="165" t="s">
        <v>253</v>
      </c>
      <c r="C19" s="164">
        <v>325365</v>
      </c>
      <c r="D19" s="164">
        <v>65</v>
      </c>
      <c r="E19" s="164">
        <v>2</v>
      </c>
    </row>
    <row r="20" spans="1:5" s="1" customFormat="1" ht="15" customHeight="1">
      <c r="A20" s="163">
        <v>91</v>
      </c>
      <c r="B20" s="165" t="s">
        <v>258</v>
      </c>
      <c r="C20" s="164">
        <v>325268</v>
      </c>
      <c r="D20" s="164">
        <v>20</v>
      </c>
      <c r="E20" s="164">
        <v>0</v>
      </c>
    </row>
    <row r="21" spans="1:5" s="1" customFormat="1" ht="15" customHeight="1">
      <c r="A21" s="163">
        <v>95</v>
      </c>
      <c r="B21" s="165" t="s">
        <v>254</v>
      </c>
      <c r="C21" s="164">
        <v>325990</v>
      </c>
      <c r="D21" s="164">
        <v>9</v>
      </c>
      <c r="E21" s="164">
        <v>0</v>
      </c>
    </row>
    <row r="22" spans="1:5" s="1" customFormat="1" ht="15" customHeight="1">
      <c r="A22" s="163">
        <v>96</v>
      </c>
      <c r="B22" s="165" t="s">
        <v>234</v>
      </c>
      <c r="C22" s="164">
        <v>307770</v>
      </c>
      <c r="D22" s="164">
        <v>199</v>
      </c>
      <c r="E22" s="164">
        <v>10</v>
      </c>
    </row>
    <row r="23" spans="1:5" s="1" customFormat="1" ht="15" customHeight="1">
      <c r="A23" s="163">
        <v>101</v>
      </c>
      <c r="B23" s="165" t="s">
        <v>208</v>
      </c>
      <c r="C23" s="164">
        <v>313849</v>
      </c>
      <c r="D23" s="164">
        <v>25</v>
      </c>
      <c r="E23" s="164">
        <v>1</v>
      </c>
    </row>
    <row r="24" spans="1:5" s="1" customFormat="1" ht="15" customHeight="1">
      <c r="A24" s="163">
        <v>105</v>
      </c>
      <c r="B24" s="165" t="s">
        <v>219</v>
      </c>
      <c r="C24" s="164">
        <v>328168</v>
      </c>
      <c r="D24" s="164">
        <v>45</v>
      </c>
      <c r="E24" s="164">
        <v>0</v>
      </c>
    </row>
    <row r="25" spans="1:5" s="1" customFormat="1" ht="15" customHeight="1">
      <c r="A25" s="163">
        <v>106</v>
      </c>
      <c r="B25" s="165" t="s">
        <v>209</v>
      </c>
      <c r="C25" s="164">
        <v>328209</v>
      </c>
      <c r="D25" s="164">
        <v>46</v>
      </c>
      <c r="E25" s="164">
        <v>1</v>
      </c>
    </row>
    <row r="26" spans="1:5" s="1" customFormat="1" ht="15" customHeight="1">
      <c r="A26" s="163">
        <v>113</v>
      </c>
      <c r="B26" s="165" t="s">
        <v>222</v>
      </c>
      <c r="C26" s="164">
        <v>331489</v>
      </c>
      <c r="D26" s="164">
        <v>73</v>
      </c>
      <c r="E26" s="164">
        <v>1</v>
      </c>
    </row>
    <row r="27" spans="1:5" s="1" customFormat="1" ht="15" customHeight="1">
      <c r="A27" s="163">
        <v>115</v>
      </c>
      <c r="B27" s="165" t="s">
        <v>240</v>
      </c>
      <c r="C27" s="164">
        <v>334851</v>
      </c>
      <c r="D27" s="164">
        <v>223</v>
      </c>
      <c r="E27" s="164">
        <v>6</v>
      </c>
    </row>
    <row r="28" spans="1:5" s="1" customFormat="1" ht="15" customHeight="1">
      <c r="A28" s="163">
        <v>123</v>
      </c>
      <c r="B28" s="165" t="s">
        <v>235</v>
      </c>
      <c r="C28" s="164">
        <v>351607</v>
      </c>
      <c r="D28" s="164">
        <v>16</v>
      </c>
      <c r="E28" s="164">
        <v>0</v>
      </c>
    </row>
    <row r="29" spans="1:5" s="1" customFormat="1" ht="15" customHeight="1">
      <c r="A29" s="163">
        <v>128</v>
      </c>
      <c r="B29" s="165" t="s">
        <v>223</v>
      </c>
      <c r="C29" s="164">
        <v>351254</v>
      </c>
      <c r="D29" s="164">
        <v>3</v>
      </c>
      <c r="E29" s="164">
        <v>0</v>
      </c>
    </row>
    <row r="30" spans="1:5" s="1" customFormat="1" ht="15" customHeight="1">
      <c r="A30" s="163">
        <v>129</v>
      </c>
      <c r="B30" s="165" t="s">
        <v>236</v>
      </c>
      <c r="C30" s="164">
        <v>321723</v>
      </c>
      <c r="D30" s="164">
        <v>1</v>
      </c>
      <c r="E30" s="164">
        <v>0</v>
      </c>
    </row>
    <row r="31" spans="1:5" s="1" customFormat="1" ht="15" customHeight="1">
      <c r="A31" s="163">
        <v>133</v>
      </c>
      <c r="B31" s="165" t="s">
        <v>224</v>
      </c>
      <c r="C31" s="164">
        <v>353489</v>
      </c>
      <c r="D31" s="164">
        <v>49</v>
      </c>
      <c r="E31" s="164">
        <v>2</v>
      </c>
    </row>
    <row r="32" spans="1:5" s="1" customFormat="1" ht="15" customHeight="1">
      <c r="A32" s="163">
        <v>136</v>
      </c>
      <c r="B32" s="165" t="s">
        <v>241</v>
      </c>
      <c r="C32" s="164">
        <v>351005</v>
      </c>
      <c r="D32" s="164">
        <v>218</v>
      </c>
      <c r="E32" s="164">
        <v>13</v>
      </c>
    </row>
    <row r="33" spans="1:5" s="1" customFormat="1" ht="15" customHeight="1">
      <c r="A33" s="163">
        <v>142</v>
      </c>
      <c r="B33" s="165" t="s">
        <v>242</v>
      </c>
      <c r="C33" s="164">
        <v>336310</v>
      </c>
      <c r="D33" s="164">
        <v>72</v>
      </c>
      <c r="E33" s="164">
        <v>1</v>
      </c>
    </row>
    <row r="34" spans="1:5" s="1" customFormat="1" ht="15" customHeight="1">
      <c r="A34" s="163">
        <v>146</v>
      </c>
      <c r="B34" s="165" t="s">
        <v>262</v>
      </c>
      <c r="C34" s="164">
        <v>320371</v>
      </c>
      <c r="D34" s="164">
        <v>13</v>
      </c>
      <c r="E34" s="164">
        <v>0</v>
      </c>
    </row>
    <row r="35" spans="1:5" s="1" customFormat="1" ht="15" customHeight="1">
      <c r="A35" s="163">
        <v>153</v>
      </c>
      <c r="B35" s="165" t="s">
        <v>225</v>
      </c>
      <c r="C35" s="164">
        <v>380838</v>
      </c>
      <c r="D35" s="164">
        <v>39</v>
      </c>
      <c r="E35" s="164">
        <v>1</v>
      </c>
    </row>
    <row r="36" spans="1:5" s="1" customFormat="1" ht="15" customHeight="1">
      <c r="A36" s="163">
        <v>171</v>
      </c>
      <c r="B36" s="165" t="s">
        <v>255</v>
      </c>
      <c r="C36" s="164">
        <v>300614</v>
      </c>
      <c r="D36" s="164">
        <v>125</v>
      </c>
      <c r="E36" s="164">
        <v>6</v>
      </c>
    </row>
    <row r="37" spans="1:5" s="1" customFormat="1" ht="15" customHeight="1">
      <c r="A37" s="163">
        <v>205</v>
      </c>
      <c r="B37" s="165" t="s">
        <v>210</v>
      </c>
      <c r="C37" s="164">
        <v>313582</v>
      </c>
      <c r="D37" s="164">
        <v>22</v>
      </c>
      <c r="E37" s="164">
        <v>0</v>
      </c>
    </row>
    <row r="38" spans="1:5" s="1" customFormat="1" ht="15" customHeight="1">
      <c r="A38" s="163">
        <v>231</v>
      </c>
      <c r="B38" s="165" t="s">
        <v>237</v>
      </c>
      <c r="C38" s="164">
        <v>322539</v>
      </c>
      <c r="D38" s="164">
        <v>19</v>
      </c>
      <c r="E38" s="164">
        <v>1</v>
      </c>
    </row>
    <row r="39" spans="1:5" s="1" customFormat="1" ht="15" customHeight="1">
      <c r="A39" s="163">
        <v>240</v>
      </c>
      <c r="B39" s="165" t="s">
        <v>263</v>
      </c>
      <c r="C39" s="164">
        <v>322540</v>
      </c>
      <c r="D39" s="164">
        <v>44</v>
      </c>
      <c r="E39" s="164">
        <v>2</v>
      </c>
    </row>
    <row r="40" spans="1:5" s="1" customFormat="1" ht="15" customHeight="1">
      <c r="A40" s="163">
        <v>242</v>
      </c>
      <c r="B40" s="165" t="s">
        <v>256</v>
      </c>
      <c r="C40" s="164">
        <v>322001</v>
      </c>
      <c r="D40" s="164">
        <v>13</v>
      </c>
      <c r="E40" s="164">
        <v>0</v>
      </c>
    </row>
    <row r="41" spans="1:5" s="1" customFormat="1" ht="15" customHeight="1">
      <c r="A41" s="163">
        <v>251</v>
      </c>
      <c r="B41" s="165" t="s">
        <v>211</v>
      </c>
      <c r="C41" s="164">
        <v>300658</v>
      </c>
      <c r="D41" s="164">
        <v>14</v>
      </c>
      <c r="E41" s="164">
        <v>0</v>
      </c>
    </row>
    <row r="42" spans="1:5" s="1" customFormat="1" ht="15" customHeight="1">
      <c r="A42" s="163">
        <v>270</v>
      </c>
      <c r="B42" s="165" t="s">
        <v>238</v>
      </c>
      <c r="C42" s="164">
        <v>305749</v>
      </c>
      <c r="D42" s="164">
        <v>34</v>
      </c>
      <c r="E42" s="164">
        <v>0</v>
      </c>
    </row>
    <row r="43" spans="1:5" s="1" customFormat="1" ht="15" customHeight="1">
      <c r="A43" s="163">
        <v>272</v>
      </c>
      <c r="B43" s="165" t="s">
        <v>264</v>
      </c>
      <c r="C43" s="164">
        <v>300346</v>
      </c>
      <c r="D43" s="164">
        <v>137</v>
      </c>
      <c r="E43" s="164">
        <v>4</v>
      </c>
    </row>
    <row r="44" spans="1:5" s="1" customFormat="1" ht="15" customHeight="1">
      <c r="A44" s="163">
        <v>274</v>
      </c>
      <c r="B44" s="165" t="s">
        <v>212</v>
      </c>
      <c r="C44" s="164">
        <v>320478</v>
      </c>
      <c r="D44" s="164">
        <v>212</v>
      </c>
      <c r="E44" s="164">
        <v>14</v>
      </c>
    </row>
    <row r="45" spans="1:5" s="1" customFormat="1" ht="15" customHeight="1">
      <c r="A45" s="163">
        <v>286</v>
      </c>
      <c r="B45" s="165" t="s">
        <v>243</v>
      </c>
      <c r="C45" s="164">
        <v>306500</v>
      </c>
      <c r="D45" s="164">
        <v>32</v>
      </c>
      <c r="E45" s="164">
        <v>1</v>
      </c>
    </row>
    <row r="46" spans="1:5" s="1" customFormat="1" ht="15" customHeight="1">
      <c r="A46" s="163">
        <v>288</v>
      </c>
      <c r="B46" s="165" t="s">
        <v>213</v>
      </c>
      <c r="C46" s="164">
        <v>300647</v>
      </c>
      <c r="D46" s="164">
        <v>4</v>
      </c>
      <c r="E46" s="164">
        <v>0</v>
      </c>
    </row>
    <row r="47" spans="1:5" s="1" customFormat="1" ht="15" customHeight="1">
      <c r="A47" s="163">
        <v>290</v>
      </c>
      <c r="B47" s="165" t="s">
        <v>226</v>
      </c>
      <c r="C47" s="164">
        <v>300506</v>
      </c>
      <c r="D47" s="164">
        <v>11</v>
      </c>
      <c r="E47" s="164">
        <v>2</v>
      </c>
    </row>
    <row r="48" spans="1:5" s="1" customFormat="1" ht="15" customHeight="1">
      <c r="A48" s="163">
        <v>295</v>
      </c>
      <c r="B48" s="165" t="s">
        <v>244</v>
      </c>
      <c r="C48" s="164">
        <v>300539</v>
      </c>
      <c r="D48" s="164">
        <v>0</v>
      </c>
      <c r="E48" s="164">
        <v>0</v>
      </c>
    </row>
    <row r="49" spans="1:5" s="1" customFormat="1" ht="15" customHeight="1">
      <c r="A49" s="163">
        <v>296</v>
      </c>
      <c r="B49" s="165" t="s">
        <v>214</v>
      </c>
      <c r="C49" s="164">
        <v>300528</v>
      </c>
      <c r="D49" s="164">
        <v>69</v>
      </c>
      <c r="E49" s="164">
        <v>2</v>
      </c>
    </row>
    <row r="50" spans="1:5" s="1" customFormat="1" ht="15" customHeight="1">
      <c r="A50" s="163">
        <v>297</v>
      </c>
      <c r="B50" s="165" t="s">
        <v>227</v>
      </c>
      <c r="C50" s="164">
        <v>300584</v>
      </c>
      <c r="D50" s="164">
        <v>0</v>
      </c>
      <c r="E50" s="164">
        <v>0</v>
      </c>
    </row>
    <row r="51" spans="1:5" s="1" customFormat="1" ht="15" customHeight="1">
      <c r="A51" s="163">
        <v>298</v>
      </c>
      <c r="B51" s="165" t="s">
        <v>215</v>
      </c>
      <c r="C51" s="164">
        <v>320984</v>
      </c>
      <c r="D51" s="164">
        <v>4</v>
      </c>
      <c r="E51" s="164">
        <v>0</v>
      </c>
    </row>
    <row r="52" spans="1:5" s="1" customFormat="1" ht="15" customHeight="1">
      <c r="A52" s="163">
        <v>305</v>
      </c>
      <c r="B52" s="165" t="s">
        <v>216</v>
      </c>
      <c r="C52" s="164">
        <v>307123</v>
      </c>
      <c r="D52" s="164">
        <v>34</v>
      </c>
      <c r="E52" s="164">
        <v>0</v>
      </c>
    </row>
    <row r="53" spans="1:5" s="1" customFormat="1">
      <c r="A53" s="163">
        <v>311</v>
      </c>
      <c r="B53" s="165" t="s">
        <v>245</v>
      </c>
      <c r="C53" s="164">
        <v>380106</v>
      </c>
      <c r="D53" s="164">
        <v>0</v>
      </c>
      <c r="E53" s="164">
        <v>0</v>
      </c>
    </row>
    <row r="54" spans="1:5" s="1" customFormat="1" ht="15" customHeight="1">
      <c r="A54" s="163">
        <v>313</v>
      </c>
      <c r="B54" s="165" t="s">
        <v>246</v>
      </c>
      <c r="C54" s="164">
        <v>380883</v>
      </c>
      <c r="D54" s="164">
        <v>0</v>
      </c>
      <c r="E54" s="164">
        <v>0</v>
      </c>
    </row>
    <row r="55" spans="1:5" s="1" customFormat="1" ht="15" customHeight="1">
      <c r="A55" s="163">
        <v>320</v>
      </c>
      <c r="B55" s="165" t="s">
        <v>260</v>
      </c>
      <c r="C55" s="164">
        <v>380281</v>
      </c>
      <c r="D55" s="164">
        <v>29</v>
      </c>
      <c r="E55" s="164">
        <v>1</v>
      </c>
    </row>
    <row r="56" spans="1:5" s="1" customFormat="1" ht="15" customHeight="1">
      <c r="A56" s="163">
        <v>329</v>
      </c>
      <c r="B56" s="165" t="s">
        <v>247</v>
      </c>
      <c r="C56" s="164">
        <v>380366</v>
      </c>
      <c r="D56" s="164">
        <v>1</v>
      </c>
      <c r="E56" s="164">
        <v>0</v>
      </c>
    </row>
    <row r="57" spans="1:5" s="1" customFormat="1" ht="15" customHeight="1">
      <c r="A57" s="163">
        <v>331</v>
      </c>
      <c r="B57" s="165" t="s">
        <v>248</v>
      </c>
      <c r="C57" s="164">
        <v>380441</v>
      </c>
      <c r="D57" s="164">
        <v>0</v>
      </c>
      <c r="E57" s="164">
        <v>0</v>
      </c>
    </row>
    <row r="58" spans="1:5" s="1" customFormat="1" ht="15" customHeight="1">
      <c r="A58" s="163">
        <v>381</v>
      </c>
      <c r="B58" s="165" t="s">
        <v>228</v>
      </c>
      <c r="C58" s="164">
        <v>313009</v>
      </c>
      <c r="D58" s="164">
        <v>8</v>
      </c>
      <c r="E58" s="164">
        <v>0</v>
      </c>
    </row>
    <row r="59" spans="1:5" s="1" customFormat="1" ht="15" customHeight="1">
      <c r="A59" s="163">
        <v>386</v>
      </c>
      <c r="B59" s="165" t="s">
        <v>257</v>
      </c>
      <c r="C59" s="164">
        <v>380526</v>
      </c>
      <c r="D59" s="164">
        <v>32</v>
      </c>
      <c r="E59" s="164">
        <v>1</v>
      </c>
    </row>
    <row r="60" spans="1:5" s="1" customFormat="1" ht="15" customHeight="1">
      <c r="A60" s="163">
        <v>387</v>
      </c>
      <c r="B60" s="165" t="s">
        <v>266</v>
      </c>
      <c r="C60" s="164">
        <v>380548</v>
      </c>
      <c r="D60" s="164">
        <v>6</v>
      </c>
      <c r="E60" s="164">
        <v>1</v>
      </c>
    </row>
    <row r="61" spans="1:5" s="1" customFormat="1" ht="15" customHeight="1">
      <c r="A61" s="163">
        <v>389</v>
      </c>
      <c r="B61" s="165" t="s">
        <v>229</v>
      </c>
      <c r="C61" s="164">
        <v>380582</v>
      </c>
      <c r="D61" s="164">
        <v>14</v>
      </c>
      <c r="E61" s="164">
        <v>4</v>
      </c>
    </row>
    <row r="62" spans="1:5" s="1" customFormat="1" ht="15" customHeight="1">
      <c r="A62" s="163">
        <v>392</v>
      </c>
      <c r="B62" s="165" t="s">
        <v>217</v>
      </c>
      <c r="C62" s="164">
        <v>380634</v>
      </c>
      <c r="D62" s="164">
        <v>153</v>
      </c>
      <c r="E62" s="164">
        <v>3</v>
      </c>
    </row>
    <row r="63" spans="1:5" s="1" customFormat="1" ht="15" customHeight="1">
      <c r="A63" s="163">
        <v>394</v>
      </c>
      <c r="B63" s="165" t="s">
        <v>249</v>
      </c>
      <c r="C63" s="164">
        <v>380645</v>
      </c>
      <c r="D63" s="164">
        <v>5</v>
      </c>
      <c r="E63" s="164">
        <v>0</v>
      </c>
    </row>
    <row r="64" spans="1:5" s="1" customFormat="1" ht="15" customHeight="1">
      <c r="A64" s="163">
        <v>395</v>
      </c>
      <c r="B64" s="165" t="s">
        <v>239</v>
      </c>
      <c r="C64" s="164">
        <v>377090</v>
      </c>
      <c r="D64" s="164">
        <v>5</v>
      </c>
      <c r="E64" s="164">
        <v>0</v>
      </c>
    </row>
    <row r="65" spans="1:5" s="1" customFormat="1" ht="15" customHeight="1">
      <c r="A65" s="163">
        <v>407</v>
      </c>
      <c r="B65" s="165" t="s">
        <v>250</v>
      </c>
      <c r="C65" s="164">
        <v>380731</v>
      </c>
      <c r="D65" s="164">
        <v>0</v>
      </c>
      <c r="E65" s="164">
        <v>0</v>
      </c>
    </row>
    <row r="66" spans="1:5" s="1" customFormat="1" ht="15" customHeight="1">
      <c r="A66" s="163">
        <v>455</v>
      </c>
      <c r="B66" s="165" t="s">
        <v>251</v>
      </c>
      <c r="C66" s="164">
        <v>380797</v>
      </c>
      <c r="D66" s="164">
        <v>0</v>
      </c>
      <c r="E66" s="164">
        <v>0</v>
      </c>
    </row>
    <row r="67" spans="1:5" s="1" customFormat="1" ht="15" customHeight="1">
      <c r="A67" s="163">
        <v>553</v>
      </c>
      <c r="B67" s="165" t="s">
        <v>220</v>
      </c>
      <c r="C67" s="164">
        <v>380946</v>
      </c>
      <c r="D67" s="164">
        <v>0</v>
      </c>
      <c r="E67" s="164">
        <v>0</v>
      </c>
    </row>
    <row r="68" spans="1:5" s="1" customFormat="1" ht="15" customHeight="1">
      <c r="A68" s="163">
        <v>694</v>
      </c>
      <c r="B68" s="165" t="s">
        <v>230</v>
      </c>
      <c r="C68" s="164">
        <v>339050</v>
      </c>
      <c r="D68" s="164">
        <v>40</v>
      </c>
      <c r="E68" s="164">
        <v>2</v>
      </c>
    </row>
    <row r="69" spans="1:5" s="1" customFormat="1" ht="15" customHeight="1">
      <c r="A69" s="163">
        <v>774</v>
      </c>
      <c r="B69" s="165" t="s">
        <v>252</v>
      </c>
      <c r="C69" s="164">
        <v>339072</v>
      </c>
      <c r="D69" s="164">
        <v>13</v>
      </c>
      <c r="E69" s="164">
        <v>1</v>
      </c>
    </row>
    <row r="70" spans="1:5" s="1" customFormat="1" ht="15" customHeight="1">
      <c r="A70" s="163"/>
      <c r="B70" s="169" t="s">
        <v>268</v>
      </c>
      <c r="C70" s="164"/>
      <c r="D70" s="169">
        <v>4966</v>
      </c>
      <c r="E70" s="169">
        <v>198</v>
      </c>
    </row>
    <row r="71" spans="1:5" s="1" customFormat="1" ht="15" customHeight="1">
      <c r="A71" s="163"/>
      <c r="B71" s="169"/>
      <c r="C71" s="164"/>
      <c r="D71" s="169"/>
      <c r="E71" s="169"/>
    </row>
    <row r="72" spans="1:5" s="1" customFormat="1" ht="15" customHeight="1">
      <c r="A72" s="163"/>
      <c r="B72" s="165"/>
      <c r="C72" s="164"/>
      <c r="D72" s="164"/>
      <c r="E72" s="164"/>
    </row>
    <row r="73" spans="1:5" s="1" customFormat="1" ht="15" customHeight="1">
      <c r="A73" s="163"/>
      <c r="B73" s="165"/>
      <c r="C73" s="164"/>
      <c r="D73" s="164"/>
      <c r="E73" s="164"/>
    </row>
    <row r="74" spans="1:5" s="1" customFormat="1" ht="15" customHeight="1">
      <c r="A74" s="163"/>
      <c r="B74" s="165"/>
      <c r="C74" s="164"/>
      <c r="D74" s="164"/>
      <c r="E74" s="164"/>
    </row>
    <row r="75" spans="1:5" s="1" customFormat="1" ht="15" customHeight="1">
      <c r="A75" s="163"/>
      <c r="B75" s="165"/>
      <c r="C75" s="164"/>
      <c r="D75" s="164"/>
      <c r="E75" s="164"/>
    </row>
    <row r="76" spans="1:5" s="1" customFormat="1" ht="15" customHeight="1">
      <c r="A76" s="163"/>
      <c r="B76" s="165"/>
      <c r="C76" s="164"/>
      <c r="D76" s="164"/>
      <c r="E76" s="164"/>
    </row>
    <row r="77" spans="1:5" s="1" customFormat="1" ht="15" customHeight="1">
      <c r="A77" s="163"/>
      <c r="B77" s="156"/>
      <c r="C77" s="164"/>
      <c r="D77" s="168"/>
      <c r="E77" s="168"/>
    </row>
    <row r="78" spans="1:5" s="1" customFormat="1" ht="15" customHeight="1">
      <c r="A78" s="163"/>
      <c r="B78" s="165"/>
      <c r="C78" s="164"/>
      <c r="D78" s="164"/>
      <c r="E78" s="164"/>
    </row>
    <row r="79" spans="1:5" s="1" customFormat="1">
      <c r="A79" s="163"/>
      <c r="C79" s="164"/>
      <c r="D79" s="164"/>
      <c r="E79" s="164"/>
    </row>
    <row r="80" spans="1:5" s="1" customFormat="1">
      <c r="A80" s="156"/>
      <c r="C80" s="156"/>
      <c r="D80" s="164"/>
      <c r="E80" s="164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82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64" customWidth="1"/>
    <col min="2" max="29" width="8.88671875" style="64" customWidth="1"/>
    <col min="30" max="16384" width="9.109375" style="64"/>
  </cols>
  <sheetData>
    <row r="1" spans="1:32">
      <c r="A1" s="108" t="s">
        <v>173</v>
      </c>
    </row>
    <row r="2" spans="1:32" ht="8.25" customHeight="1"/>
    <row r="3" spans="1:32" ht="50.25" customHeight="1">
      <c r="A3" s="267" t="s">
        <v>0</v>
      </c>
      <c r="B3" s="267" t="s">
        <v>121</v>
      </c>
      <c r="C3" s="267"/>
      <c r="D3" s="267"/>
      <c r="E3" s="267"/>
      <c r="F3" s="267"/>
      <c r="G3" s="267"/>
      <c r="H3" s="267" t="s">
        <v>122</v>
      </c>
      <c r="I3" s="267"/>
      <c r="J3" s="267"/>
      <c r="K3" s="267"/>
      <c r="L3" s="267"/>
      <c r="M3" s="267"/>
      <c r="N3" s="268" t="s">
        <v>151</v>
      </c>
      <c r="O3" s="268"/>
      <c r="P3" s="268"/>
      <c r="Q3" s="268"/>
      <c r="R3" s="268"/>
      <c r="S3" s="268"/>
      <c r="T3" s="268"/>
      <c r="U3" s="268"/>
      <c r="V3" s="268"/>
      <c r="W3" s="268"/>
      <c r="X3" s="268" t="s">
        <v>152</v>
      </c>
      <c r="Y3" s="268"/>
      <c r="Z3" s="268"/>
      <c r="AA3" s="268"/>
      <c r="AB3" s="268"/>
      <c r="AC3" s="268"/>
    </row>
    <row r="4" spans="1:32" s="15" customFormat="1" ht="56.25" customHeight="1">
      <c r="A4" s="267"/>
      <c r="B4" s="65" t="s">
        <v>174</v>
      </c>
      <c r="C4" s="65" t="s">
        <v>175</v>
      </c>
      <c r="D4" s="65" t="s">
        <v>176</v>
      </c>
      <c r="E4" s="65" t="s">
        <v>153</v>
      </c>
      <c r="F4" s="65" t="s">
        <v>154</v>
      </c>
      <c r="G4" s="65" t="s">
        <v>155</v>
      </c>
      <c r="H4" s="65" t="s">
        <v>177</v>
      </c>
      <c r="I4" s="65" t="s">
        <v>178</v>
      </c>
      <c r="J4" s="65" t="s">
        <v>179</v>
      </c>
      <c r="K4" s="65" t="s">
        <v>156</v>
      </c>
      <c r="L4" s="65" t="s">
        <v>157</v>
      </c>
      <c r="M4" s="65" t="s">
        <v>158</v>
      </c>
      <c r="N4" s="65" t="s">
        <v>180</v>
      </c>
      <c r="O4" s="65" t="s">
        <v>181</v>
      </c>
      <c r="P4" s="65" t="s">
        <v>185</v>
      </c>
      <c r="Q4" s="65" t="s">
        <v>182</v>
      </c>
      <c r="R4" s="65" t="s">
        <v>186</v>
      </c>
      <c r="S4" s="65" t="s">
        <v>159</v>
      </c>
      <c r="T4" s="65" t="s">
        <v>160</v>
      </c>
      <c r="U4" s="65" t="s">
        <v>187</v>
      </c>
      <c r="V4" s="65" t="s">
        <v>161</v>
      </c>
      <c r="W4" s="65" t="s">
        <v>188</v>
      </c>
      <c r="X4" s="65" t="s">
        <v>183</v>
      </c>
      <c r="Y4" s="65" t="s">
        <v>184</v>
      </c>
      <c r="Z4" s="65" t="s">
        <v>162</v>
      </c>
      <c r="AA4" s="65" t="s">
        <v>163</v>
      </c>
      <c r="AB4" s="65" t="s">
        <v>164</v>
      </c>
      <c r="AC4" s="65" t="s">
        <v>165</v>
      </c>
    </row>
    <row r="5" spans="1:32" s="15" customFormat="1" ht="15.6" hidden="1">
      <c r="A5" s="14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32" s="15" customFormat="1" ht="15.6" hidden="1">
      <c r="A6" s="14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32" s="15" customFormat="1" ht="15.6" hidden="1">
      <c r="A7" s="14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2" s="15" customFormat="1" ht="15.6" hidden="1">
      <c r="A8" s="14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32" s="15" customFormat="1" ht="15.6" hidden="1">
      <c r="A9" s="131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32" s="15" customFormat="1" ht="15.6">
      <c r="A10" s="158">
        <v>1</v>
      </c>
      <c r="B10" s="158">
        <v>2</v>
      </c>
      <c r="C10" s="158">
        <v>3</v>
      </c>
      <c r="D10" s="158">
        <v>4</v>
      </c>
      <c r="E10" s="158">
        <v>5</v>
      </c>
      <c r="F10" s="158">
        <v>6</v>
      </c>
      <c r="G10" s="158">
        <v>7</v>
      </c>
      <c r="H10" s="158">
        <v>8</v>
      </c>
      <c r="I10" s="158">
        <v>9</v>
      </c>
      <c r="J10" s="158">
        <v>10</v>
      </c>
      <c r="K10" s="158">
        <v>11</v>
      </c>
      <c r="L10" s="158">
        <v>12</v>
      </c>
      <c r="M10" s="158">
        <v>13</v>
      </c>
      <c r="N10" s="158">
        <v>14</v>
      </c>
      <c r="O10" s="158">
        <v>15</v>
      </c>
      <c r="P10" s="158">
        <v>16</v>
      </c>
      <c r="Q10" s="158">
        <v>17</v>
      </c>
      <c r="R10" s="158">
        <v>18</v>
      </c>
      <c r="S10" s="158">
        <v>19</v>
      </c>
      <c r="T10" s="158">
        <v>20</v>
      </c>
      <c r="U10" s="158">
        <v>21</v>
      </c>
      <c r="V10" s="158">
        <v>22</v>
      </c>
      <c r="W10" s="158">
        <v>23</v>
      </c>
      <c r="X10" s="158">
        <v>24</v>
      </c>
      <c r="Y10" s="158">
        <v>25</v>
      </c>
      <c r="Z10" s="158">
        <v>26</v>
      </c>
      <c r="AA10" s="158">
        <v>27</v>
      </c>
      <c r="AB10" s="158">
        <v>28</v>
      </c>
      <c r="AC10" s="158">
        <v>29</v>
      </c>
    </row>
    <row r="11" spans="1:32" hidden="1" outlineLevel="1">
      <c r="A11" s="62">
        <v>40544</v>
      </c>
      <c r="B11" s="128">
        <v>500537.89903288998</v>
      </c>
      <c r="C11" s="128">
        <v>309385.97394976998</v>
      </c>
      <c r="D11" s="128">
        <v>191151.92508312</v>
      </c>
      <c r="E11" s="128">
        <v>208667.29829604999</v>
      </c>
      <c r="F11" s="128">
        <v>65520.587202130002</v>
      </c>
      <c r="G11" s="128">
        <v>143146.71109391999</v>
      </c>
      <c r="H11" s="128">
        <v>121107.18508503</v>
      </c>
      <c r="I11" s="128">
        <v>83464.049259689986</v>
      </c>
      <c r="J11" s="128">
        <v>37643.135825339996</v>
      </c>
      <c r="K11" s="128">
        <v>279972.56217647996</v>
      </c>
      <c r="L11" s="128">
        <v>145287.37486241001</v>
      </c>
      <c r="M11" s="128">
        <v>134685.18731406998</v>
      </c>
      <c r="N11" s="128">
        <v>12.7963</v>
      </c>
      <c r="O11" s="128">
        <v>13.557399999999999</v>
      </c>
      <c r="P11" s="128">
        <v>12.9033</v>
      </c>
      <c r="Q11" s="128">
        <v>10.3772</v>
      </c>
      <c r="R11" s="128">
        <v>10.395899999999999</v>
      </c>
      <c r="S11" s="128">
        <v>24.181100000000001</v>
      </c>
      <c r="T11" s="128">
        <v>25.168299999999999</v>
      </c>
      <c r="U11" s="128">
        <v>20.6328</v>
      </c>
      <c r="V11" s="128">
        <v>10.770200000000001</v>
      </c>
      <c r="W11" s="128">
        <v>9.4855999999999998</v>
      </c>
      <c r="X11" s="128">
        <v>4.5614999999999997</v>
      </c>
      <c r="Y11" s="128">
        <v>4.806</v>
      </c>
      <c r="Z11" s="128">
        <v>2.8807</v>
      </c>
      <c r="AA11" s="128">
        <v>9.7477999999999998</v>
      </c>
      <c r="AB11" s="128">
        <v>12.718999999999999</v>
      </c>
      <c r="AC11" s="128">
        <v>6.8338999999999999</v>
      </c>
      <c r="AD11" s="129"/>
      <c r="AE11" s="129"/>
      <c r="AF11" s="129"/>
    </row>
    <row r="12" spans="1:32" hidden="1" outlineLevel="1">
      <c r="A12" s="62">
        <v>40575</v>
      </c>
      <c r="B12" s="128">
        <v>508086.05510087998</v>
      </c>
      <c r="C12" s="128">
        <v>313968.26801483001</v>
      </c>
      <c r="D12" s="128">
        <v>194117.78708605</v>
      </c>
      <c r="E12" s="128">
        <v>208593.76414993999</v>
      </c>
      <c r="F12" s="128">
        <v>66301.530904779996</v>
      </c>
      <c r="G12" s="128">
        <v>142292.23324515999</v>
      </c>
      <c r="H12" s="128">
        <v>117606.33963706999</v>
      </c>
      <c r="I12" s="128">
        <v>79562.503933240005</v>
      </c>
      <c r="J12" s="128">
        <v>38043.835703830002</v>
      </c>
      <c r="K12" s="128">
        <v>285397.97156030993</v>
      </c>
      <c r="L12" s="128">
        <v>149077.04788653</v>
      </c>
      <c r="M12" s="128">
        <v>136320.92367378002</v>
      </c>
      <c r="N12" s="128">
        <v>12.221500000000001</v>
      </c>
      <c r="O12" s="128">
        <v>12.9193</v>
      </c>
      <c r="P12" s="128">
        <v>12.156700000000001</v>
      </c>
      <c r="Q12" s="128">
        <v>9.8960000000000008</v>
      </c>
      <c r="R12" s="128">
        <v>9.8893000000000004</v>
      </c>
      <c r="S12" s="128">
        <v>24.978400000000001</v>
      </c>
      <c r="T12" s="128">
        <v>26.180199999999999</v>
      </c>
      <c r="U12" s="128">
        <v>21.209399999999999</v>
      </c>
      <c r="V12" s="128">
        <v>10.4777</v>
      </c>
      <c r="W12" s="128">
        <v>10.0954</v>
      </c>
      <c r="X12" s="128">
        <v>4.1718000000000002</v>
      </c>
      <c r="Y12" s="128">
        <v>4.5118</v>
      </c>
      <c r="Z12" s="128">
        <v>2.4447000000000001</v>
      </c>
      <c r="AA12" s="128">
        <v>9.3226999999999993</v>
      </c>
      <c r="AB12" s="128">
        <v>12.121499999999999</v>
      </c>
      <c r="AC12" s="128">
        <v>6.8391999999999999</v>
      </c>
      <c r="AD12" s="129"/>
      <c r="AE12" s="129"/>
      <c r="AF12" s="129"/>
    </row>
    <row r="13" spans="1:32" hidden="1" outlineLevel="1">
      <c r="A13" s="62">
        <v>40603</v>
      </c>
      <c r="B13" s="128">
        <v>521970.87662138999</v>
      </c>
      <c r="C13" s="128">
        <v>322150.53139358002</v>
      </c>
      <c r="D13" s="128">
        <v>199820.34522781</v>
      </c>
      <c r="E13" s="128">
        <v>207554.90016433</v>
      </c>
      <c r="F13" s="128">
        <v>66549.159956660005</v>
      </c>
      <c r="G13" s="128">
        <v>141005.74020766999</v>
      </c>
      <c r="H13" s="128">
        <v>123944.58034182999</v>
      </c>
      <c r="I13" s="128">
        <v>86123.157993699991</v>
      </c>
      <c r="J13" s="128">
        <v>37821.42234813</v>
      </c>
      <c r="K13" s="128">
        <v>291137.02653035993</v>
      </c>
      <c r="L13" s="128">
        <v>152642.84679187997</v>
      </c>
      <c r="M13" s="128">
        <v>138494.17973847999</v>
      </c>
      <c r="N13" s="128">
        <v>12.559200000000001</v>
      </c>
      <c r="O13" s="128">
        <v>13.258699999999999</v>
      </c>
      <c r="P13" s="128">
        <v>12.5685</v>
      </c>
      <c r="Q13" s="128">
        <v>10.282500000000001</v>
      </c>
      <c r="R13" s="128">
        <v>10.317500000000001</v>
      </c>
      <c r="S13" s="128">
        <v>28.922999999999998</v>
      </c>
      <c r="T13" s="128">
        <v>29.470199999999998</v>
      </c>
      <c r="U13" s="128">
        <v>23.278600000000001</v>
      </c>
      <c r="V13" s="128">
        <v>11.057600000000001</v>
      </c>
      <c r="W13" s="128">
        <v>9.8153000000000006</v>
      </c>
      <c r="X13" s="128">
        <v>3.7208000000000001</v>
      </c>
      <c r="Y13" s="128">
        <v>3.8469000000000002</v>
      </c>
      <c r="Z13" s="128">
        <v>2.9689000000000001</v>
      </c>
      <c r="AA13" s="128">
        <v>8.8209</v>
      </c>
      <c r="AB13" s="128">
        <v>11.795299999999999</v>
      </c>
      <c r="AC13" s="128">
        <v>6.4291999999999998</v>
      </c>
      <c r="AD13" s="129"/>
      <c r="AE13" s="129"/>
      <c r="AF13" s="129"/>
    </row>
    <row r="14" spans="1:32" hidden="1" outlineLevel="1">
      <c r="A14" s="62">
        <v>40634</v>
      </c>
      <c r="B14" s="128">
        <v>530631.84866253997</v>
      </c>
      <c r="C14" s="128">
        <v>324773.57660129998</v>
      </c>
      <c r="D14" s="128">
        <v>205858.27206123999</v>
      </c>
      <c r="E14" s="128">
        <v>207832.46010314001</v>
      </c>
      <c r="F14" s="128">
        <v>68371.322538499997</v>
      </c>
      <c r="G14" s="128">
        <v>139461.13756464</v>
      </c>
      <c r="H14" s="128">
        <v>130253.98048946001</v>
      </c>
      <c r="I14" s="128">
        <v>88977.541155960003</v>
      </c>
      <c r="J14" s="128">
        <v>41276.439333499999</v>
      </c>
      <c r="K14" s="128">
        <v>293906.25252814993</v>
      </c>
      <c r="L14" s="128">
        <v>153770.80603010004</v>
      </c>
      <c r="M14" s="128">
        <v>140135.44649805001</v>
      </c>
      <c r="N14" s="128">
        <v>12.1976</v>
      </c>
      <c r="O14" s="128">
        <v>13.108000000000001</v>
      </c>
      <c r="P14" s="128">
        <v>12.4663</v>
      </c>
      <c r="Q14" s="128">
        <v>9.9590999999999994</v>
      </c>
      <c r="R14" s="128">
        <v>9.9909999999999997</v>
      </c>
      <c r="S14" s="128">
        <v>28.082000000000001</v>
      </c>
      <c r="T14" s="128">
        <v>28.644300000000001</v>
      </c>
      <c r="U14" s="128">
        <v>22.886399999999998</v>
      </c>
      <c r="V14" s="128">
        <v>12.803000000000001</v>
      </c>
      <c r="W14" s="128">
        <v>12.415900000000001</v>
      </c>
      <c r="X14" s="128">
        <v>3.5206</v>
      </c>
      <c r="Y14" s="128">
        <v>3.6002000000000001</v>
      </c>
      <c r="Z14" s="128">
        <v>2.9487000000000001</v>
      </c>
      <c r="AA14" s="128">
        <v>8.7787000000000006</v>
      </c>
      <c r="AB14" s="128">
        <v>11.473000000000001</v>
      </c>
      <c r="AC14" s="128">
        <v>6.3457999999999997</v>
      </c>
      <c r="AD14" s="129"/>
      <c r="AE14" s="129"/>
      <c r="AF14" s="129"/>
    </row>
    <row r="15" spans="1:32" hidden="1" outlineLevel="1">
      <c r="A15" s="62">
        <v>40664</v>
      </c>
      <c r="B15" s="128">
        <v>537030.85634503001</v>
      </c>
      <c r="C15" s="128">
        <v>330024.02258583001</v>
      </c>
      <c r="D15" s="128">
        <v>207006.8337592</v>
      </c>
      <c r="E15" s="128">
        <v>208070.18089043</v>
      </c>
      <c r="F15" s="128">
        <v>70097.39396971</v>
      </c>
      <c r="G15" s="128">
        <v>137972.78692072001</v>
      </c>
      <c r="H15" s="128">
        <v>127140.09330032</v>
      </c>
      <c r="I15" s="128">
        <v>85454.29912335999</v>
      </c>
      <c r="J15" s="128">
        <v>41685.794176959993</v>
      </c>
      <c r="K15" s="128">
        <v>295288.12861709</v>
      </c>
      <c r="L15" s="128">
        <v>154775.73768525998</v>
      </c>
      <c r="M15" s="128">
        <v>140512.39093182998</v>
      </c>
      <c r="N15" s="128">
        <v>12.411099999999999</v>
      </c>
      <c r="O15" s="128">
        <v>13.323700000000001</v>
      </c>
      <c r="P15" s="128">
        <v>12.730600000000001</v>
      </c>
      <c r="Q15" s="128">
        <v>9.4863999999999997</v>
      </c>
      <c r="R15" s="128">
        <v>9.5137</v>
      </c>
      <c r="S15" s="128">
        <v>28.567499999999999</v>
      </c>
      <c r="T15" s="128">
        <v>29.241800000000001</v>
      </c>
      <c r="U15" s="128">
        <v>23.687200000000001</v>
      </c>
      <c r="V15" s="128">
        <v>12.357100000000001</v>
      </c>
      <c r="W15" s="128">
        <v>11.3108</v>
      </c>
      <c r="X15" s="128">
        <v>3.8359000000000001</v>
      </c>
      <c r="Y15" s="128">
        <v>3.8772000000000002</v>
      </c>
      <c r="Z15" s="128">
        <v>3.5558000000000001</v>
      </c>
      <c r="AA15" s="128">
        <v>8.9588000000000001</v>
      </c>
      <c r="AB15" s="128">
        <v>11.7913</v>
      </c>
      <c r="AC15" s="128">
        <v>6.2615999999999996</v>
      </c>
      <c r="AD15" s="129"/>
      <c r="AE15" s="129"/>
      <c r="AF15" s="129"/>
    </row>
    <row r="16" spans="1:32" hidden="1" outlineLevel="1">
      <c r="A16" s="62">
        <v>40695</v>
      </c>
      <c r="B16" s="128">
        <v>543500.31450221001</v>
      </c>
      <c r="C16" s="128">
        <v>338563.08439173002</v>
      </c>
      <c r="D16" s="128">
        <v>204937.23011048001</v>
      </c>
      <c r="E16" s="128">
        <v>208443.93236713001</v>
      </c>
      <c r="F16" s="128">
        <v>72012.931183010005</v>
      </c>
      <c r="G16" s="128">
        <v>136431.00118411999</v>
      </c>
      <c r="H16" s="128">
        <v>131716.12632602997</v>
      </c>
      <c r="I16" s="128">
        <v>90279.680583449997</v>
      </c>
      <c r="J16" s="128">
        <v>41436.445742580006</v>
      </c>
      <c r="K16" s="128">
        <v>301128.11806675995</v>
      </c>
      <c r="L16" s="128">
        <v>157216.94777877998</v>
      </c>
      <c r="M16" s="128">
        <v>143911.17028798</v>
      </c>
      <c r="N16" s="128">
        <v>13.2037</v>
      </c>
      <c r="O16" s="128">
        <v>14.1929</v>
      </c>
      <c r="P16" s="128">
        <v>13.7523</v>
      </c>
      <c r="Q16" s="128">
        <v>9.9262999999999995</v>
      </c>
      <c r="R16" s="128">
        <v>9.9827999999999992</v>
      </c>
      <c r="S16" s="128">
        <v>29.662800000000001</v>
      </c>
      <c r="T16" s="128">
        <v>30.232500000000002</v>
      </c>
      <c r="U16" s="128">
        <v>25.511600000000001</v>
      </c>
      <c r="V16" s="128">
        <v>11.6265</v>
      </c>
      <c r="W16" s="128">
        <v>11.1022</v>
      </c>
      <c r="X16" s="128">
        <v>4.1605999999999996</v>
      </c>
      <c r="Y16" s="128">
        <v>4.4291999999999998</v>
      </c>
      <c r="Z16" s="128">
        <v>2.8410000000000002</v>
      </c>
      <c r="AA16" s="128">
        <v>8.5554000000000006</v>
      </c>
      <c r="AB16" s="128">
        <v>11.363200000000001</v>
      </c>
      <c r="AC16" s="128">
        <v>6.2244999999999999</v>
      </c>
      <c r="AD16" s="129"/>
      <c r="AE16" s="129"/>
      <c r="AF16" s="129"/>
    </row>
    <row r="17" spans="1:32" hidden="1" outlineLevel="1">
      <c r="A17" s="62">
        <v>40725</v>
      </c>
      <c r="B17" s="128">
        <v>547220.29161554005</v>
      </c>
      <c r="C17" s="128">
        <v>342416.70449649001</v>
      </c>
      <c r="D17" s="128">
        <v>204803.58711905</v>
      </c>
      <c r="E17" s="128">
        <v>208518.95995888999</v>
      </c>
      <c r="F17" s="128">
        <v>74535.689836210004</v>
      </c>
      <c r="G17" s="128">
        <v>133983.27012268</v>
      </c>
      <c r="H17" s="128">
        <v>127483.55210570003</v>
      </c>
      <c r="I17" s="128">
        <v>86279.253528400004</v>
      </c>
      <c r="J17" s="128">
        <v>41204.298577299996</v>
      </c>
      <c r="K17" s="128">
        <v>305278.3486936299</v>
      </c>
      <c r="L17" s="128">
        <v>159913.64006280003</v>
      </c>
      <c r="M17" s="128">
        <v>145364.70863083002</v>
      </c>
      <c r="N17" s="128">
        <v>12.4259</v>
      </c>
      <c r="O17" s="128">
        <v>13.8089</v>
      </c>
      <c r="P17" s="128">
        <v>13.2636</v>
      </c>
      <c r="Q17" s="128">
        <v>9.1035000000000004</v>
      </c>
      <c r="R17" s="128">
        <v>9.1758000000000006</v>
      </c>
      <c r="S17" s="128">
        <v>26.479600000000001</v>
      </c>
      <c r="T17" s="128">
        <v>27.128</v>
      </c>
      <c r="U17" s="128">
        <v>23.2927</v>
      </c>
      <c r="V17" s="128">
        <v>13.821899999999999</v>
      </c>
      <c r="W17" s="128">
        <v>13.6351</v>
      </c>
      <c r="X17" s="128">
        <v>4.1814999999999998</v>
      </c>
      <c r="Y17" s="128">
        <v>4.2538999999999998</v>
      </c>
      <c r="Z17" s="128">
        <v>3.5305</v>
      </c>
      <c r="AA17" s="128">
        <v>8.4095999999999993</v>
      </c>
      <c r="AB17" s="128">
        <v>11.6807</v>
      </c>
      <c r="AC17" s="128">
        <v>5.6684999999999999</v>
      </c>
      <c r="AD17" s="129"/>
      <c r="AE17" s="129"/>
      <c r="AF17" s="129"/>
    </row>
    <row r="18" spans="1:32" hidden="1" outlineLevel="1">
      <c r="A18" s="62">
        <v>40756</v>
      </c>
      <c r="B18" s="128">
        <v>558781.25235713006</v>
      </c>
      <c r="C18" s="128">
        <v>352894.34866625001</v>
      </c>
      <c r="D18" s="128">
        <v>205886.90369087999</v>
      </c>
      <c r="E18" s="128">
        <v>208893.34220113</v>
      </c>
      <c r="F18" s="128">
        <v>78021.151881479993</v>
      </c>
      <c r="G18" s="128">
        <v>130872.19031965001</v>
      </c>
      <c r="H18" s="128">
        <v>134196.4547763</v>
      </c>
      <c r="I18" s="128">
        <v>89015.73217825999</v>
      </c>
      <c r="J18" s="128">
        <v>45180.722598039996</v>
      </c>
      <c r="K18" s="128">
        <v>306598.37155896996</v>
      </c>
      <c r="L18" s="128">
        <v>159237.71261853998</v>
      </c>
      <c r="M18" s="128">
        <v>147360.65894043</v>
      </c>
      <c r="N18" s="128">
        <v>13.189399999999999</v>
      </c>
      <c r="O18" s="128">
        <v>14.5337</v>
      </c>
      <c r="P18" s="128">
        <v>14.2469</v>
      </c>
      <c r="Q18" s="128">
        <v>8.9740000000000002</v>
      </c>
      <c r="R18" s="128">
        <v>9.0147999999999993</v>
      </c>
      <c r="S18" s="128">
        <v>26.093599999999999</v>
      </c>
      <c r="T18" s="128">
        <v>26.635400000000001</v>
      </c>
      <c r="U18" s="128">
        <v>24.0533</v>
      </c>
      <c r="V18" s="128">
        <v>12.2136</v>
      </c>
      <c r="W18" s="128">
        <v>12.0373</v>
      </c>
      <c r="X18" s="128">
        <v>4.8985000000000003</v>
      </c>
      <c r="Y18" s="128">
        <v>5.0486000000000004</v>
      </c>
      <c r="Z18" s="128">
        <v>3.9834999999999998</v>
      </c>
      <c r="AA18" s="128">
        <v>8.1257999999999999</v>
      </c>
      <c r="AB18" s="128">
        <v>11.025600000000001</v>
      </c>
      <c r="AC18" s="128">
        <v>5.8327999999999998</v>
      </c>
      <c r="AD18" s="129"/>
      <c r="AE18" s="129"/>
      <c r="AF18" s="129"/>
    </row>
    <row r="19" spans="1:32" hidden="1" outlineLevel="1">
      <c r="A19" s="62">
        <v>40787</v>
      </c>
      <c r="B19" s="128">
        <v>570112.84586175997</v>
      </c>
      <c r="C19" s="128">
        <v>362878.07919342001</v>
      </c>
      <c r="D19" s="128">
        <v>207234.76666833999</v>
      </c>
      <c r="E19" s="128">
        <v>207400.02004957999</v>
      </c>
      <c r="F19" s="128">
        <v>80661.158222059996</v>
      </c>
      <c r="G19" s="128">
        <v>126738.86182752</v>
      </c>
      <c r="H19" s="128">
        <v>137689.15850681002</v>
      </c>
      <c r="I19" s="128">
        <v>90675.300005140001</v>
      </c>
      <c r="J19" s="128">
        <v>47013.858501670009</v>
      </c>
      <c r="K19" s="128">
        <v>303758.83254487999</v>
      </c>
      <c r="L19" s="128">
        <v>156313.23327564998</v>
      </c>
      <c r="M19" s="128">
        <v>147445.59926922998</v>
      </c>
      <c r="N19" s="128">
        <v>13.3287</v>
      </c>
      <c r="O19" s="128">
        <v>15.128399999999999</v>
      </c>
      <c r="P19" s="128">
        <v>14.8894</v>
      </c>
      <c r="Q19" s="128">
        <v>8.1929999999999996</v>
      </c>
      <c r="R19" s="128">
        <v>8.2119</v>
      </c>
      <c r="S19" s="128">
        <v>24.689499999999999</v>
      </c>
      <c r="T19" s="128">
        <v>25.755199999999999</v>
      </c>
      <c r="U19" s="128">
        <v>24.185300000000002</v>
      </c>
      <c r="V19" s="128">
        <v>13.246700000000001</v>
      </c>
      <c r="W19" s="128">
        <v>13.1439</v>
      </c>
      <c r="X19" s="128">
        <v>5.6623999999999999</v>
      </c>
      <c r="Y19" s="128">
        <v>6.0034999999999998</v>
      </c>
      <c r="Z19" s="128">
        <v>3.6812</v>
      </c>
      <c r="AA19" s="128">
        <v>8.1907999999999994</v>
      </c>
      <c r="AB19" s="128">
        <v>11.010400000000001</v>
      </c>
      <c r="AC19" s="128">
        <v>5.8752000000000004</v>
      </c>
      <c r="AD19" s="129"/>
      <c r="AE19" s="129"/>
      <c r="AF19" s="129"/>
    </row>
    <row r="20" spans="1:32" hidden="1" outlineLevel="1">
      <c r="A20" s="62">
        <v>40817</v>
      </c>
      <c r="B20" s="128">
        <v>576836.73344134004</v>
      </c>
      <c r="C20" s="128">
        <v>368645.62785701</v>
      </c>
      <c r="D20" s="128">
        <v>208191.10558433001</v>
      </c>
      <c r="E20" s="128">
        <v>207074.87518443001</v>
      </c>
      <c r="F20" s="128">
        <v>83165.345275069994</v>
      </c>
      <c r="G20" s="128">
        <v>123909.52990936</v>
      </c>
      <c r="H20" s="128">
        <v>144695.56917658003</v>
      </c>
      <c r="I20" s="128">
        <v>94187.980707359995</v>
      </c>
      <c r="J20" s="128">
        <v>50507.588469219991</v>
      </c>
      <c r="K20" s="128">
        <v>306159.58985722001</v>
      </c>
      <c r="L20" s="128">
        <v>156046.08065045002</v>
      </c>
      <c r="M20" s="128">
        <v>150113.50920677002</v>
      </c>
      <c r="N20" s="128">
        <v>14.855</v>
      </c>
      <c r="O20" s="128">
        <v>17.927800000000001</v>
      </c>
      <c r="P20" s="128">
        <v>18.222300000000001</v>
      </c>
      <c r="Q20" s="128">
        <v>8.2719000000000005</v>
      </c>
      <c r="R20" s="128">
        <v>8.3168000000000006</v>
      </c>
      <c r="S20" s="128">
        <v>24.753</v>
      </c>
      <c r="T20" s="128">
        <v>26.513999999999999</v>
      </c>
      <c r="U20" s="128">
        <v>24.888999999999999</v>
      </c>
      <c r="V20" s="128">
        <v>12.645200000000001</v>
      </c>
      <c r="W20" s="128">
        <v>12.589</v>
      </c>
      <c r="X20" s="128">
        <v>9.1475000000000009</v>
      </c>
      <c r="Y20" s="128">
        <v>9.9535999999999998</v>
      </c>
      <c r="Z20" s="128">
        <v>4.2887000000000004</v>
      </c>
      <c r="AA20" s="128">
        <v>8.0692000000000004</v>
      </c>
      <c r="AB20" s="128">
        <v>11.377700000000001</v>
      </c>
      <c r="AC20" s="128">
        <v>5.5831</v>
      </c>
      <c r="AD20" s="129"/>
      <c r="AE20" s="129"/>
      <c r="AF20" s="129"/>
    </row>
    <row r="21" spans="1:32" hidden="1" outlineLevel="1">
      <c r="A21" s="62">
        <v>40848</v>
      </c>
      <c r="B21" s="128">
        <v>573704.51108764997</v>
      </c>
      <c r="C21" s="128">
        <v>367069.78574746998</v>
      </c>
      <c r="D21" s="128">
        <v>206634.72534018001</v>
      </c>
      <c r="E21" s="128">
        <v>204558.00116762001</v>
      </c>
      <c r="F21" s="128">
        <v>85195.416307139996</v>
      </c>
      <c r="G21" s="128">
        <v>119362.58486048</v>
      </c>
      <c r="H21" s="128">
        <v>136177.39524109999</v>
      </c>
      <c r="I21" s="128">
        <v>87844.524542160012</v>
      </c>
      <c r="J21" s="128">
        <v>48332.870698939994</v>
      </c>
      <c r="K21" s="128">
        <v>305936.81145688001</v>
      </c>
      <c r="L21" s="128">
        <v>156534.51920034998</v>
      </c>
      <c r="M21" s="128">
        <v>149402.29225653</v>
      </c>
      <c r="N21" s="128">
        <v>15.089399999999999</v>
      </c>
      <c r="O21" s="128">
        <v>18.3063</v>
      </c>
      <c r="P21" s="128">
        <v>18.6052</v>
      </c>
      <c r="Q21" s="128">
        <v>8.1998999999999995</v>
      </c>
      <c r="R21" s="128">
        <v>8.2386999999999997</v>
      </c>
      <c r="S21" s="128">
        <v>24.598500000000001</v>
      </c>
      <c r="T21" s="128">
        <v>24.8508</v>
      </c>
      <c r="U21" s="128">
        <v>22.830200000000001</v>
      </c>
      <c r="V21" s="128">
        <v>12.586</v>
      </c>
      <c r="W21" s="128">
        <v>11.9177</v>
      </c>
      <c r="X21" s="128">
        <v>9.2623999999999995</v>
      </c>
      <c r="Y21" s="128">
        <v>10.5905</v>
      </c>
      <c r="Z21" s="128">
        <v>2.8088000000000002</v>
      </c>
      <c r="AA21" s="128">
        <v>10.041600000000001</v>
      </c>
      <c r="AB21" s="128">
        <v>13.8476</v>
      </c>
      <c r="AC21" s="128">
        <v>6.5054999999999996</v>
      </c>
      <c r="AD21" s="129"/>
      <c r="AE21" s="129"/>
      <c r="AF21" s="129"/>
    </row>
    <row r="22" spans="1:32" hidden="1" outlineLevel="1">
      <c r="A22" s="62">
        <v>40878</v>
      </c>
      <c r="B22" s="128">
        <v>575544.79626338999</v>
      </c>
      <c r="C22" s="128">
        <v>369763.17646014999</v>
      </c>
      <c r="D22" s="128">
        <v>205781.61980324</v>
      </c>
      <c r="E22" s="128">
        <v>201224.0481445</v>
      </c>
      <c r="F22" s="128">
        <v>86675.057657330006</v>
      </c>
      <c r="G22" s="128">
        <v>114548.99048717</v>
      </c>
      <c r="H22" s="128">
        <v>153119.74787902003</v>
      </c>
      <c r="I22" s="128">
        <v>101435.03722649001</v>
      </c>
      <c r="J22" s="128">
        <v>51684.71065252999</v>
      </c>
      <c r="K22" s="128">
        <v>310390.45642404997</v>
      </c>
      <c r="L22" s="128">
        <v>160530.06904173997</v>
      </c>
      <c r="M22" s="128">
        <v>149860.38738231</v>
      </c>
      <c r="N22" s="128">
        <v>14.4413</v>
      </c>
      <c r="O22" s="128">
        <v>17.046399999999998</v>
      </c>
      <c r="P22" s="128">
        <v>17.0275</v>
      </c>
      <c r="Q22" s="128">
        <v>8.4914000000000005</v>
      </c>
      <c r="R22" s="128">
        <v>8.5055999999999994</v>
      </c>
      <c r="S22" s="128">
        <v>25.398700000000002</v>
      </c>
      <c r="T22" s="128">
        <v>25.619700000000002</v>
      </c>
      <c r="U22" s="128">
        <v>23.200500000000002</v>
      </c>
      <c r="V22" s="128">
        <v>11.9923</v>
      </c>
      <c r="W22" s="128">
        <v>10.2401</v>
      </c>
      <c r="X22" s="128">
        <v>8.0772999999999993</v>
      </c>
      <c r="Y22" s="128">
        <v>9.0190000000000001</v>
      </c>
      <c r="Z22" s="128">
        <v>4.1048999999999998</v>
      </c>
      <c r="AA22" s="128">
        <v>11.5753</v>
      </c>
      <c r="AB22" s="128">
        <v>15.998900000000001</v>
      </c>
      <c r="AC22" s="128">
        <v>6.7344999999999997</v>
      </c>
      <c r="AD22" s="129"/>
      <c r="AE22" s="129"/>
      <c r="AF22" s="129"/>
    </row>
    <row r="23" spans="1:32" hidden="1" outlineLevel="1">
      <c r="A23" s="62">
        <v>40909</v>
      </c>
      <c r="B23" s="128">
        <v>570736.24471839005</v>
      </c>
      <c r="C23" s="128">
        <v>363273.32644407998</v>
      </c>
      <c r="D23" s="128">
        <v>207462.91827431001</v>
      </c>
      <c r="E23" s="128">
        <v>200026.80467406</v>
      </c>
      <c r="F23" s="128">
        <v>87449.023249250007</v>
      </c>
      <c r="G23" s="128">
        <v>112577.78142481</v>
      </c>
      <c r="H23" s="128">
        <v>146863.23494354001</v>
      </c>
      <c r="I23" s="128">
        <v>96559.576272999999</v>
      </c>
      <c r="J23" s="128">
        <v>50303.658670539997</v>
      </c>
      <c r="K23" s="128">
        <v>317620.03698406997</v>
      </c>
      <c r="L23" s="128">
        <v>164657.22999244</v>
      </c>
      <c r="M23" s="128">
        <v>152962.80699163</v>
      </c>
      <c r="N23" s="128">
        <v>13.1653</v>
      </c>
      <c r="O23" s="128">
        <v>15.2767</v>
      </c>
      <c r="P23" s="128">
        <v>14.912000000000001</v>
      </c>
      <c r="Q23" s="128">
        <v>8.5745000000000005</v>
      </c>
      <c r="R23" s="128">
        <v>8.5822000000000003</v>
      </c>
      <c r="S23" s="128">
        <v>26.389600000000002</v>
      </c>
      <c r="T23" s="128">
        <v>26.772200000000002</v>
      </c>
      <c r="U23" s="128">
        <v>24.274000000000001</v>
      </c>
      <c r="V23" s="128">
        <v>10.818899999999999</v>
      </c>
      <c r="W23" s="128">
        <v>10.308400000000001</v>
      </c>
      <c r="X23" s="128">
        <v>7.2770000000000001</v>
      </c>
      <c r="Y23" s="128">
        <v>7.8224999999999998</v>
      </c>
      <c r="Z23" s="128">
        <v>3.2334999999999998</v>
      </c>
      <c r="AA23" s="128">
        <v>11.359500000000001</v>
      </c>
      <c r="AB23" s="128">
        <v>15.5778</v>
      </c>
      <c r="AC23" s="128">
        <v>6.8174999999999999</v>
      </c>
      <c r="AD23" s="129"/>
      <c r="AE23" s="129"/>
      <c r="AF23" s="129"/>
    </row>
    <row r="24" spans="1:32" hidden="1" outlineLevel="1">
      <c r="A24" s="62">
        <v>40940</v>
      </c>
      <c r="B24" s="128">
        <v>575736.97581693996</v>
      </c>
      <c r="C24" s="128">
        <v>365264.90538703999</v>
      </c>
      <c r="D24" s="128">
        <v>210472.07042989999</v>
      </c>
      <c r="E24" s="128">
        <v>197881.19983937001</v>
      </c>
      <c r="F24" s="128">
        <v>87963.506733410002</v>
      </c>
      <c r="G24" s="128">
        <v>109917.69310596</v>
      </c>
      <c r="H24" s="128">
        <v>142491.05375701</v>
      </c>
      <c r="I24" s="128">
        <v>91655.277878330016</v>
      </c>
      <c r="J24" s="128">
        <v>50835.775878679997</v>
      </c>
      <c r="K24" s="128">
        <v>324713.27948247007</v>
      </c>
      <c r="L24" s="128">
        <v>169502.79201696999</v>
      </c>
      <c r="M24" s="128">
        <v>155210.48746550005</v>
      </c>
      <c r="N24" s="128">
        <v>12.757218377303492</v>
      </c>
      <c r="O24" s="128">
        <v>15.0123</v>
      </c>
      <c r="P24" s="128">
        <v>14.481400000000001</v>
      </c>
      <c r="Q24" s="128">
        <v>8.1538555830251696</v>
      </c>
      <c r="R24" s="128">
        <v>8.1775447025231642</v>
      </c>
      <c r="S24" s="128">
        <v>27.015499999999999</v>
      </c>
      <c r="T24" s="128">
        <v>27.419699999999999</v>
      </c>
      <c r="U24" s="128">
        <v>26.781199999999998</v>
      </c>
      <c r="V24" s="128">
        <v>11.019299999999999</v>
      </c>
      <c r="W24" s="128">
        <v>10.3569</v>
      </c>
      <c r="X24" s="128">
        <v>7.9402999999999997</v>
      </c>
      <c r="Y24" s="128">
        <v>8.4144000000000005</v>
      </c>
      <c r="Z24" s="128">
        <v>4.9611999999999998</v>
      </c>
      <c r="AA24" s="128">
        <v>11.393000000000001</v>
      </c>
      <c r="AB24" s="128">
        <v>15.268800000000001</v>
      </c>
      <c r="AC24" s="128">
        <v>6.9611000000000001</v>
      </c>
      <c r="AD24" s="129"/>
      <c r="AE24" s="129"/>
      <c r="AF24" s="129"/>
    </row>
    <row r="25" spans="1:32" hidden="1" outlineLevel="1">
      <c r="A25" s="62">
        <v>40969</v>
      </c>
      <c r="B25" s="128">
        <v>578031.73188780004</v>
      </c>
      <c r="C25" s="128">
        <v>367501.52234900999</v>
      </c>
      <c r="D25" s="128">
        <v>210530.20953878999</v>
      </c>
      <c r="E25" s="128">
        <v>194794.84527103</v>
      </c>
      <c r="F25" s="128">
        <v>88746.674622150007</v>
      </c>
      <c r="G25" s="128">
        <v>106048.17064888</v>
      </c>
      <c r="H25" s="128">
        <v>145300.91748041997</v>
      </c>
      <c r="I25" s="128">
        <v>95831.238574019997</v>
      </c>
      <c r="J25" s="128">
        <v>49469.678906399997</v>
      </c>
      <c r="K25" s="128">
        <v>330308.04907669005</v>
      </c>
      <c r="L25" s="128">
        <v>174615.03602378001</v>
      </c>
      <c r="M25" s="128">
        <v>155693.01305290998</v>
      </c>
      <c r="N25" s="128">
        <v>12.8086</v>
      </c>
      <c r="O25" s="128">
        <v>14.811999999999999</v>
      </c>
      <c r="P25" s="128">
        <v>14.347799999999999</v>
      </c>
      <c r="Q25" s="128">
        <v>7.7576000000000001</v>
      </c>
      <c r="R25" s="128">
        <v>7.7710999999999997</v>
      </c>
      <c r="S25" s="128">
        <v>27.2058</v>
      </c>
      <c r="T25" s="128">
        <v>27.5031</v>
      </c>
      <c r="U25" s="128">
        <v>26.482099999999999</v>
      </c>
      <c r="V25" s="128">
        <v>11.543900000000001</v>
      </c>
      <c r="W25" s="128">
        <v>10.9427</v>
      </c>
      <c r="X25" s="128">
        <v>6.2835000000000001</v>
      </c>
      <c r="Y25" s="128">
        <v>7.1508000000000003</v>
      </c>
      <c r="Z25" s="128">
        <v>2.3858000000000001</v>
      </c>
      <c r="AA25" s="128">
        <v>11.2639</v>
      </c>
      <c r="AB25" s="128">
        <v>15.1038</v>
      </c>
      <c r="AC25" s="128">
        <v>6.6246</v>
      </c>
      <c r="AD25" s="129"/>
      <c r="AE25" s="129"/>
      <c r="AF25" s="129"/>
    </row>
    <row r="26" spans="1:32" hidden="1" outlineLevel="1">
      <c r="A26" s="62">
        <v>41000</v>
      </c>
      <c r="B26" s="128">
        <v>582688.27668914001</v>
      </c>
      <c r="C26" s="128">
        <v>370388.48103769001</v>
      </c>
      <c r="D26" s="128">
        <v>212299.79565145</v>
      </c>
      <c r="E26" s="128">
        <v>193697.97171565</v>
      </c>
      <c r="F26" s="128">
        <v>89786.705796619994</v>
      </c>
      <c r="G26" s="128">
        <v>103911.26591903</v>
      </c>
      <c r="H26" s="128">
        <v>143083.92726674004</v>
      </c>
      <c r="I26" s="128">
        <v>93827.452102819996</v>
      </c>
      <c r="J26" s="128">
        <v>49256.475163919997</v>
      </c>
      <c r="K26" s="128">
        <v>336672.83731729002</v>
      </c>
      <c r="L26" s="128">
        <v>180039.82267605999</v>
      </c>
      <c r="M26" s="128">
        <v>156633.01464122999</v>
      </c>
      <c r="N26" s="128">
        <v>12.5707</v>
      </c>
      <c r="O26" s="128">
        <v>14.327999999999999</v>
      </c>
      <c r="P26" s="128">
        <v>13.701700000000001</v>
      </c>
      <c r="Q26" s="128">
        <v>7.8460999999999999</v>
      </c>
      <c r="R26" s="128">
        <v>7.8459000000000003</v>
      </c>
      <c r="S26" s="128">
        <v>26.8995</v>
      </c>
      <c r="T26" s="128">
        <v>27.334399999999999</v>
      </c>
      <c r="U26" s="128">
        <v>25.974499999999999</v>
      </c>
      <c r="V26" s="128">
        <v>10.9564</v>
      </c>
      <c r="W26" s="128">
        <v>10.400399999999999</v>
      </c>
      <c r="X26" s="128">
        <v>6.0804999999999998</v>
      </c>
      <c r="Y26" s="128">
        <v>6.68</v>
      </c>
      <c r="Z26" s="128">
        <v>3.3014999999999999</v>
      </c>
      <c r="AA26" s="128">
        <v>11.102399999999999</v>
      </c>
      <c r="AB26" s="128">
        <v>14.8072</v>
      </c>
      <c r="AC26" s="128">
        <v>6.5994999999999999</v>
      </c>
      <c r="AD26" s="129"/>
      <c r="AE26" s="129"/>
      <c r="AF26" s="129"/>
    </row>
    <row r="27" spans="1:32" hidden="1" outlineLevel="1">
      <c r="A27" s="62">
        <v>41030</v>
      </c>
      <c r="B27" s="128">
        <v>580538.05249398004</v>
      </c>
      <c r="C27" s="128">
        <v>373411.98592635</v>
      </c>
      <c r="D27" s="128">
        <v>207126.06656763001</v>
      </c>
      <c r="E27" s="128">
        <v>192081.64592928</v>
      </c>
      <c r="F27" s="128">
        <v>90838.512501570003</v>
      </c>
      <c r="G27" s="128">
        <v>101243.13342771</v>
      </c>
      <c r="H27" s="128">
        <v>140741.23590927001</v>
      </c>
      <c r="I27" s="128">
        <v>92235.999468130001</v>
      </c>
      <c r="J27" s="128">
        <v>48505.23644113999</v>
      </c>
      <c r="K27" s="128">
        <v>336956.22068628005</v>
      </c>
      <c r="L27" s="128">
        <v>180479.40820074003</v>
      </c>
      <c r="M27" s="128">
        <v>156476.81248554002</v>
      </c>
      <c r="N27" s="128">
        <v>12.7593</v>
      </c>
      <c r="O27" s="128">
        <v>14.374000000000001</v>
      </c>
      <c r="P27" s="128">
        <v>13.760999999999999</v>
      </c>
      <c r="Q27" s="128">
        <v>7.8723000000000001</v>
      </c>
      <c r="R27" s="128">
        <v>7.8986000000000001</v>
      </c>
      <c r="S27" s="128">
        <v>26.988299999999999</v>
      </c>
      <c r="T27" s="128">
        <v>27.305299999999999</v>
      </c>
      <c r="U27" s="128">
        <v>25.847899999999999</v>
      </c>
      <c r="V27" s="128">
        <v>10.476900000000001</v>
      </c>
      <c r="W27" s="128">
        <v>9.8185000000000002</v>
      </c>
      <c r="X27" s="128">
        <v>6.6515000000000004</v>
      </c>
      <c r="Y27" s="128">
        <v>7.0255000000000001</v>
      </c>
      <c r="Z27" s="128">
        <v>3.7730000000000001</v>
      </c>
      <c r="AA27" s="128">
        <v>10.962999999999999</v>
      </c>
      <c r="AB27" s="128">
        <v>14.7659</v>
      </c>
      <c r="AC27" s="128">
        <v>6.6372</v>
      </c>
      <c r="AD27" s="129"/>
      <c r="AE27" s="129"/>
      <c r="AF27" s="129"/>
    </row>
    <row r="28" spans="1:32" hidden="1" outlineLevel="1">
      <c r="A28" s="62">
        <v>41061</v>
      </c>
      <c r="B28" s="128">
        <v>585926.22026562004</v>
      </c>
      <c r="C28" s="128">
        <v>380472.04354583001</v>
      </c>
      <c r="D28" s="128">
        <v>205454.17671979</v>
      </c>
      <c r="E28" s="128">
        <v>189687.03654068001</v>
      </c>
      <c r="F28" s="128">
        <v>91354.168878199998</v>
      </c>
      <c r="G28" s="128">
        <v>98332.867662479999</v>
      </c>
      <c r="H28" s="128">
        <v>140963.44807462007</v>
      </c>
      <c r="I28" s="128">
        <v>93106.503165830014</v>
      </c>
      <c r="J28" s="128">
        <v>47856.944908789999</v>
      </c>
      <c r="K28" s="128">
        <v>342449.30567423999</v>
      </c>
      <c r="L28" s="128">
        <v>183021.74607579</v>
      </c>
      <c r="M28" s="128">
        <v>159427.55959845</v>
      </c>
      <c r="N28" s="128">
        <v>14.5563</v>
      </c>
      <c r="O28" s="128">
        <v>17.295999999999999</v>
      </c>
      <c r="P28" s="128">
        <v>17.089099999999998</v>
      </c>
      <c r="Q28" s="128">
        <v>8.6271000000000004</v>
      </c>
      <c r="R28" s="128">
        <v>8.6484000000000005</v>
      </c>
      <c r="S28" s="128">
        <v>25.472200000000001</v>
      </c>
      <c r="T28" s="128">
        <v>26.530899999999999</v>
      </c>
      <c r="U28" s="128">
        <v>25.446300000000001</v>
      </c>
      <c r="V28" s="128">
        <v>12.1213</v>
      </c>
      <c r="W28" s="128">
        <v>11.577299999999999</v>
      </c>
      <c r="X28" s="128">
        <v>9.2502999999999993</v>
      </c>
      <c r="Y28" s="128">
        <v>10.5337</v>
      </c>
      <c r="Z28" s="128">
        <v>3.1524999999999999</v>
      </c>
      <c r="AA28" s="128">
        <v>10.869199999999999</v>
      </c>
      <c r="AB28" s="128">
        <v>15.0016</v>
      </c>
      <c r="AC28" s="128">
        <v>6.7714999999999996</v>
      </c>
      <c r="AD28" s="129"/>
      <c r="AE28" s="129"/>
      <c r="AF28" s="129"/>
    </row>
    <row r="29" spans="1:32" hidden="1" outlineLevel="1">
      <c r="A29" s="62">
        <v>41091</v>
      </c>
      <c r="B29" s="128">
        <v>584689.02120871004</v>
      </c>
      <c r="C29" s="128">
        <v>378411.59216007998</v>
      </c>
      <c r="D29" s="128">
        <v>206277.42904863</v>
      </c>
      <c r="E29" s="128">
        <v>189760.07035219</v>
      </c>
      <c r="F29" s="128">
        <v>93021.501394539999</v>
      </c>
      <c r="G29" s="128">
        <v>96738.568957650001</v>
      </c>
      <c r="H29" s="128">
        <v>149800.85346786003</v>
      </c>
      <c r="I29" s="128">
        <v>97708.599598029978</v>
      </c>
      <c r="J29" s="128">
        <v>52092.25386982999</v>
      </c>
      <c r="K29" s="128">
        <v>345507.61157651996</v>
      </c>
      <c r="L29" s="128">
        <v>182646.21637665</v>
      </c>
      <c r="M29" s="128">
        <v>162861.39519986999</v>
      </c>
      <c r="N29" s="128">
        <v>15.476900000000001</v>
      </c>
      <c r="O29" s="128">
        <v>18.954699999999999</v>
      </c>
      <c r="P29" s="128">
        <v>19.0624</v>
      </c>
      <c r="Q29" s="128">
        <v>8.4365000000000006</v>
      </c>
      <c r="R29" s="128">
        <v>8.4476999999999993</v>
      </c>
      <c r="S29" s="128">
        <v>27.522300000000001</v>
      </c>
      <c r="T29" s="128">
        <v>27.707799999999999</v>
      </c>
      <c r="U29" s="128">
        <v>27.1083</v>
      </c>
      <c r="V29" s="128">
        <v>11.3803</v>
      </c>
      <c r="W29" s="128">
        <v>10.254200000000001</v>
      </c>
      <c r="X29" s="128">
        <v>10.519600000000001</v>
      </c>
      <c r="Y29" s="128">
        <v>11.672000000000001</v>
      </c>
      <c r="Z29" s="128">
        <v>3.2298</v>
      </c>
      <c r="AA29" s="128">
        <v>11.335599999999999</v>
      </c>
      <c r="AB29" s="128">
        <v>15.8644</v>
      </c>
      <c r="AC29" s="128">
        <v>6.9404000000000003</v>
      </c>
      <c r="AD29" s="129"/>
      <c r="AE29" s="129"/>
      <c r="AF29" s="129"/>
    </row>
    <row r="30" spans="1:32" hidden="1" outlineLevel="1">
      <c r="A30" s="62">
        <v>41122</v>
      </c>
      <c r="B30" s="128">
        <v>589631.54967374995</v>
      </c>
      <c r="C30" s="128">
        <v>382585.21404892002</v>
      </c>
      <c r="D30" s="128">
        <v>207046.33562483001</v>
      </c>
      <c r="E30" s="128">
        <v>189431.10177601001</v>
      </c>
      <c r="F30" s="128">
        <v>95376.856732090004</v>
      </c>
      <c r="G30" s="128">
        <v>94054.245043920004</v>
      </c>
      <c r="H30" s="128">
        <v>150194.17498626997</v>
      </c>
      <c r="I30" s="128">
        <v>97862.865365310019</v>
      </c>
      <c r="J30" s="128">
        <v>52331.309620960004</v>
      </c>
      <c r="K30" s="128">
        <v>349978.1677855</v>
      </c>
      <c r="L30" s="128">
        <v>182983.64761451998</v>
      </c>
      <c r="M30" s="128">
        <v>166994.52017098002</v>
      </c>
      <c r="N30" s="128">
        <v>15.3986</v>
      </c>
      <c r="O30" s="128">
        <v>19.469200000000001</v>
      </c>
      <c r="P30" s="128">
        <v>19.593399999999999</v>
      </c>
      <c r="Q30" s="128">
        <v>8.5538000000000007</v>
      </c>
      <c r="R30" s="128">
        <v>8.5721000000000007</v>
      </c>
      <c r="S30" s="128">
        <v>27.086500000000001</v>
      </c>
      <c r="T30" s="128">
        <v>27.272600000000001</v>
      </c>
      <c r="U30" s="128">
        <v>25.296800000000001</v>
      </c>
      <c r="V30" s="128">
        <v>11.8504</v>
      </c>
      <c r="W30" s="128">
        <v>11.2172</v>
      </c>
      <c r="X30" s="128">
        <v>12.4064</v>
      </c>
      <c r="Y30" s="128">
        <v>13.5802</v>
      </c>
      <c r="Z30" s="128">
        <v>3.246</v>
      </c>
      <c r="AA30" s="128">
        <v>11.8514</v>
      </c>
      <c r="AB30" s="128">
        <v>16.709599999999998</v>
      </c>
      <c r="AC30" s="128">
        <v>7.0708000000000002</v>
      </c>
      <c r="AD30" s="129"/>
      <c r="AE30" s="129"/>
      <c r="AF30" s="129"/>
    </row>
    <row r="31" spans="1:32" hidden="1" outlineLevel="1">
      <c r="A31" s="62">
        <v>41153</v>
      </c>
      <c r="B31" s="128">
        <v>595393.60229368997</v>
      </c>
      <c r="C31" s="128">
        <v>386594.91689301003</v>
      </c>
      <c r="D31" s="128">
        <v>208798.68540068</v>
      </c>
      <c r="E31" s="128">
        <v>189063.25229378999</v>
      </c>
      <c r="F31" s="128">
        <v>96947.076058449995</v>
      </c>
      <c r="G31" s="128">
        <v>92116.176235339997</v>
      </c>
      <c r="H31" s="128">
        <v>151199.69737291004</v>
      </c>
      <c r="I31" s="128">
        <v>100015.68127385003</v>
      </c>
      <c r="J31" s="128">
        <v>51184.016099059998</v>
      </c>
      <c r="K31" s="128">
        <v>354391.4666610001</v>
      </c>
      <c r="L31" s="128">
        <v>181866.09508901997</v>
      </c>
      <c r="M31" s="128">
        <v>172525.37157198001</v>
      </c>
      <c r="N31" s="128">
        <v>14.901</v>
      </c>
      <c r="O31" s="128">
        <v>18.273700000000002</v>
      </c>
      <c r="P31" s="128">
        <v>17.950199999999999</v>
      </c>
      <c r="Q31" s="128">
        <v>8.3021999999999991</v>
      </c>
      <c r="R31" s="128">
        <v>8.3079999999999998</v>
      </c>
      <c r="S31" s="128">
        <v>27.9863</v>
      </c>
      <c r="T31" s="128">
        <v>28.209599999999998</v>
      </c>
      <c r="U31" s="128">
        <v>27.325800000000001</v>
      </c>
      <c r="V31" s="128">
        <v>11.895799999999999</v>
      </c>
      <c r="W31" s="128">
        <v>11.410399999999999</v>
      </c>
      <c r="X31" s="128">
        <v>11.037599999999999</v>
      </c>
      <c r="Y31" s="128">
        <v>12.084199999999999</v>
      </c>
      <c r="Z31" s="128">
        <v>3.3176000000000001</v>
      </c>
      <c r="AA31" s="128">
        <v>12.0526</v>
      </c>
      <c r="AB31" s="128">
        <v>17.817</v>
      </c>
      <c r="AC31" s="128">
        <v>7.2435999999999998</v>
      </c>
      <c r="AD31" s="129"/>
      <c r="AE31" s="129"/>
      <c r="AF31" s="129"/>
    </row>
    <row r="32" spans="1:32" hidden="1" outlineLevel="1">
      <c r="A32" s="62">
        <v>41183</v>
      </c>
      <c r="B32" s="128">
        <v>601162.43244384998</v>
      </c>
      <c r="C32" s="128">
        <v>389132.16724580002</v>
      </c>
      <c r="D32" s="128">
        <v>212030.26519805001</v>
      </c>
      <c r="E32" s="128">
        <v>190068.41973955001</v>
      </c>
      <c r="F32" s="128">
        <v>99611.81297128</v>
      </c>
      <c r="G32" s="128">
        <v>90456.606768269994</v>
      </c>
      <c r="H32" s="128">
        <v>153519.54436772008</v>
      </c>
      <c r="I32" s="128">
        <v>100400.87918782001</v>
      </c>
      <c r="J32" s="128">
        <v>53118.665179900003</v>
      </c>
      <c r="K32" s="128">
        <v>356078.80583287007</v>
      </c>
      <c r="L32" s="128">
        <v>179110.74106260997</v>
      </c>
      <c r="M32" s="128">
        <v>176968.06477026001</v>
      </c>
      <c r="N32" s="128">
        <v>16.186599999999999</v>
      </c>
      <c r="O32" s="128">
        <v>20.9556</v>
      </c>
      <c r="P32" s="128">
        <v>21.0639</v>
      </c>
      <c r="Q32" s="128">
        <v>8.3567</v>
      </c>
      <c r="R32" s="128">
        <v>8.3684999999999992</v>
      </c>
      <c r="S32" s="128">
        <v>27.969000000000001</v>
      </c>
      <c r="T32" s="128">
        <v>28.492899999999999</v>
      </c>
      <c r="U32" s="128">
        <v>27.889099999999999</v>
      </c>
      <c r="V32" s="128">
        <v>13.4893</v>
      </c>
      <c r="W32" s="128">
        <v>13.501200000000001</v>
      </c>
      <c r="X32" s="128">
        <v>15.4964</v>
      </c>
      <c r="Y32" s="128">
        <v>17.427399999999999</v>
      </c>
      <c r="Z32" s="128">
        <v>3.6294</v>
      </c>
      <c r="AA32" s="128">
        <v>12.592000000000001</v>
      </c>
      <c r="AB32" s="128">
        <v>18.807200000000002</v>
      </c>
      <c r="AC32" s="128">
        <v>7.4776999999999996</v>
      </c>
      <c r="AD32" s="129"/>
      <c r="AE32" s="129"/>
      <c r="AF32" s="129"/>
    </row>
    <row r="33" spans="1:32" hidden="1" outlineLevel="1">
      <c r="A33" s="62">
        <v>41214</v>
      </c>
      <c r="B33" s="128">
        <v>610528.39838097</v>
      </c>
      <c r="C33" s="128">
        <v>390950.59021172998</v>
      </c>
      <c r="D33" s="128">
        <v>219577.80816923999</v>
      </c>
      <c r="E33" s="128">
        <v>188938.71011282</v>
      </c>
      <c r="F33" s="128">
        <v>101328.64399544999</v>
      </c>
      <c r="G33" s="128">
        <v>87610.066117370006</v>
      </c>
      <c r="H33" s="128">
        <v>151726.67853519996</v>
      </c>
      <c r="I33" s="128">
        <v>101568.47832674001</v>
      </c>
      <c r="J33" s="128">
        <v>50158.200208459995</v>
      </c>
      <c r="K33" s="128">
        <v>361752.17053514003</v>
      </c>
      <c r="L33" s="128">
        <v>180591.85698414</v>
      </c>
      <c r="M33" s="128">
        <v>181160.313551</v>
      </c>
      <c r="N33" s="128">
        <v>17.603400000000001</v>
      </c>
      <c r="O33" s="128">
        <v>22.465299999999999</v>
      </c>
      <c r="P33" s="128">
        <v>22.6158</v>
      </c>
      <c r="Q33" s="128">
        <v>8.7829999999999995</v>
      </c>
      <c r="R33" s="128">
        <v>8.8078000000000003</v>
      </c>
      <c r="S33" s="128">
        <v>29.107900000000001</v>
      </c>
      <c r="T33" s="128">
        <v>29.3184</v>
      </c>
      <c r="U33" s="128">
        <v>29.0123</v>
      </c>
      <c r="V33" s="128">
        <v>12.032</v>
      </c>
      <c r="W33" s="128">
        <v>11.6272</v>
      </c>
      <c r="X33" s="128">
        <v>17.1371</v>
      </c>
      <c r="Y33" s="128">
        <v>18.728000000000002</v>
      </c>
      <c r="Z33" s="128">
        <v>3.1044</v>
      </c>
      <c r="AA33" s="128">
        <v>13.153700000000001</v>
      </c>
      <c r="AB33" s="128">
        <v>19.629000000000001</v>
      </c>
      <c r="AC33" s="128">
        <v>7.5148999999999999</v>
      </c>
      <c r="AD33" s="129"/>
      <c r="AE33" s="129"/>
      <c r="AF33" s="129"/>
    </row>
    <row r="34" spans="1:32" hidden="1" outlineLevel="1">
      <c r="A34" s="62">
        <v>41244</v>
      </c>
      <c r="B34" s="128">
        <v>605425.03467742004</v>
      </c>
      <c r="C34" s="128">
        <v>393147.39799196</v>
      </c>
      <c r="D34" s="128">
        <v>212277.63668545999</v>
      </c>
      <c r="E34" s="128">
        <v>187629.27294518001</v>
      </c>
      <c r="F34" s="128">
        <v>102689.66195751</v>
      </c>
      <c r="G34" s="128">
        <v>84939.610987670007</v>
      </c>
      <c r="H34" s="128">
        <v>173319.22252192005</v>
      </c>
      <c r="I34" s="128">
        <v>112643.8473237</v>
      </c>
      <c r="J34" s="128">
        <v>60675.375198220005</v>
      </c>
      <c r="K34" s="128">
        <v>369264.15257233003</v>
      </c>
      <c r="L34" s="128">
        <v>186771.63240707997</v>
      </c>
      <c r="M34" s="128">
        <v>182492.52016525</v>
      </c>
      <c r="N34" s="128">
        <v>14.8096</v>
      </c>
      <c r="O34" s="128">
        <v>17.200199999999999</v>
      </c>
      <c r="P34" s="128">
        <v>16.593800000000002</v>
      </c>
      <c r="Q34" s="128">
        <v>9.3491999999999997</v>
      </c>
      <c r="R34" s="128">
        <v>9.3909000000000002</v>
      </c>
      <c r="S34" s="128">
        <v>27.790600000000001</v>
      </c>
      <c r="T34" s="128">
        <v>27.944600000000001</v>
      </c>
      <c r="U34" s="128">
        <v>26.656600000000001</v>
      </c>
      <c r="V34" s="128">
        <v>11.3558</v>
      </c>
      <c r="W34" s="128">
        <v>10.9306</v>
      </c>
      <c r="X34" s="128">
        <v>9.2597000000000005</v>
      </c>
      <c r="Y34" s="128">
        <v>11.830299999999999</v>
      </c>
      <c r="Z34" s="128">
        <v>1.8857999999999999</v>
      </c>
      <c r="AA34" s="128">
        <v>13.5854</v>
      </c>
      <c r="AB34" s="128">
        <v>19.467600000000001</v>
      </c>
      <c r="AC34" s="128">
        <v>7.4025999999999996</v>
      </c>
      <c r="AD34" s="129"/>
      <c r="AE34" s="129"/>
      <c r="AF34" s="129"/>
    </row>
    <row r="35" spans="1:32" hidden="1" outlineLevel="1">
      <c r="A35" s="62">
        <v>41275</v>
      </c>
      <c r="B35" s="128">
        <v>606946.82086106006</v>
      </c>
      <c r="C35" s="128">
        <v>393150.28435685998</v>
      </c>
      <c r="D35" s="128">
        <v>213796.53650419999</v>
      </c>
      <c r="E35" s="128">
        <v>188269.0879474</v>
      </c>
      <c r="F35" s="128">
        <v>104336.21203330001</v>
      </c>
      <c r="G35" s="128">
        <v>83932.875914100005</v>
      </c>
      <c r="H35" s="128">
        <v>175124.29846096996</v>
      </c>
      <c r="I35" s="128">
        <v>114287.41245445999</v>
      </c>
      <c r="J35" s="128">
        <v>60836.886006509994</v>
      </c>
      <c r="K35" s="128">
        <v>377816.51884768996</v>
      </c>
      <c r="L35" s="128">
        <v>192635.16794809996</v>
      </c>
      <c r="M35" s="128">
        <v>185181.35089959</v>
      </c>
      <c r="N35" s="128">
        <v>13.7677</v>
      </c>
      <c r="O35" s="128">
        <v>16.323499999999999</v>
      </c>
      <c r="P35" s="128">
        <v>15.4032</v>
      </c>
      <c r="Q35" s="128">
        <v>8.9286999999999992</v>
      </c>
      <c r="R35" s="128">
        <v>8.9375999999999998</v>
      </c>
      <c r="S35" s="128">
        <v>27.925699999999999</v>
      </c>
      <c r="T35" s="128">
        <v>28.057400000000001</v>
      </c>
      <c r="U35" s="128">
        <v>26.985600000000002</v>
      </c>
      <c r="V35" s="128">
        <v>10.8743</v>
      </c>
      <c r="W35" s="128">
        <v>10.470599999999999</v>
      </c>
      <c r="X35" s="128">
        <v>7.7473999999999998</v>
      </c>
      <c r="Y35" s="128">
        <v>8.3853000000000009</v>
      </c>
      <c r="Z35" s="128">
        <v>3.2629999999999999</v>
      </c>
      <c r="AA35" s="128">
        <v>14.215</v>
      </c>
      <c r="AB35" s="128">
        <v>19.9527</v>
      </c>
      <c r="AC35" s="128">
        <v>7.3606999999999996</v>
      </c>
      <c r="AD35" s="129"/>
      <c r="AE35" s="129"/>
      <c r="AF35" s="129"/>
    </row>
    <row r="36" spans="1:32" hidden="1" outlineLevel="1">
      <c r="A36" s="62">
        <v>41306</v>
      </c>
      <c r="B36" s="128">
        <v>612640.52881277003</v>
      </c>
      <c r="C36" s="128">
        <v>398209.10585897003</v>
      </c>
      <c r="D36" s="128">
        <v>214431.42295380001</v>
      </c>
      <c r="E36" s="128">
        <v>188218.71779396001</v>
      </c>
      <c r="F36" s="128">
        <v>105231.23140788999</v>
      </c>
      <c r="G36" s="128">
        <v>82987.486386069999</v>
      </c>
      <c r="H36" s="128">
        <v>172900.26536098996</v>
      </c>
      <c r="I36" s="128">
        <v>112369.1999408</v>
      </c>
      <c r="J36" s="128">
        <v>60531.065420190003</v>
      </c>
      <c r="K36" s="128">
        <v>384767.57521123008</v>
      </c>
      <c r="L36" s="128">
        <v>201069.83344529005</v>
      </c>
      <c r="M36" s="128">
        <v>183697.74176593998</v>
      </c>
      <c r="N36" s="128">
        <v>13.1495</v>
      </c>
      <c r="O36" s="128">
        <v>15.397399999999999</v>
      </c>
      <c r="P36" s="128">
        <v>14.459899999999999</v>
      </c>
      <c r="Q36" s="128">
        <v>9.1953999999999994</v>
      </c>
      <c r="R36" s="128">
        <v>9.2114999999999991</v>
      </c>
      <c r="S36" s="128">
        <v>28.951499999999999</v>
      </c>
      <c r="T36" s="128">
        <v>29.093299999999999</v>
      </c>
      <c r="U36" s="128">
        <v>28.446999999999999</v>
      </c>
      <c r="V36" s="128">
        <v>11.7454</v>
      </c>
      <c r="W36" s="128">
        <v>10.5565</v>
      </c>
      <c r="X36" s="128">
        <v>6.3856999999999999</v>
      </c>
      <c r="Y36" s="128">
        <v>6.8921000000000001</v>
      </c>
      <c r="Z36" s="128">
        <v>2.9033000000000002</v>
      </c>
      <c r="AA36" s="128">
        <v>13.4163</v>
      </c>
      <c r="AB36" s="128">
        <v>18.439800000000002</v>
      </c>
      <c r="AC36" s="128">
        <v>7.2282000000000002</v>
      </c>
      <c r="AD36" s="129"/>
      <c r="AE36" s="129"/>
      <c r="AF36" s="129"/>
    </row>
    <row r="37" spans="1:32" hidden="1" outlineLevel="1">
      <c r="A37" s="62">
        <v>41334</v>
      </c>
      <c r="B37" s="128">
        <v>613186.38013913995</v>
      </c>
      <c r="C37" s="128">
        <v>392005.28878330998</v>
      </c>
      <c r="D37" s="128">
        <v>221181.09135582999</v>
      </c>
      <c r="E37" s="128">
        <v>188405.94733159</v>
      </c>
      <c r="F37" s="128">
        <v>106447.87087478</v>
      </c>
      <c r="G37" s="128">
        <v>81958.076456809998</v>
      </c>
      <c r="H37" s="128">
        <v>173262.74269054006</v>
      </c>
      <c r="I37" s="128">
        <v>114181.80233377</v>
      </c>
      <c r="J37" s="128">
        <v>59080.940356769999</v>
      </c>
      <c r="K37" s="128">
        <v>390185.27680947998</v>
      </c>
      <c r="L37" s="128">
        <v>208028.12761377997</v>
      </c>
      <c r="M37" s="128">
        <v>182157.14919570004</v>
      </c>
      <c r="N37" s="128">
        <v>13.5219</v>
      </c>
      <c r="O37" s="128">
        <v>15.505100000000001</v>
      </c>
      <c r="P37" s="128">
        <v>14.6142</v>
      </c>
      <c r="Q37" s="128">
        <v>9.9809999999999999</v>
      </c>
      <c r="R37" s="128">
        <v>9.9857999999999993</v>
      </c>
      <c r="S37" s="128">
        <v>29.851800000000001</v>
      </c>
      <c r="T37" s="128">
        <v>30.054200000000002</v>
      </c>
      <c r="U37" s="128">
        <v>29.018699999999999</v>
      </c>
      <c r="V37" s="128">
        <v>13.012600000000001</v>
      </c>
      <c r="W37" s="128">
        <v>12.977600000000001</v>
      </c>
      <c r="X37" s="128">
        <v>6.1543000000000001</v>
      </c>
      <c r="Y37" s="128">
        <v>6.7812999999999999</v>
      </c>
      <c r="Z37" s="128">
        <v>3.4426000000000001</v>
      </c>
      <c r="AA37" s="128">
        <v>13.054600000000001</v>
      </c>
      <c r="AB37" s="128">
        <v>17.546199999999999</v>
      </c>
      <c r="AC37" s="128">
        <v>6.8766999999999996</v>
      </c>
      <c r="AD37" s="129"/>
      <c r="AE37" s="129"/>
      <c r="AF37" s="129"/>
    </row>
    <row r="38" spans="1:32" hidden="1" outlineLevel="1">
      <c r="A38" s="62">
        <v>41365</v>
      </c>
      <c r="B38" s="128">
        <v>616827.55643394997</v>
      </c>
      <c r="C38" s="128">
        <v>392799.73073139001</v>
      </c>
      <c r="D38" s="128">
        <v>224027.82570255999</v>
      </c>
      <c r="E38" s="128">
        <v>190054.71670998001</v>
      </c>
      <c r="F38" s="128">
        <v>109440.24494357999</v>
      </c>
      <c r="G38" s="128">
        <v>80614.471766400005</v>
      </c>
      <c r="H38" s="128">
        <v>175776.95583613002</v>
      </c>
      <c r="I38" s="128">
        <v>117096.21924987997</v>
      </c>
      <c r="J38" s="128">
        <v>58680.736586250001</v>
      </c>
      <c r="K38" s="128">
        <v>399055.34452651005</v>
      </c>
      <c r="L38" s="128">
        <v>216997.60953497002</v>
      </c>
      <c r="M38" s="128">
        <v>182057.73499154003</v>
      </c>
      <c r="N38" s="128">
        <v>13.010999999999999</v>
      </c>
      <c r="O38" s="128">
        <v>14.6393</v>
      </c>
      <c r="P38" s="128">
        <v>13.8749</v>
      </c>
      <c r="Q38" s="128">
        <v>9.9796999999999993</v>
      </c>
      <c r="R38" s="128">
        <v>10.015499999999999</v>
      </c>
      <c r="S38" s="128">
        <v>29.200099999999999</v>
      </c>
      <c r="T38" s="128">
        <v>29.389399999999998</v>
      </c>
      <c r="U38" s="128">
        <v>27.0593</v>
      </c>
      <c r="V38" s="128">
        <v>12.473599999999999</v>
      </c>
      <c r="W38" s="128">
        <v>12.376099999999999</v>
      </c>
      <c r="X38" s="128">
        <v>6.1784999999999997</v>
      </c>
      <c r="Y38" s="128">
        <v>6.9862000000000002</v>
      </c>
      <c r="Z38" s="128">
        <v>2.73</v>
      </c>
      <c r="AA38" s="128">
        <v>12.9178</v>
      </c>
      <c r="AB38" s="128">
        <v>17.237300000000001</v>
      </c>
      <c r="AC38" s="128">
        <v>6.7920999999999996</v>
      </c>
      <c r="AD38" s="129"/>
      <c r="AE38" s="129"/>
      <c r="AF38" s="129"/>
    </row>
    <row r="39" spans="1:32" hidden="1" outlineLevel="1">
      <c r="A39" s="62">
        <v>41395</v>
      </c>
      <c r="B39" s="128">
        <v>616281.19987582997</v>
      </c>
      <c r="C39" s="128">
        <v>392237.55728975998</v>
      </c>
      <c r="D39" s="128">
        <v>224043.64258607</v>
      </c>
      <c r="E39" s="128">
        <v>190824.43566223001</v>
      </c>
      <c r="F39" s="128">
        <v>111560.0892183</v>
      </c>
      <c r="G39" s="128">
        <v>79264.346443930001</v>
      </c>
      <c r="H39" s="128">
        <v>176234.59671504001</v>
      </c>
      <c r="I39" s="128">
        <v>118225.73225793001</v>
      </c>
      <c r="J39" s="128">
        <v>58008.864457110001</v>
      </c>
      <c r="K39" s="128">
        <v>402598.71294273989</v>
      </c>
      <c r="L39" s="128">
        <v>220554.19758962997</v>
      </c>
      <c r="M39" s="128">
        <v>182044.51535311001</v>
      </c>
      <c r="N39" s="128">
        <v>13.1684</v>
      </c>
      <c r="O39" s="128">
        <v>15.1266</v>
      </c>
      <c r="P39" s="128">
        <v>14.1624</v>
      </c>
      <c r="Q39" s="128">
        <v>9.3412000000000006</v>
      </c>
      <c r="R39" s="128">
        <v>9.3889999999999993</v>
      </c>
      <c r="S39" s="128">
        <v>25.998799999999999</v>
      </c>
      <c r="T39" s="128">
        <v>26.075700000000001</v>
      </c>
      <c r="U39" s="128">
        <v>24.6251</v>
      </c>
      <c r="V39" s="128">
        <v>13.9391</v>
      </c>
      <c r="W39" s="128">
        <v>14.0464</v>
      </c>
      <c r="X39" s="128">
        <v>6.1942000000000004</v>
      </c>
      <c r="Y39" s="128">
        <v>6.5709</v>
      </c>
      <c r="Z39" s="128">
        <v>4.4791999999999996</v>
      </c>
      <c r="AA39" s="128">
        <v>12.660600000000001</v>
      </c>
      <c r="AB39" s="128">
        <v>16.994399999999999</v>
      </c>
      <c r="AC39" s="128">
        <v>6.8251999999999997</v>
      </c>
      <c r="AD39" s="129"/>
      <c r="AE39" s="129"/>
      <c r="AF39" s="129"/>
    </row>
    <row r="40" spans="1:32" hidden="1" outlineLevel="1">
      <c r="A40" s="62">
        <v>41426</v>
      </c>
      <c r="B40" s="128">
        <v>623098.01464552002</v>
      </c>
      <c r="C40" s="128">
        <v>397963.39776548999</v>
      </c>
      <c r="D40" s="128">
        <v>225134.61688002999</v>
      </c>
      <c r="E40" s="128">
        <v>189983.61115414</v>
      </c>
      <c r="F40" s="128">
        <v>112164.29151328999</v>
      </c>
      <c r="G40" s="128">
        <v>77819.319640849993</v>
      </c>
      <c r="H40" s="128">
        <v>170630.08823119002</v>
      </c>
      <c r="I40" s="128">
        <v>114245.88267241999</v>
      </c>
      <c r="J40" s="128">
        <v>56384.205558770002</v>
      </c>
      <c r="K40" s="128">
        <v>414384.42205154995</v>
      </c>
      <c r="L40" s="128">
        <v>231443.83544872995</v>
      </c>
      <c r="M40" s="128">
        <v>182940.58660282003</v>
      </c>
      <c r="N40" s="128">
        <v>12.770899999999999</v>
      </c>
      <c r="O40" s="128">
        <v>14.491899999999999</v>
      </c>
      <c r="P40" s="128">
        <v>13.6875</v>
      </c>
      <c r="Q40" s="128">
        <v>9.8673999999999999</v>
      </c>
      <c r="R40" s="128">
        <v>9.8961000000000006</v>
      </c>
      <c r="S40" s="128">
        <v>27.235700000000001</v>
      </c>
      <c r="T40" s="128">
        <v>27.419799999999999</v>
      </c>
      <c r="U40" s="128">
        <v>27.244299999999999</v>
      </c>
      <c r="V40" s="128">
        <v>13.0665</v>
      </c>
      <c r="W40" s="128">
        <v>13.068</v>
      </c>
      <c r="X40" s="128">
        <v>6.1894999999999998</v>
      </c>
      <c r="Y40" s="128">
        <v>6.6578999999999997</v>
      </c>
      <c r="Z40" s="128">
        <v>4.0884999999999998</v>
      </c>
      <c r="AA40" s="128">
        <v>11.4268</v>
      </c>
      <c r="AB40" s="128">
        <v>15.5421</v>
      </c>
      <c r="AC40" s="128">
        <v>6.2796000000000003</v>
      </c>
      <c r="AD40" s="129"/>
      <c r="AE40" s="129"/>
      <c r="AF40" s="129"/>
    </row>
    <row r="41" spans="1:32" hidden="1" outlineLevel="1">
      <c r="A41" s="62">
        <v>41456</v>
      </c>
      <c r="B41" s="128">
        <v>628187.52155170997</v>
      </c>
      <c r="C41" s="128">
        <v>399491.93463918002</v>
      </c>
      <c r="D41" s="128">
        <v>228695.58691253001</v>
      </c>
      <c r="E41" s="128">
        <v>190785.05832556999</v>
      </c>
      <c r="F41" s="128">
        <v>114646.58356817</v>
      </c>
      <c r="G41" s="128">
        <v>76138.474757400007</v>
      </c>
      <c r="H41" s="128">
        <v>178498.6960419</v>
      </c>
      <c r="I41" s="128">
        <v>120790.19163022001</v>
      </c>
      <c r="J41" s="128">
        <v>57708.504411679998</v>
      </c>
      <c r="K41" s="128">
        <v>418707.98600195011</v>
      </c>
      <c r="L41" s="128">
        <v>234369.23215592001</v>
      </c>
      <c r="M41" s="128">
        <v>184338.75384603004</v>
      </c>
      <c r="N41" s="128">
        <v>12.837300000000001</v>
      </c>
      <c r="O41" s="128">
        <v>14.912100000000001</v>
      </c>
      <c r="P41" s="128">
        <v>14.087300000000001</v>
      </c>
      <c r="Q41" s="128">
        <v>9.3697999999999997</v>
      </c>
      <c r="R41" s="128">
        <v>9.4049999999999994</v>
      </c>
      <c r="S41" s="128">
        <v>27.530899999999999</v>
      </c>
      <c r="T41" s="128">
        <v>27.666799999999999</v>
      </c>
      <c r="U41" s="128">
        <v>27.8734</v>
      </c>
      <c r="V41" s="128">
        <v>13.703900000000001</v>
      </c>
      <c r="W41" s="128">
        <v>13.1569</v>
      </c>
      <c r="X41" s="128">
        <v>5.2442000000000002</v>
      </c>
      <c r="Y41" s="128">
        <v>5.6910999999999996</v>
      </c>
      <c r="Z41" s="128">
        <v>3.3281000000000001</v>
      </c>
      <c r="AA41" s="128">
        <v>11.440099999999999</v>
      </c>
      <c r="AB41" s="128">
        <v>15.530200000000001</v>
      </c>
      <c r="AC41" s="128">
        <v>6.4488000000000003</v>
      </c>
      <c r="AD41" s="129"/>
      <c r="AE41" s="129"/>
      <c r="AF41" s="129"/>
    </row>
    <row r="42" spans="1:32" hidden="1" outlineLevel="1">
      <c r="A42" s="62">
        <v>41487</v>
      </c>
      <c r="B42" s="128">
        <v>635247.58474645996</v>
      </c>
      <c r="C42" s="128">
        <v>405927.34820234001</v>
      </c>
      <c r="D42" s="128">
        <v>229320.23654412001</v>
      </c>
      <c r="E42" s="128">
        <v>192970.18827561001</v>
      </c>
      <c r="F42" s="128">
        <v>117619.92857511</v>
      </c>
      <c r="G42" s="128">
        <v>75350.259700499999</v>
      </c>
      <c r="H42" s="128">
        <v>177899.26172092996</v>
      </c>
      <c r="I42" s="128">
        <v>121502.28885359</v>
      </c>
      <c r="J42" s="128">
        <v>56396.972867340002</v>
      </c>
      <c r="K42" s="128">
        <v>422979.66445584007</v>
      </c>
      <c r="L42" s="128">
        <v>237641.82687294</v>
      </c>
      <c r="M42" s="128">
        <v>185337.83758290001</v>
      </c>
      <c r="N42" s="128">
        <v>12.6204</v>
      </c>
      <c r="O42" s="128">
        <v>14.2797</v>
      </c>
      <c r="P42" s="128">
        <v>13.581</v>
      </c>
      <c r="Q42" s="128">
        <v>9.8181999999999992</v>
      </c>
      <c r="R42" s="128">
        <v>9.8363999999999994</v>
      </c>
      <c r="S42" s="128">
        <v>26.785699999999999</v>
      </c>
      <c r="T42" s="128">
        <v>26.896999999999998</v>
      </c>
      <c r="U42" s="128">
        <v>26.974299999999999</v>
      </c>
      <c r="V42" s="128">
        <v>13.087</v>
      </c>
      <c r="W42" s="128">
        <v>12.775399999999999</v>
      </c>
      <c r="X42" s="128">
        <v>6.0347</v>
      </c>
      <c r="Y42" s="128">
        <v>6.3067000000000002</v>
      </c>
      <c r="Z42" s="128">
        <v>3.4735999999999998</v>
      </c>
      <c r="AA42" s="128">
        <v>11.7521</v>
      </c>
      <c r="AB42" s="128">
        <v>15.6442</v>
      </c>
      <c r="AC42" s="128">
        <v>6.4705000000000004</v>
      </c>
      <c r="AD42" s="129"/>
      <c r="AE42" s="129"/>
      <c r="AF42" s="129"/>
    </row>
    <row r="43" spans="1:32" hidden="1" outlineLevel="1">
      <c r="A43" s="62">
        <v>41518</v>
      </c>
      <c r="B43" s="128">
        <v>647273.88087458001</v>
      </c>
      <c r="C43" s="128">
        <v>416780.16825296002</v>
      </c>
      <c r="D43" s="128">
        <v>230493.71262162001</v>
      </c>
      <c r="E43" s="128">
        <v>193270.27496344</v>
      </c>
      <c r="F43" s="128">
        <v>119708.25433228</v>
      </c>
      <c r="G43" s="128">
        <v>73562.020631160005</v>
      </c>
      <c r="H43" s="128">
        <v>184488.52965036</v>
      </c>
      <c r="I43" s="128">
        <v>125115.48955981</v>
      </c>
      <c r="J43" s="128">
        <v>59373.040090549985</v>
      </c>
      <c r="K43" s="128">
        <v>429599.50984735996</v>
      </c>
      <c r="L43" s="128">
        <v>242608.63880843</v>
      </c>
      <c r="M43" s="128">
        <v>186990.87103893002</v>
      </c>
      <c r="N43" s="128">
        <v>12.842499999999999</v>
      </c>
      <c r="O43" s="128">
        <v>14.3653</v>
      </c>
      <c r="P43" s="128">
        <v>13.6723</v>
      </c>
      <c r="Q43" s="128">
        <v>9.6228999999999996</v>
      </c>
      <c r="R43" s="128">
        <v>9.6465999999999994</v>
      </c>
      <c r="S43" s="128">
        <v>26.049499999999998</v>
      </c>
      <c r="T43" s="128">
        <v>26.444099999999999</v>
      </c>
      <c r="U43" s="128">
        <v>26.7272</v>
      </c>
      <c r="V43" s="128">
        <v>10.706799999999999</v>
      </c>
      <c r="W43" s="128">
        <v>10.335599999999999</v>
      </c>
      <c r="X43" s="128">
        <v>6.5982000000000003</v>
      </c>
      <c r="Y43" s="128">
        <v>6.9355000000000002</v>
      </c>
      <c r="Z43" s="128">
        <v>4.0125999999999999</v>
      </c>
      <c r="AA43" s="128">
        <v>11.7951</v>
      </c>
      <c r="AB43" s="128">
        <v>16.026800000000001</v>
      </c>
      <c r="AC43" s="128">
        <v>6.5187999999999997</v>
      </c>
      <c r="AD43" s="129"/>
      <c r="AE43" s="129"/>
      <c r="AF43" s="129"/>
    </row>
    <row r="44" spans="1:32" hidden="1" outlineLevel="1">
      <c r="A44" s="62">
        <v>41548</v>
      </c>
      <c r="B44" s="128">
        <v>655289.35005309002</v>
      </c>
      <c r="C44" s="128">
        <v>422878.10166198999</v>
      </c>
      <c r="D44" s="128">
        <v>232411.2483911</v>
      </c>
      <c r="E44" s="128">
        <v>194228.04084743999</v>
      </c>
      <c r="F44" s="128">
        <v>121724.2914692</v>
      </c>
      <c r="G44" s="128">
        <v>72503.749378239998</v>
      </c>
      <c r="H44" s="128">
        <v>179631.72389935007</v>
      </c>
      <c r="I44" s="128">
        <v>122811.85997803</v>
      </c>
      <c r="J44" s="128">
        <v>56819.863921320008</v>
      </c>
      <c r="K44" s="128">
        <v>435004.04546326998</v>
      </c>
      <c r="L44" s="128">
        <v>248720.21152213999</v>
      </c>
      <c r="M44" s="128">
        <v>186283.83394112997</v>
      </c>
      <c r="N44" s="128">
        <v>12.8005</v>
      </c>
      <c r="O44" s="128">
        <v>14.429</v>
      </c>
      <c r="P44" s="128">
        <v>14.1145</v>
      </c>
      <c r="Q44" s="128">
        <v>8.9315999999999995</v>
      </c>
      <c r="R44" s="128">
        <v>8.9532000000000007</v>
      </c>
      <c r="S44" s="128">
        <v>26.5639</v>
      </c>
      <c r="T44" s="128">
        <v>26.68</v>
      </c>
      <c r="U44" s="128">
        <v>26.73</v>
      </c>
      <c r="V44" s="128">
        <v>13.7944</v>
      </c>
      <c r="W44" s="128">
        <v>12.8657</v>
      </c>
      <c r="X44" s="128">
        <v>5.7206000000000001</v>
      </c>
      <c r="Y44" s="128">
        <v>6.1071</v>
      </c>
      <c r="Z44" s="128">
        <v>3.8248000000000002</v>
      </c>
      <c r="AA44" s="128">
        <v>12.335599999999999</v>
      </c>
      <c r="AB44" s="128">
        <v>16.1922</v>
      </c>
      <c r="AC44" s="128">
        <v>6.7759999999999998</v>
      </c>
      <c r="AD44" s="129"/>
      <c r="AE44" s="129"/>
      <c r="AF44" s="129"/>
    </row>
    <row r="45" spans="1:32" hidden="1" outlineLevel="1">
      <c r="A45" s="62">
        <v>41579</v>
      </c>
      <c r="B45" s="128">
        <v>669620.60662860004</v>
      </c>
      <c r="C45" s="128">
        <v>436342.35297141998</v>
      </c>
      <c r="D45" s="128">
        <v>233278.25365718</v>
      </c>
      <c r="E45" s="128">
        <v>192729.40015614999</v>
      </c>
      <c r="F45" s="128">
        <v>123109.85768152001</v>
      </c>
      <c r="G45" s="128">
        <v>69619.542474629998</v>
      </c>
      <c r="H45" s="128">
        <v>179590.15803049001</v>
      </c>
      <c r="I45" s="128">
        <v>122303.97823223997</v>
      </c>
      <c r="J45" s="128">
        <v>57286.179798249999</v>
      </c>
      <c r="K45" s="128">
        <v>440143.39587338001</v>
      </c>
      <c r="L45" s="128">
        <v>254597.74009430004</v>
      </c>
      <c r="M45" s="128">
        <v>185545.65577908</v>
      </c>
      <c r="N45" s="128">
        <v>13.989100000000001</v>
      </c>
      <c r="O45" s="128">
        <v>15.9773</v>
      </c>
      <c r="P45" s="128">
        <v>15.7784</v>
      </c>
      <c r="Q45" s="128">
        <v>8.6725999999999992</v>
      </c>
      <c r="R45" s="128">
        <v>8.6974999999999998</v>
      </c>
      <c r="S45" s="128">
        <v>27.735900000000001</v>
      </c>
      <c r="T45" s="128">
        <v>27.863800000000001</v>
      </c>
      <c r="U45" s="128">
        <v>28.322500000000002</v>
      </c>
      <c r="V45" s="128">
        <v>10.3514</v>
      </c>
      <c r="W45" s="128">
        <v>10.094900000000001</v>
      </c>
      <c r="X45" s="128">
        <v>6.3307000000000002</v>
      </c>
      <c r="Y45" s="128">
        <v>6.5606999999999998</v>
      </c>
      <c r="Z45" s="128">
        <v>4.6372</v>
      </c>
      <c r="AA45" s="128">
        <v>12.0067</v>
      </c>
      <c r="AB45" s="128">
        <v>16.196899999999999</v>
      </c>
      <c r="AC45" s="128">
        <v>6.5354000000000001</v>
      </c>
      <c r="AD45" s="129"/>
      <c r="AE45" s="129"/>
      <c r="AF45" s="129"/>
    </row>
    <row r="46" spans="1:32" hidden="1" outlineLevel="1">
      <c r="A46" s="62">
        <v>41609</v>
      </c>
      <c r="B46" s="128">
        <v>691902.84164614999</v>
      </c>
      <c r="C46" s="128">
        <v>454214.57989699999</v>
      </c>
      <c r="D46" s="128">
        <v>237688.26174915</v>
      </c>
      <c r="E46" s="128">
        <v>193529.08842438</v>
      </c>
      <c r="F46" s="128">
        <v>125681.01846707</v>
      </c>
      <c r="G46" s="128">
        <v>67848.069957309999</v>
      </c>
      <c r="H46" s="128">
        <v>195159.68340818991</v>
      </c>
      <c r="I46" s="128">
        <v>138241.56196188999</v>
      </c>
      <c r="J46" s="128">
        <v>56918.121446299992</v>
      </c>
      <c r="K46" s="128">
        <v>441951.18552858994</v>
      </c>
      <c r="L46" s="128">
        <v>257828.95895524003</v>
      </c>
      <c r="M46" s="128">
        <v>184122.22657334997</v>
      </c>
      <c r="N46" s="128">
        <v>14.1279</v>
      </c>
      <c r="O46" s="128">
        <v>16.8398</v>
      </c>
      <c r="P46" s="128">
        <v>16.585899999999999</v>
      </c>
      <c r="Q46" s="128">
        <v>8.8026999999999997</v>
      </c>
      <c r="R46" s="128">
        <v>8.8274000000000008</v>
      </c>
      <c r="S46" s="128">
        <v>25.959900000000001</v>
      </c>
      <c r="T46" s="128">
        <v>26.0929</v>
      </c>
      <c r="U46" s="128">
        <v>25.860499999999998</v>
      </c>
      <c r="V46" s="128">
        <v>11.7408</v>
      </c>
      <c r="W46" s="128">
        <v>11.6516</v>
      </c>
      <c r="X46" s="128">
        <v>9.8370999999999995</v>
      </c>
      <c r="Y46" s="128">
        <v>10.552099999999999</v>
      </c>
      <c r="Z46" s="128">
        <v>4.6047000000000002</v>
      </c>
      <c r="AA46" s="128">
        <v>12.7818</v>
      </c>
      <c r="AB46" s="128">
        <v>17.484999999999999</v>
      </c>
      <c r="AC46" s="128">
        <v>6.9846000000000004</v>
      </c>
      <c r="AD46" s="129"/>
      <c r="AE46" s="129"/>
      <c r="AF46" s="129"/>
    </row>
    <row r="47" spans="1:32" hidden="1" outlineLevel="1">
      <c r="A47" s="62">
        <v>41640</v>
      </c>
      <c r="B47" s="128">
        <v>684194.24848784006</v>
      </c>
      <c r="C47" s="128">
        <v>451304.41446566</v>
      </c>
      <c r="D47" s="128">
        <v>232889.83402218</v>
      </c>
      <c r="E47" s="128">
        <v>192479.22731011</v>
      </c>
      <c r="F47" s="128">
        <v>125879.8528642</v>
      </c>
      <c r="G47" s="128">
        <v>66599.374445909998</v>
      </c>
      <c r="H47" s="128">
        <v>186537.33097599997</v>
      </c>
      <c r="I47" s="128">
        <v>131169.58961403003</v>
      </c>
      <c r="J47" s="128">
        <v>55367.741361970002</v>
      </c>
      <c r="K47" s="128">
        <v>437561.73881755007</v>
      </c>
      <c r="L47" s="128">
        <v>256361.44520234002</v>
      </c>
      <c r="M47" s="128">
        <v>181200.29361520999</v>
      </c>
      <c r="N47" s="128">
        <v>12.924300000000001</v>
      </c>
      <c r="O47" s="128">
        <v>14.3886</v>
      </c>
      <c r="P47" s="128">
        <v>13.833500000000001</v>
      </c>
      <c r="Q47" s="128">
        <v>8.5891999999999999</v>
      </c>
      <c r="R47" s="128">
        <v>8.6309000000000005</v>
      </c>
      <c r="S47" s="128">
        <v>26.7258</v>
      </c>
      <c r="T47" s="128">
        <v>26.795500000000001</v>
      </c>
      <c r="U47" s="128">
        <v>26.903600000000001</v>
      </c>
      <c r="V47" s="128">
        <v>10.628500000000001</v>
      </c>
      <c r="W47" s="128">
        <v>9.6319999999999997</v>
      </c>
      <c r="X47" s="128">
        <v>8.1034000000000006</v>
      </c>
      <c r="Y47" s="128">
        <v>8.7735000000000003</v>
      </c>
      <c r="Z47" s="128">
        <v>3.8336000000000001</v>
      </c>
      <c r="AA47" s="128">
        <v>12.978199999999999</v>
      </c>
      <c r="AB47" s="128">
        <v>17.321400000000001</v>
      </c>
      <c r="AC47" s="128">
        <v>6.8570000000000002</v>
      </c>
      <c r="AD47" s="129"/>
      <c r="AE47" s="129"/>
      <c r="AF47" s="129"/>
    </row>
    <row r="48" spans="1:32" hidden="1" outlineLevel="1">
      <c r="A48" s="62">
        <v>41671</v>
      </c>
      <c r="B48" s="128">
        <v>740093.99047296995</v>
      </c>
      <c r="C48" s="128">
        <v>440829.89599271002</v>
      </c>
      <c r="D48" s="128">
        <v>299264.09448025998</v>
      </c>
      <c r="E48" s="128">
        <v>208613.27761277001</v>
      </c>
      <c r="F48" s="128">
        <v>126880.04822565</v>
      </c>
      <c r="G48" s="128">
        <v>81733.229387119994</v>
      </c>
      <c r="H48" s="128">
        <v>197129.93176649002</v>
      </c>
      <c r="I48" s="128">
        <v>130705.30002348003</v>
      </c>
      <c r="J48" s="128">
        <v>66424.631743010003</v>
      </c>
      <c r="K48" s="128">
        <v>449027.87247846008</v>
      </c>
      <c r="L48" s="128">
        <v>236817.91992394999</v>
      </c>
      <c r="M48" s="128">
        <v>212209.95255451003</v>
      </c>
      <c r="N48" s="128">
        <v>15.232100000000001</v>
      </c>
      <c r="O48" s="128">
        <v>18.9772</v>
      </c>
      <c r="P48" s="128">
        <v>19.2087</v>
      </c>
      <c r="Q48" s="128">
        <v>8.9741999999999997</v>
      </c>
      <c r="R48" s="128">
        <v>8.9821000000000009</v>
      </c>
      <c r="S48" s="128">
        <v>28.5852</v>
      </c>
      <c r="T48" s="128">
        <v>28.669799999999999</v>
      </c>
      <c r="U48" s="128">
        <v>28.838999999999999</v>
      </c>
      <c r="V48" s="128">
        <v>13.9701</v>
      </c>
      <c r="W48" s="128">
        <v>10.192</v>
      </c>
      <c r="X48" s="128">
        <v>11.6007</v>
      </c>
      <c r="Y48" s="128">
        <v>12.8248</v>
      </c>
      <c r="Z48" s="128">
        <v>4.5644999999999998</v>
      </c>
      <c r="AA48" s="128">
        <v>12.2981</v>
      </c>
      <c r="AB48" s="128">
        <v>17.236999999999998</v>
      </c>
      <c r="AC48" s="128">
        <v>7.0368000000000004</v>
      </c>
      <c r="AD48" s="129"/>
      <c r="AE48" s="129"/>
      <c r="AF48" s="129"/>
    </row>
    <row r="49" spans="1:32" hidden="1" outlineLevel="1">
      <c r="A49" s="62">
        <v>41699</v>
      </c>
      <c r="B49" s="128">
        <v>761498.15030583995</v>
      </c>
      <c r="C49" s="128">
        <v>436572.54262056999</v>
      </c>
      <c r="D49" s="128">
        <v>324925.60768527002</v>
      </c>
      <c r="E49" s="128">
        <v>212965.36353812</v>
      </c>
      <c r="F49" s="128">
        <v>125107.55669754</v>
      </c>
      <c r="G49" s="128">
        <v>87857.80684058</v>
      </c>
      <c r="H49" s="128">
        <v>194056.02284381993</v>
      </c>
      <c r="I49" s="128">
        <v>127555.35921602999</v>
      </c>
      <c r="J49" s="128">
        <v>66500.663627789996</v>
      </c>
      <c r="K49" s="128">
        <v>442726.87010608992</v>
      </c>
      <c r="L49" s="128">
        <v>224532.97849349998</v>
      </c>
      <c r="M49" s="128">
        <v>218193.89161259</v>
      </c>
      <c r="N49" s="128">
        <v>15.594900000000001</v>
      </c>
      <c r="O49" s="128">
        <v>19.065300000000001</v>
      </c>
      <c r="P49" s="128">
        <v>19.223500000000001</v>
      </c>
      <c r="Q49" s="128">
        <v>8.5843000000000007</v>
      </c>
      <c r="R49" s="128">
        <v>8.6042000000000005</v>
      </c>
      <c r="S49" s="128">
        <v>27.5245</v>
      </c>
      <c r="T49" s="128">
        <v>27.589300000000001</v>
      </c>
      <c r="U49" s="128">
        <v>27.939699999999998</v>
      </c>
      <c r="V49" s="128">
        <v>14.462400000000001</v>
      </c>
      <c r="W49" s="128">
        <v>12.0914</v>
      </c>
      <c r="X49" s="128">
        <v>8.8165999999999993</v>
      </c>
      <c r="Y49" s="128">
        <v>9.4392999999999994</v>
      </c>
      <c r="Z49" s="128">
        <v>4.5186000000000002</v>
      </c>
      <c r="AA49" s="128">
        <v>13.5875</v>
      </c>
      <c r="AB49" s="128">
        <v>18.4207</v>
      </c>
      <c r="AC49" s="128">
        <v>7.5632000000000001</v>
      </c>
      <c r="AD49" s="129"/>
      <c r="AE49" s="129"/>
      <c r="AF49" s="129"/>
    </row>
    <row r="50" spans="1:32" hidden="1" outlineLevel="1">
      <c r="A50" s="62">
        <v>41730</v>
      </c>
      <c r="B50" s="128">
        <v>769631.56897188001</v>
      </c>
      <c r="C50" s="128">
        <v>435146.42002363002</v>
      </c>
      <c r="D50" s="128">
        <v>334485.14894824999</v>
      </c>
      <c r="E50" s="128">
        <v>213379.18544698</v>
      </c>
      <c r="F50" s="128">
        <v>123833.06569115</v>
      </c>
      <c r="G50" s="128">
        <v>89546.119755830005</v>
      </c>
      <c r="H50" s="128">
        <v>196364.07765344999</v>
      </c>
      <c r="I50" s="128">
        <v>128556.72852366</v>
      </c>
      <c r="J50" s="128">
        <v>67807.349129790004</v>
      </c>
      <c r="K50" s="128">
        <v>440533.5185262899</v>
      </c>
      <c r="L50" s="128">
        <v>224482.76547352999</v>
      </c>
      <c r="M50" s="128">
        <v>216050.75305276</v>
      </c>
      <c r="N50" s="128">
        <v>14.5444</v>
      </c>
      <c r="O50" s="128">
        <v>17.055</v>
      </c>
      <c r="P50" s="128">
        <v>17.0062</v>
      </c>
      <c r="Q50" s="128">
        <v>9.5132999999999992</v>
      </c>
      <c r="R50" s="128">
        <v>9.5436999999999994</v>
      </c>
      <c r="S50" s="128">
        <v>25.810600000000001</v>
      </c>
      <c r="T50" s="128">
        <v>26.464200000000002</v>
      </c>
      <c r="U50" s="128">
        <v>25.8856</v>
      </c>
      <c r="V50" s="128">
        <v>10.213800000000001</v>
      </c>
      <c r="W50" s="128">
        <v>9.6127000000000002</v>
      </c>
      <c r="X50" s="128">
        <v>8.5684000000000005</v>
      </c>
      <c r="Y50" s="128">
        <v>9.6415000000000006</v>
      </c>
      <c r="Z50" s="128">
        <v>4.4885000000000002</v>
      </c>
      <c r="AA50" s="128">
        <v>13.803900000000001</v>
      </c>
      <c r="AB50" s="128">
        <v>19.0916</v>
      </c>
      <c r="AC50" s="128">
        <v>7.8631000000000002</v>
      </c>
      <c r="AD50" s="129"/>
      <c r="AE50" s="129"/>
      <c r="AF50" s="129"/>
    </row>
    <row r="51" spans="1:32" hidden="1" outlineLevel="1">
      <c r="A51" s="62">
        <v>41760</v>
      </c>
      <c r="B51" s="128">
        <v>768214.03510823997</v>
      </c>
      <c r="C51" s="128">
        <v>428301.58147460001</v>
      </c>
      <c r="D51" s="128">
        <v>339912.45363364002</v>
      </c>
      <c r="E51" s="128">
        <v>211828.44217867</v>
      </c>
      <c r="F51" s="128">
        <v>120628.748439</v>
      </c>
      <c r="G51" s="128">
        <v>91199.693739669994</v>
      </c>
      <c r="H51" s="128">
        <v>199787.18565281999</v>
      </c>
      <c r="I51" s="128">
        <v>131515.93488643001</v>
      </c>
      <c r="J51" s="128">
        <v>68271.250766390003</v>
      </c>
      <c r="K51" s="128">
        <v>428613.16888368007</v>
      </c>
      <c r="L51" s="128">
        <v>218553.01366952001</v>
      </c>
      <c r="M51" s="128">
        <v>210060.15521415998</v>
      </c>
      <c r="N51" s="128">
        <v>14.5321</v>
      </c>
      <c r="O51" s="128">
        <v>17.589600000000001</v>
      </c>
      <c r="P51" s="128">
        <v>17.101099999999999</v>
      </c>
      <c r="Q51" s="128">
        <v>9.1713000000000005</v>
      </c>
      <c r="R51" s="128">
        <v>9.1874000000000002</v>
      </c>
      <c r="S51" s="128">
        <v>26.916499999999999</v>
      </c>
      <c r="T51" s="128">
        <v>27.030899999999999</v>
      </c>
      <c r="U51" s="128">
        <v>26.635200000000001</v>
      </c>
      <c r="V51" s="128">
        <v>12.528</v>
      </c>
      <c r="W51" s="128">
        <v>11.262600000000001</v>
      </c>
      <c r="X51" s="128">
        <v>8.7936999999999994</v>
      </c>
      <c r="Y51" s="128">
        <v>9.7447999999999997</v>
      </c>
      <c r="Z51" s="128">
        <v>4.8051000000000004</v>
      </c>
      <c r="AA51" s="128">
        <v>14.019500000000001</v>
      </c>
      <c r="AB51" s="128">
        <v>18.944099999999999</v>
      </c>
      <c r="AC51" s="128">
        <v>7.9867999999999997</v>
      </c>
      <c r="AD51" s="129"/>
      <c r="AE51" s="129"/>
      <c r="AF51" s="129"/>
    </row>
    <row r="52" spans="1:32" hidden="1" outlineLevel="1">
      <c r="A52" s="62">
        <v>41791</v>
      </c>
      <c r="B52" s="128">
        <v>747574.67594224995</v>
      </c>
      <c r="C52" s="128">
        <v>415860.67624554998</v>
      </c>
      <c r="D52" s="128">
        <v>331713.99969670002</v>
      </c>
      <c r="E52" s="128">
        <v>205154.28762875</v>
      </c>
      <c r="F52" s="128">
        <v>118767.32617502</v>
      </c>
      <c r="G52" s="128">
        <v>86386.961453729993</v>
      </c>
      <c r="H52" s="128">
        <v>192982.20653174998</v>
      </c>
      <c r="I52" s="128">
        <v>124250.43384575001</v>
      </c>
      <c r="J52" s="128">
        <v>68731.772685999997</v>
      </c>
      <c r="K52" s="128">
        <v>427801.59001057001</v>
      </c>
      <c r="L52" s="128">
        <v>226226.91619243997</v>
      </c>
      <c r="M52" s="128">
        <v>201574.67381812999</v>
      </c>
      <c r="N52" s="128">
        <v>14.2408</v>
      </c>
      <c r="O52" s="128">
        <v>17.056799999999999</v>
      </c>
      <c r="P52" s="128">
        <v>16.660900000000002</v>
      </c>
      <c r="Q52" s="128">
        <v>9.5276999999999994</v>
      </c>
      <c r="R52" s="128">
        <v>9.5525000000000002</v>
      </c>
      <c r="S52" s="128">
        <v>22.9651</v>
      </c>
      <c r="T52" s="128">
        <v>23.047999999999998</v>
      </c>
      <c r="U52" s="128">
        <v>21.717199999999998</v>
      </c>
      <c r="V52" s="128">
        <v>12.789099999999999</v>
      </c>
      <c r="W52" s="128">
        <v>12.088800000000001</v>
      </c>
      <c r="X52" s="128">
        <v>8.9596999999999998</v>
      </c>
      <c r="Y52" s="128">
        <v>9.9164999999999992</v>
      </c>
      <c r="Z52" s="128">
        <v>5.1832000000000003</v>
      </c>
      <c r="AA52" s="128">
        <v>14.145300000000001</v>
      </c>
      <c r="AB52" s="128">
        <v>18.93</v>
      </c>
      <c r="AC52" s="128">
        <v>8.1380999999999997</v>
      </c>
      <c r="AD52" s="129"/>
      <c r="AE52" s="129"/>
      <c r="AF52" s="129"/>
    </row>
    <row r="53" spans="1:32" hidden="1" outlineLevel="1">
      <c r="A53" s="62">
        <v>41821</v>
      </c>
      <c r="B53" s="128">
        <v>748115.96045560995</v>
      </c>
      <c r="C53" s="128">
        <v>412646.40045978001</v>
      </c>
      <c r="D53" s="128">
        <v>335469.55999583</v>
      </c>
      <c r="E53" s="128">
        <v>204652.17070717001</v>
      </c>
      <c r="F53" s="128">
        <v>117507.61797743</v>
      </c>
      <c r="G53" s="128">
        <v>87144.552729739997</v>
      </c>
      <c r="H53" s="128">
        <v>194761.22011708</v>
      </c>
      <c r="I53" s="128">
        <v>126229.71580313001</v>
      </c>
      <c r="J53" s="128">
        <v>68531.504313949976</v>
      </c>
      <c r="K53" s="128">
        <v>425138.37270084006</v>
      </c>
      <c r="L53" s="128">
        <v>225060.08451161004</v>
      </c>
      <c r="M53" s="128">
        <v>200078.28818922996</v>
      </c>
      <c r="N53" s="128">
        <v>13.598699999999999</v>
      </c>
      <c r="O53" s="128">
        <v>15.788399999999999</v>
      </c>
      <c r="P53" s="128">
        <v>15.360200000000001</v>
      </c>
      <c r="Q53" s="128">
        <v>8.9351000000000003</v>
      </c>
      <c r="R53" s="128">
        <v>8.9709000000000003</v>
      </c>
      <c r="S53" s="128">
        <v>23.752099999999999</v>
      </c>
      <c r="T53" s="128">
        <v>23.810500000000001</v>
      </c>
      <c r="U53" s="128">
        <v>22.389299999999999</v>
      </c>
      <c r="V53" s="128">
        <v>11.9795</v>
      </c>
      <c r="W53" s="128">
        <v>7.2382999999999997</v>
      </c>
      <c r="X53" s="128">
        <v>8.0687999999999995</v>
      </c>
      <c r="Y53" s="128">
        <v>8.8427000000000007</v>
      </c>
      <c r="Z53" s="128">
        <v>4.7405999999999997</v>
      </c>
      <c r="AA53" s="128">
        <v>13.8139</v>
      </c>
      <c r="AB53" s="128">
        <v>18.695900000000002</v>
      </c>
      <c r="AC53" s="128">
        <v>7.8018999999999998</v>
      </c>
      <c r="AD53" s="129"/>
      <c r="AE53" s="129"/>
      <c r="AF53" s="129"/>
    </row>
    <row r="54" spans="1:32" hidden="1" outlineLevel="1">
      <c r="A54" s="62">
        <v>41852</v>
      </c>
      <c r="B54" s="128">
        <v>782932.26541234995</v>
      </c>
      <c r="C54" s="128">
        <v>413391.82767337002</v>
      </c>
      <c r="D54" s="128">
        <v>369540.43773897999</v>
      </c>
      <c r="E54" s="128">
        <v>215109.20412422001</v>
      </c>
      <c r="F54" s="128">
        <v>117301.45970485</v>
      </c>
      <c r="G54" s="128">
        <v>97807.744419370007</v>
      </c>
      <c r="H54" s="128">
        <v>206867.54556841002</v>
      </c>
      <c r="I54" s="128">
        <v>131614.66462302001</v>
      </c>
      <c r="J54" s="128">
        <v>75252.880945390003</v>
      </c>
      <c r="K54" s="128">
        <v>438263.67022214999</v>
      </c>
      <c r="L54" s="128">
        <v>220980.5382979</v>
      </c>
      <c r="M54" s="128">
        <v>217283.13192425002</v>
      </c>
      <c r="N54" s="128">
        <v>13.3079</v>
      </c>
      <c r="O54" s="128">
        <v>16.337199999999999</v>
      </c>
      <c r="P54" s="128">
        <v>15.598800000000001</v>
      </c>
      <c r="Q54" s="128">
        <v>8.9481000000000002</v>
      </c>
      <c r="R54" s="128">
        <v>8.9619</v>
      </c>
      <c r="S54" s="128">
        <v>28.683800000000002</v>
      </c>
      <c r="T54" s="128">
        <v>28.781400000000001</v>
      </c>
      <c r="U54" s="128">
        <v>29.619</v>
      </c>
      <c r="V54" s="128">
        <v>15.5967</v>
      </c>
      <c r="W54" s="128">
        <v>10.3742</v>
      </c>
      <c r="X54" s="128">
        <v>7.8148999999999997</v>
      </c>
      <c r="Y54" s="128">
        <v>8.6056000000000008</v>
      </c>
      <c r="Z54" s="128">
        <v>3.9119999999999999</v>
      </c>
      <c r="AA54" s="128">
        <v>13.0829</v>
      </c>
      <c r="AB54" s="128">
        <v>18.290299999999998</v>
      </c>
      <c r="AC54" s="128">
        <v>7.8259999999999996</v>
      </c>
      <c r="AD54" s="129"/>
      <c r="AE54" s="129"/>
      <c r="AF54" s="129"/>
    </row>
    <row r="55" spans="1:32" hidden="1" outlineLevel="1" collapsed="1">
      <c r="A55" s="62">
        <v>41883</v>
      </c>
      <c r="B55" s="128">
        <v>756858.02188717003</v>
      </c>
      <c r="C55" s="128">
        <v>413282.60604293999</v>
      </c>
      <c r="D55" s="128">
        <v>343575.41584422998</v>
      </c>
      <c r="E55" s="128">
        <v>207799.35824261</v>
      </c>
      <c r="F55" s="128">
        <v>116562.98607557001</v>
      </c>
      <c r="G55" s="128">
        <v>91236.372167039997</v>
      </c>
      <c r="H55" s="128">
        <v>218295.42600474009</v>
      </c>
      <c r="I55" s="128">
        <v>149706.53576759002</v>
      </c>
      <c r="J55" s="128">
        <v>68588.890237150001</v>
      </c>
      <c r="K55" s="128">
        <v>410029.48555735016</v>
      </c>
      <c r="L55" s="128">
        <v>212693.25209957996</v>
      </c>
      <c r="M55" s="128">
        <v>197336.23345776999</v>
      </c>
      <c r="N55" s="128">
        <v>14.5792</v>
      </c>
      <c r="O55" s="128">
        <v>16.011600000000001</v>
      </c>
      <c r="P55" s="128">
        <v>15.3141</v>
      </c>
      <c r="Q55" s="128">
        <v>9.4710999999999999</v>
      </c>
      <c r="R55" s="128">
        <v>9.5142000000000007</v>
      </c>
      <c r="S55" s="128">
        <v>28.116800000000001</v>
      </c>
      <c r="T55" s="128">
        <v>28.197500000000002</v>
      </c>
      <c r="U55" s="128">
        <v>28.9649</v>
      </c>
      <c r="V55" s="128">
        <v>14.887600000000001</v>
      </c>
      <c r="W55" s="128">
        <v>9.8297000000000008</v>
      </c>
      <c r="X55" s="128">
        <v>7.8879999999999999</v>
      </c>
      <c r="Y55" s="128">
        <v>8.2448999999999995</v>
      </c>
      <c r="Z55" s="128">
        <v>5.6026999999999996</v>
      </c>
      <c r="AA55" s="128">
        <v>12.670500000000001</v>
      </c>
      <c r="AB55" s="128">
        <v>18.354900000000001</v>
      </c>
      <c r="AC55" s="128">
        <v>7.62</v>
      </c>
      <c r="AD55" s="129"/>
      <c r="AE55" s="129"/>
      <c r="AF55" s="129"/>
    </row>
    <row r="56" spans="1:32" hidden="1" outlineLevel="1" collapsed="1">
      <c r="A56" s="62">
        <v>41913</v>
      </c>
      <c r="B56" s="128">
        <v>752455.44743189996</v>
      </c>
      <c r="C56" s="128">
        <v>416000.49463949999</v>
      </c>
      <c r="D56" s="128">
        <v>336454.95279240003</v>
      </c>
      <c r="E56" s="128">
        <v>204818.69370336001</v>
      </c>
      <c r="F56" s="128">
        <v>115145.76556928</v>
      </c>
      <c r="G56" s="128">
        <v>89672.928134079993</v>
      </c>
      <c r="H56" s="128">
        <v>200774.43128047002</v>
      </c>
      <c r="I56" s="128">
        <v>131258.16505185998</v>
      </c>
      <c r="J56" s="128">
        <v>69516.266228609995</v>
      </c>
      <c r="K56" s="128">
        <v>401547.78789000993</v>
      </c>
      <c r="L56" s="128">
        <v>210425.51910591999</v>
      </c>
      <c r="M56" s="128">
        <v>191122.26878409</v>
      </c>
      <c r="N56" s="128">
        <v>13.597799999999999</v>
      </c>
      <c r="O56" s="128">
        <v>15.948600000000001</v>
      </c>
      <c r="P56" s="128">
        <v>15.5411</v>
      </c>
      <c r="Q56" s="128">
        <v>8.8154000000000003</v>
      </c>
      <c r="R56" s="128">
        <v>8.8255999999999997</v>
      </c>
      <c r="S56" s="128">
        <v>28.2559</v>
      </c>
      <c r="T56" s="128">
        <v>28.3901</v>
      </c>
      <c r="U56" s="128">
        <v>29.498799999999999</v>
      </c>
      <c r="V56" s="128">
        <v>19.310400000000001</v>
      </c>
      <c r="W56" s="128">
        <v>13.253</v>
      </c>
      <c r="X56" s="128">
        <v>7.9157000000000002</v>
      </c>
      <c r="Y56" s="128">
        <v>8.4986999999999995</v>
      </c>
      <c r="Z56" s="128">
        <v>4.3170999999999999</v>
      </c>
      <c r="AA56" s="128">
        <v>13.2418</v>
      </c>
      <c r="AB56" s="128">
        <v>18.295300000000001</v>
      </c>
      <c r="AC56" s="128">
        <v>7.9077999999999999</v>
      </c>
      <c r="AD56" s="129"/>
      <c r="AE56" s="129"/>
      <c r="AF56" s="129"/>
    </row>
    <row r="57" spans="1:32" hidden="1" outlineLevel="1" collapsed="1">
      <c r="A57" s="62">
        <v>41944</v>
      </c>
      <c r="B57" s="128">
        <v>769413.75686273002</v>
      </c>
      <c r="C57" s="128">
        <v>409805.49628447997</v>
      </c>
      <c r="D57" s="128">
        <v>359608.26057824999</v>
      </c>
      <c r="E57" s="128">
        <v>211621.22735808999</v>
      </c>
      <c r="F57" s="128">
        <v>112271.05244143</v>
      </c>
      <c r="G57" s="128">
        <v>99350.174916660006</v>
      </c>
      <c r="H57" s="128">
        <v>207926.58440129008</v>
      </c>
      <c r="I57" s="128">
        <v>129137.48322984998</v>
      </c>
      <c r="J57" s="128">
        <v>78789.101171440008</v>
      </c>
      <c r="K57" s="128">
        <v>419473.41178976005</v>
      </c>
      <c r="L57" s="128">
        <v>206035.81147339998</v>
      </c>
      <c r="M57" s="128">
        <v>213437.60031635995</v>
      </c>
      <c r="N57" s="128">
        <v>14.153700000000001</v>
      </c>
      <c r="O57" s="128">
        <v>16.653700000000001</v>
      </c>
      <c r="P57" s="128">
        <v>16.040400000000002</v>
      </c>
      <c r="Q57" s="128">
        <v>8.4643999999999995</v>
      </c>
      <c r="R57" s="128">
        <v>8.4797999999999991</v>
      </c>
      <c r="S57" s="128">
        <v>27.833200000000001</v>
      </c>
      <c r="T57" s="128">
        <v>28.1295</v>
      </c>
      <c r="U57" s="128">
        <v>28.848700000000001</v>
      </c>
      <c r="V57" s="128">
        <v>10.8833</v>
      </c>
      <c r="W57" s="128">
        <v>6.8723000000000001</v>
      </c>
      <c r="X57" s="128">
        <v>7.8320999999999996</v>
      </c>
      <c r="Y57" s="128">
        <v>8.1936999999999998</v>
      </c>
      <c r="Z57" s="128">
        <v>5.6669999999999998</v>
      </c>
      <c r="AA57" s="128">
        <v>12.753500000000001</v>
      </c>
      <c r="AB57" s="128">
        <v>18.613499999999998</v>
      </c>
      <c r="AC57" s="128">
        <v>7.7567000000000004</v>
      </c>
      <c r="AD57" s="129"/>
      <c r="AE57" s="129"/>
      <c r="AF57" s="129"/>
    </row>
    <row r="58" spans="1:32" hidden="1" outlineLevel="1" collapsed="1">
      <c r="A58" s="62">
        <v>41974</v>
      </c>
      <c r="B58" s="128">
        <v>778840.96029554005</v>
      </c>
      <c r="C58" s="128">
        <v>412939.27281390002</v>
      </c>
      <c r="D58" s="128">
        <v>365901.68748164002</v>
      </c>
      <c r="E58" s="128">
        <v>211214.97879940001</v>
      </c>
      <c r="F58" s="128">
        <v>110074.94183505001</v>
      </c>
      <c r="G58" s="128">
        <v>101140.03696435</v>
      </c>
      <c r="H58" s="128">
        <v>218724.39275888001</v>
      </c>
      <c r="I58" s="128">
        <v>136722.04662949999</v>
      </c>
      <c r="J58" s="128">
        <v>82002.346129380006</v>
      </c>
      <c r="K58" s="128">
        <v>418134.5514663299</v>
      </c>
      <c r="L58" s="128">
        <v>200859.34588110002</v>
      </c>
      <c r="M58" s="128">
        <v>217275.20558523003</v>
      </c>
      <c r="N58" s="128">
        <v>14.5284</v>
      </c>
      <c r="O58" s="128">
        <v>16.8644</v>
      </c>
      <c r="P58" s="128">
        <v>16.497900000000001</v>
      </c>
      <c r="Q58" s="128">
        <v>9.1495999999999995</v>
      </c>
      <c r="R58" s="128">
        <v>9.1766000000000005</v>
      </c>
      <c r="S58" s="128">
        <v>27.876300000000001</v>
      </c>
      <c r="T58" s="128">
        <v>27.947299999999998</v>
      </c>
      <c r="U58" s="128">
        <v>28.215399999999999</v>
      </c>
      <c r="V58" s="128">
        <v>13.2971</v>
      </c>
      <c r="W58" s="128">
        <v>9.8217999999999996</v>
      </c>
      <c r="X58" s="128">
        <v>7.6616999999999997</v>
      </c>
      <c r="Y58" s="128">
        <v>7.9539999999999997</v>
      </c>
      <c r="Z58" s="128">
        <v>5.1957000000000004</v>
      </c>
      <c r="AA58" s="128">
        <v>12.383699999999999</v>
      </c>
      <c r="AB58" s="128">
        <v>17.073799999999999</v>
      </c>
      <c r="AC58" s="128">
        <v>7.8296000000000001</v>
      </c>
      <c r="AD58" s="129"/>
      <c r="AE58" s="129"/>
      <c r="AF58" s="129"/>
    </row>
    <row r="59" spans="1:32" hidden="1" outlineLevel="1">
      <c r="A59" s="62">
        <v>42005</v>
      </c>
      <c r="B59" s="128">
        <v>778154.08546475996</v>
      </c>
      <c r="C59" s="128">
        <v>411106.00523334998</v>
      </c>
      <c r="D59" s="128">
        <v>367048.08023140999</v>
      </c>
      <c r="E59" s="128">
        <v>211841.6593193</v>
      </c>
      <c r="F59" s="128">
        <v>109426.94380738</v>
      </c>
      <c r="G59" s="128">
        <v>102414.71551192</v>
      </c>
      <c r="H59" s="128">
        <v>216940.39162762999</v>
      </c>
      <c r="I59" s="128">
        <v>136600.34013940001</v>
      </c>
      <c r="J59" s="128">
        <v>80340.05148822999</v>
      </c>
      <c r="K59" s="128">
        <v>410376.58803545003</v>
      </c>
      <c r="L59" s="128">
        <v>196136.92152367003</v>
      </c>
      <c r="M59" s="128">
        <v>214239.66651178003</v>
      </c>
      <c r="N59" s="128">
        <v>14.3965</v>
      </c>
      <c r="O59" s="128">
        <v>17.052600000000002</v>
      </c>
      <c r="P59" s="128">
        <v>16.5077</v>
      </c>
      <c r="Q59" s="128">
        <v>8.4606999999999992</v>
      </c>
      <c r="R59" s="128">
        <v>8.4745000000000008</v>
      </c>
      <c r="S59" s="128">
        <v>27.260999999999999</v>
      </c>
      <c r="T59" s="128">
        <v>27.643899999999999</v>
      </c>
      <c r="U59" s="128">
        <v>27.600200000000001</v>
      </c>
      <c r="V59" s="128">
        <v>12.0624</v>
      </c>
      <c r="W59" s="128">
        <v>11.315099999999999</v>
      </c>
      <c r="X59" s="128">
        <v>6.0303000000000004</v>
      </c>
      <c r="Y59" s="128">
        <v>6.0698999999999996</v>
      </c>
      <c r="Z59" s="128">
        <v>5.6573000000000002</v>
      </c>
      <c r="AA59" s="128">
        <v>12.5425</v>
      </c>
      <c r="AB59" s="128">
        <v>17.241499999999998</v>
      </c>
      <c r="AC59" s="128">
        <v>8.0576000000000008</v>
      </c>
      <c r="AD59" s="129"/>
      <c r="AE59" s="129"/>
      <c r="AF59" s="129"/>
    </row>
    <row r="60" spans="1:32" hidden="1" outlineLevel="1" collapsed="1">
      <c r="A60" s="62">
        <v>42036</v>
      </c>
      <c r="B60" s="128">
        <v>1017550.66037137</v>
      </c>
      <c r="C60" s="128">
        <v>403278.44158871</v>
      </c>
      <c r="D60" s="128">
        <v>614272.21878265997</v>
      </c>
      <c r="E60" s="128">
        <v>281189.56427849998</v>
      </c>
      <c r="F60" s="128">
        <v>108491.38470136</v>
      </c>
      <c r="G60" s="128">
        <v>172698.17957713999</v>
      </c>
      <c r="H60" s="128">
        <v>276891.81056388991</v>
      </c>
      <c r="I60" s="128">
        <v>138600.66982375999</v>
      </c>
      <c r="J60" s="128">
        <v>138291.14074013001</v>
      </c>
      <c r="K60" s="128">
        <v>536222.9710163601</v>
      </c>
      <c r="L60" s="128">
        <v>188544.88948506996</v>
      </c>
      <c r="M60" s="128">
        <v>347678.08153129008</v>
      </c>
      <c r="N60" s="128">
        <v>14.8124</v>
      </c>
      <c r="O60" s="128">
        <v>18.714600000000001</v>
      </c>
      <c r="P60" s="128">
        <v>18.424900000000001</v>
      </c>
      <c r="Q60" s="128">
        <v>8.7472999999999992</v>
      </c>
      <c r="R60" s="128">
        <v>8.7544000000000004</v>
      </c>
      <c r="S60" s="128">
        <v>26.189699999999998</v>
      </c>
      <c r="T60" s="128">
        <v>26.339200000000002</v>
      </c>
      <c r="U60" s="128">
        <v>25.277699999999999</v>
      </c>
      <c r="V60" s="128">
        <v>14.4377</v>
      </c>
      <c r="W60" s="128">
        <v>10.3765</v>
      </c>
      <c r="X60" s="128">
        <v>6.9762000000000004</v>
      </c>
      <c r="Y60" s="128">
        <v>7.3208000000000002</v>
      </c>
      <c r="Z60" s="128">
        <v>5.3757999999999999</v>
      </c>
      <c r="AA60" s="128">
        <v>10.9223</v>
      </c>
      <c r="AB60" s="128">
        <v>16.5655</v>
      </c>
      <c r="AC60" s="128">
        <v>7.5208000000000004</v>
      </c>
      <c r="AD60" s="129"/>
      <c r="AE60" s="129"/>
      <c r="AF60" s="129"/>
    </row>
    <row r="61" spans="1:32" hidden="1" outlineLevel="1" collapsed="1">
      <c r="A61" s="62">
        <v>42064</v>
      </c>
      <c r="B61" s="128">
        <v>900508.71092691994</v>
      </c>
      <c r="C61" s="128">
        <v>390574.26554314001</v>
      </c>
      <c r="D61" s="128">
        <v>509934.44538378</v>
      </c>
      <c r="E61" s="128">
        <v>249381.13861657999</v>
      </c>
      <c r="F61" s="128">
        <v>107471.18982604</v>
      </c>
      <c r="G61" s="128">
        <v>141909.94879053999</v>
      </c>
      <c r="H61" s="128">
        <v>246459.22523960003</v>
      </c>
      <c r="I61" s="128">
        <v>137853.64334774</v>
      </c>
      <c r="J61" s="128">
        <v>108605.58189185997</v>
      </c>
      <c r="K61" s="128">
        <v>455240.14519513992</v>
      </c>
      <c r="L61" s="128">
        <v>181551.27971673998</v>
      </c>
      <c r="M61" s="128">
        <v>273688.86547840002</v>
      </c>
      <c r="N61" s="128">
        <v>15.782299999999999</v>
      </c>
      <c r="O61" s="128">
        <v>23.369599999999998</v>
      </c>
      <c r="P61" s="128">
        <v>23.705200000000001</v>
      </c>
      <c r="Q61" s="128">
        <v>7.2922000000000002</v>
      </c>
      <c r="R61" s="128">
        <v>7.3007999999999997</v>
      </c>
      <c r="S61" s="128">
        <v>26.045500000000001</v>
      </c>
      <c r="T61" s="128">
        <v>26.1736</v>
      </c>
      <c r="U61" s="128">
        <v>24.716000000000001</v>
      </c>
      <c r="V61" s="128">
        <v>15.105600000000001</v>
      </c>
      <c r="W61" s="128">
        <v>11.9482</v>
      </c>
      <c r="X61" s="128">
        <v>10.036</v>
      </c>
      <c r="Y61" s="128">
        <v>11.1668</v>
      </c>
      <c r="Z61" s="128">
        <v>4.5392999999999999</v>
      </c>
      <c r="AA61" s="128">
        <v>12.0143</v>
      </c>
      <c r="AB61" s="128">
        <v>17.665400000000002</v>
      </c>
      <c r="AC61" s="128">
        <v>7.8662000000000001</v>
      </c>
      <c r="AD61" s="129"/>
      <c r="AE61" s="129"/>
      <c r="AF61" s="129"/>
    </row>
    <row r="62" spans="1:32" hidden="1" outlineLevel="1" collapsed="1">
      <c r="A62" s="62">
        <v>42095</v>
      </c>
      <c r="B62" s="128">
        <v>841940.10239265999</v>
      </c>
      <c r="C62" s="128">
        <v>389739.58106373</v>
      </c>
      <c r="D62" s="128">
        <v>452200.52132892999</v>
      </c>
      <c r="E62" s="128">
        <v>233481.34146975001</v>
      </c>
      <c r="F62" s="128">
        <v>107283.62114473</v>
      </c>
      <c r="G62" s="128">
        <v>126197.72032502</v>
      </c>
      <c r="H62" s="128">
        <v>231329.52875325998</v>
      </c>
      <c r="I62" s="128">
        <v>136386.61036741995</v>
      </c>
      <c r="J62" s="128">
        <v>94942.918385839992</v>
      </c>
      <c r="K62" s="128">
        <v>427472.23432669992</v>
      </c>
      <c r="L62" s="128">
        <v>186474.08205731004</v>
      </c>
      <c r="M62" s="128">
        <v>240998.15226938998</v>
      </c>
      <c r="N62" s="128">
        <v>18.2818</v>
      </c>
      <c r="O62" s="128">
        <v>23.755800000000001</v>
      </c>
      <c r="P62" s="128">
        <v>23.725000000000001</v>
      </c>
      <c r="Q62" s="128">
        <v>8.9238</v>
      </c>
      <c r="R62" s="128">
        <v>8.9382000000000001</v>
      </c>
      <c r="S62" s="128">
        <v>26.942399999999999</v>
      </c>
      <c r="T62" s="128">
        <v>27.0349</v>
      </c>
      <c r="U62" s="128">
        <v>25.725300000000001</v>
      </c>
      <c r="V62" s="128">
        <v>14.5549</v>
      </c>
      <c r="W62" s="128">
        <v>10.8367</v>
      </c>
      <c r="X62" s="128">
        <v>12.9002</v>
      </c>
      <c r="Y62" s="128">
        <v>14.0806</v>
      </c>
      <c r="Z62" s="128">
        <v>4.1124999999999998</v>
      </c>
      <c r="AA62" s="128">
        <v>13.945600000000001</v>
      </c>
      <c r="AB62" s="128">
        <v>19.8902</v>
      </c>
      <c r="AC62" s="128">
        <v>8.9253999999999998</v>
      </c>
      <c r="AD62" s="129"/>
      <c r="AE62" s="129"/>
      <c r="AF62" s="129"/>
    </row>
    <row r="63" spans="1:32" hidden="1" outlineLevel="1" collapsed="1">
      <c r="A63" s="62">
        <v>42125</v>
      </c>
      <c r="B63" s="128">
        <v>812316.84233600996</v>
      </c>
      <c r="C63" s="128">
        <v>370956.62926329998</v>
      </c>
      <c r="D63" s="128">
        <v>441360.21307270997</v>
      </c>
      <c r="E63" s="128">
        <v>204156.69154251</v>
      </c>
      <c r="F63" s="128">
        <v>103196.34308041001</v>
      </c>
      <c r="G63" s="128">
        <v>100960.3484621</v>
      </c>
      <c r="H63" s="128">
        <v>231882.91404358996</v>
      </c>
      <c r="I63" s="128">
        <v>137964.08452504</v>
      </c>
      <c r="J63" s="128">
        <v>93918.829518550017</v>
      </c>
      <c r="K63" s="128">
        <v>412281.57122872997</v>
      </c>
      <c r="L63" s="128">
        <v>183131.94891775001</v>
      </c>
      <c r="M63" s="128">
        <v>229149.62231098002</v>
      </c>
      <c r="N63" s="128">
        <v>18.165299999999998</v>
      </c>
      <c r="O63" s="128">
        <v>23.412299999999998</v>
      </c>
      <c r="P63" s="128">
        <v>23.1755</v>
      </c>
      <c r="Q63" s="128">
        <v>9.6951999999999998</v>
      </c>
      <c r="R63" s="128">
        <v>9.7407000000000004</v>
      </c>
      <c r="S63" s="128">
        <v>28.003399999999999</v>
      </c>
      <c r="T63" s="128">
        <v>28.332599999999999</v>
      </c>
      <c r="U63" s="128">
        <v>27.358499999999999</v>
      </c>
      <c r="V63" s="128">
        <v>14.6469</v>
      </c>
      <c r="W63" s="128">
        <v>13.3454</v>
      </c>
      <c r="X63" s="128">
        <v>13.789099999999999</v>
      </c>
      <c r="Y63" s="128">
        <v>14.541</v>
      </c>
      <c r="Z63" s="128">
        <v>5.1531000000000002</v>
      </c>
      <c r="AA63" s="128">
        <v>14.126099999999999</v>
      </c>
      <c r="AB63" s="128">
        <v>19.338000000000001</v>
      </c>
      <c r="AC63" s="128">
        <v>8.9116</v>
      </c>
      <c r="AD63" s="129"/>
      <c r="AE63" s="129"/>
      <c r="AF63" s="129"/>
    </row>
    <row r="64" spans="1:32" hidden="1" outlineLevel="1" collapsed="1">
      <c r="A64" s="62">
        <v>42156</v>
      </c>
      <c r="B64" s="128">
        <v>811459.42346132</v>
      </c>
      <c r="C64" s="128">
        <v>370436.99355930998</v>
      </c>
      <c r="D64" s="128">
        <v>441022.42990201002</v>
      </c>
      <c r="E64" s="128">
        <v>203277.46851703001</v>
      </c>
      <c r="F64" s="128">
        <v>102735.25714977</v>
      </c>
      <c r="G64" s="128">
        <v>100542.21136726</v>
      </c>
      <c r="H64" s="128">
        <v>240037.79178308998</v>
      </c>
      <c r="I64" s="128">
        <v>145978.72998241999</v>
      </c>
      <c r="J64" s="128">
        <v>94059.061800670024</v>
      </c>
      <c r="K64" s="128">
        <v>411167.14658430009</v>
      </c>
      <c r="L64" s="128">
        <v>186261.81290393003</v>
      </c>
      <c r="M64" s="128">
        <v>224905.33368037001</v>
      </c>
      <c r="N64" s="128">
        <v>17.5503</v>
      </c>
      <c r="O64" s="128">
        <v>22.152100000000001</v>
      </c>
      <c r="P64" s="128">
        <v>21.622800000000002</v>
      </c>
      <c r="Q64" s="128">
        <v>9.2640999999999991</v>
      </c>
      <c r="R64" s="128">
        <v>9.2942999999999998</v>
      </c>
      <c r="S64" s="128">
        <v>28.3596</v>
      </c>
      <c r="T64" s="128">
        <v>28.482399999999998</v>
      </c>
      <c r="U64" s="128">
        <v>27.067799999999998</v>
      </c>
      <c r="V64" s="128">
        <v>14.6417</v>
      </c>
      <c r="W64" s="128">
        <v>9.3661999999999992</v>
      </c>
      <c r="X64" s="128">
        <v>13.5656</v>
      </c>
      <c r="Y64" s="128">
        <v>14.2666</v>
      </c>
      <c r="Z64" s="128">
        <v>4.8023999999999996</v>
      </c>
      <c r="AA64" s="128">
        <v>13.1341</v>
      </c>
      <c r="AB64" s="128">
        <v>18.644200000000001</v>
      </c>
      <c r="AC64" s="128">
        <v>7.9626999999999999</v>
      </c>
      <c r="AD64" s="129"/>
      <c r="AE64" s="129"/>
      <c r="AF64" s="129"/>
    </row>
    <row r="65" spans="1:32" hidden="1" outlineLevel="1" collapsed="1">
      <c r="A65" s="62">
        <v>42186</v>
      </c>
      <c r="B65" s="128">
        <v>821709.46116627997</v>
      </c>
      <c r="C65" s="128">
        <v>369784.78991237999</v>
      </c>
      <c r="D65" s="128">
        <v>451924.67125389999</v>
      </c>
      <c r="E65" s="128">
        <v>203322.46218857</v>
      </c>
      <c r="F65" s="128">
        <v>101221.19511814001</v>
      </c>
      <c r="G65" s="128">
        <v>102101.26707043</v>
      </c>
      <c r="H65" s="128">
        <v>243235.07591857997</v>
      </c>
      <c r="I65" s="128">
        <v>148591.38227212999</v>
      </c>
      <c r="J65" s="128">
        <v>94643.693646450003</v>
      </c>
      <c r="K65" s="128">
        <v>403887.21152046998</v>
      </c>
      <c r="L65" s="128">
        <v>181663.12178412999</v>
      </c>
      <c r="M65" s="128">
        <v>222224.08973633999</v>
      </c>
      <c r="N65" s="128">
        <v>17.555399999999999</v>
      </c>
      <c r="O65" s="128">
        <v>21.512599999999999</v>
      </c>
      <c r="P65" s="128">
        <v>20.839300000000001</v>
      </c>
      <c r="Q65" s="128">
        <v>8.5173000000000005</v>
      </c>
      <c r="R65" s="128">
        <v>8.5239999999999991</v>
      </c>
      <c r="S65" s="128">
        <v>28.763999999999999</v>
      </c>
      <c r="T65" s="128">
        <v>28.917100000000001</v>
      </c>
      <c r="U65" s="128">
        <v>27.861599999999999</v>
      </c>
      <c r="V65" s="128">
        <v>16.0595</v>
      </c>
      <c r="W65" s="128">
        <v>12.505699999999999</v>
      </c>
      <c r="X65" s="128">
        <v>13.252000000000001</v>
      </c>
      <c r="Y65" s="128">
        <v>13.952400000000001</v>
      </c>
      <c r="Z65" s="128">
        <v>4.5479000000000003</v>
      </c>
      <c r="AA65" s="128">
        <v>12.501200000000001</v>
      </c>
      <c r="AB65" s="128">
        <v>17.806999999999999</v>
      </c>
      <c r="AC65" s="128">
        <v>7.4682000000000004</v>
      </c>
      <c r="AD65" s="129"/>
      <c r="AE65" s="129"/>
      <c r="AF65" s="129"/>
    </row>
    <row r="66" spans="1:32" hidden="1" outlineLevel="1" collapsed="1">
      <c r="A66" s="62">
        <v>42217</v>
      </c>
      <c r="B66" s="128">
        <v>813482.57033859997</v>
      </c>
      <c r="C66" s="128">
        <v>374798.71693524998</v>
      </c>
      <c r="D66" s="128">
        <v>438683.85340334999</v>
      </c>
      <c r="E66" s="128">
        <v>200333.83497376999</v>
      </c>
      <c r="F66" s="128">
        <v>101043.46197888</v>
      </c>
      <c r="G66" s="128">
        <v>99290.37299489</v>
      </c>
      <c r="H66" s="128">
        <v>237764.66415164003</v>
      </c>
      <c r="I66" s="128">
        <v>149037.41439094002</v>
      </c>
      <c r="J66" s="128">
        <v>88727.249760700011</v>
      </c>
      <c r="K66" s="128">
        <v>397033.59114749008</v>
      </c>
      <c r="L66" s="128">
        <v>180848.39651989998</v>
      </c>
      <c r="M66" s="128">
        <v>216185.19462758998</v>
      </c>
      <c r="N66" s="128">
        <v>17.416699999999999</v>
      </c>
      <c r="O66" s="128">
        <v>21.5945</v>
      </c>
      <c r="P66" s="128">
        <v>20.8188</v>
      </c>
      <c r="Q66" s="128">
        <v>8.5152999999999999</v>
      </c>
      <c r="R66" s="128">
        <v>8.5505999999999993</v>
      </c>
      <c r="S66" s="128">
        <v>29.186299999999999</v>
      </c>
      <c r="T66" s="128">
        <v>29.251999999999999</v>
      </c>
      <c r="U66" s="128">
        <v>28.1038</v>
      </c>
      <c r="V66" s="128">
        <v>20.485900000000001</v>
      </c>
      <c r="W66" s="128">
        <v>13.2415</v>
      </c>
      <c r="X66" s="128">
        <v>12.122999999999999</v>
      </c>
      <c r="Y66" s="128">
        <v>12.805199999999999</v>
      </c>
      <c r="Z66" s="128">
        <v>3.6808000000000001</v>
      </c>
      <c r="AA66" s="128">
        <v>12.0288</v>
      </c>
      <c r="AB66" s="128">
        <v>17.39</v>
      </c>
      <c r="AC66" s="128">
        <v>7.1317000000000004</v>
      </c>
      <c r="AD66" s="129"/>
      <c r="AE66" s="129"/>
      <c r="AF66" s="129"/>
    </row>
    <row r="67" spans="1:32" hidden="1" outlineLevel="1" collapsed="1">
      <c r="A67" s="62">
        <v>42248</v>
      </c>
      <c r="B67" s="128">
        <v>791846.17255016998</v>
      </c>
      <c r="C67" s="128">
        <v>363955.23142804002</v>
      </c>
      <c r="D67" s="128">
        <v>427890.94112213003</v>
      </c>
      <c r="E67" s="128">
        <v>173520.12698736999</v>
      </c>
      <c r="F67" s="128">
        <v>82677.837224649993</v>
      </c>
      <c r="G67" s="128">
        <v>90842.28976272</v>
      </c>
      <c r="H67" s="128">
        <v>247677.82984767997</v>
      </c>
      <c r="I67" s="128">
        <v>153684.58603588998</v>
      </c>
      <c r="J67" s="128">
        <v>93993.243811789987</v>
      </c>
      <c r="K67" s="128">
        <v>382118.18605366</v>
      </c>
      <c r="L67" s="128">
        <v>177449.43758177001</v>
      </c>
      <c r="M67" s="128">
        <v>204668.74847188999</v>
      </c>
      <c r="N67" s="128">
        <v>17.989899999999999</v>
      </c>
      <c r="O67" s="128">
        <v>21.6569</v>
      </c>
      <c r="P67" s="128">
        <v>20.680099999999999</v>
      </c>
      <c r="Q67" s="128">
        <v>10.331799999999999</v>
      </c>
      <c r="R67" s="128">
        <v>10.430300000000001</v>
      </c>
      <c r="S67" s="128">
        <v>29.322099999999999</v>
      </c>
      <c r="T67" s="128">
        <v>29.407</v>
      </c>
      <c r="U67" s="128">
        <v>28.347899999999999</v>
      </c>
      <c r="V67" s="128">
        <v>16.272300000000001</v>
      </c>
      <c r="W67" s="128">
        <v>7.8226000000000004</v>
      </c>
      <c r="X67" s="128">
        <v>12.2712</v>
      </c>
      <c r="Y67" s="128">
        <v>12.7096</v>
      </c>
      <c r="Z67" s="128">
        <v>4.4843000000000002</v>
      </c>
      <c r="AA67" s="128">
        <v>11.499599999999999</v>
      </c>
      <c r="AB67" s="128">
        <v>17.523900000000001</v>
      </c>
      <c r="AC67" s="128">
        <v>6.8193000000000001</v>
      </c>
      <c r="AD67" s="129"/>
      <c r="AE67" s="129"/>
      <c r="AF67" s="129"/>
    </row>
    <row r="68" spans="1:32" hidden="1" outlineLevel="1" collapsed="1">
      <c r="A68" s="62">
        <v>42278</v>
      </c>
      <c r="B68" s="128">
        <v>817375.28602589003</v>
      </c>
      <c r="C68" s="128">
        <v>365737.44979296002</v>
      </c>
      <c r="D68" s="128">
        <v>451637.83623293001</v>
      </c>
      <c r="E68" s="128">
        <v>177547.67318851</v>
      </c>
      <c r="F68" s="128">
        <v>82296.419658960003</v>
      </c>
      <c r="G68" s="128">
        <v>95251.253529549998</v>
      </c>
      <c r="H68" s="128">
        <v>250266.77045242998</v>
      </c>
      <c r="I68" s="128">
        <v>155864.24437202001</v>
      </c>
      <c r="J68" s="128">
        <v>94402.526080409996</v>
      </c>
      <c r="K68" s="128">
        <v>399534.38061346998</v>
      </c>
      <c r="L68" s="128">
        <v>182882.35218800997</v>
      </c>
      <c r="M68" s="128">
        <v>216652.02842545998</v>
      </c>
      <c r="N68" s="128">
        <v>17.3718</v>
      </c>
      <c r="O68" s="128">
        <v>21.274100000000001</v>
      </c>
      <c r="P68" s="128">
        <v>20.3521</v>
      </c>
      <c r="Q68" s="128">
        <v>8.7603000000000009</v>
      </c>
      <c r="R68" s="128">
        <v>8.8104999999999993</v>
      </c>
      <c r="S68" s="128">
        <v>30.367000000000001</v>
      </c>
      <c r="T68" s="128">
        <v>30.587599999999998</v>
      </c>
      <c r="U68" s="128">
        <v>29.3797</v>
      </c>
      <c r="V68" s="128">
        <v>11.6973</v>
      </c>
      <c r="W68" s="128">
        <v>8.5983000000000001</v>
      </c>
      <c r="X68" s="128">
        <v>11.8207</v>
      </c>
      <c r="Y68" s="128">
        <v>12.269</v>
      </c>
      <c r="Z68" s="128">
        <v>4.1623000000000001</v>
      </c>
      <c r="AA68" s="128">
        <v>11.713800000000001</v>
      </c>
      <c r="AB68" s="128">
        <v>17.085100000000001</v>
      </c>
      <c r="AC68" s="128">
        <v>6.7378</v>
      </c>
      <c r="AD68" s="129"/>
      <c r="AE68" s="129"/>
      <c r="AF68" s="129"/>
    </row>
    <row r="69" spans="1:32" hidden="1" outlineLevel="1" collapsed="1">
      <c r="A69" s="62">
        <v>42309</v>
      </c>
      <c r="B69" s="128">
        <v>836026.13112697995</v>
      </c>
      <c r="C69" s="128">
        <v>365676.43233395001</v>
      </c>
      <c r="D69" s="128">
        <v>470349.69879302999</v>
      </c>
      <c r="E69" s="128">
        <v>182527.15290583001</v>
      </c>
      <c r="F69" s="128">
        <v>82452.835950670007</v>
      </c>
      <c r="G69" s="128">
        <v>100074.31695516</v>
      </c>
      <c r="H69" s="128">
        <v>255562.41793809997</v>
      </c>
      <c r="I69" s="128">
        <v>155896.78392744003</v>
      </c>
      <c r="J69" s="128">
        <v>99665.634010659996</v>
      </c>
      <c r="K69" s="128">
        <v>405080.00204863009</v>
      </c>
      <c r="L69" s="128">
        <v>184074.05624431995</v>
      </c>
      <c r="M69" s="128">
        <v>221005.94580430994</v>
      </c>
      <c r="N69" s="128">
        <v>17.114000000000001</v>
      </c>
      <c r="O69" s="128">
        <v>21.223400000000002</v>
      </c>
      <c r="P69" s="128">
        <v>20.197700000000001</v>
      </c>
      <c r="Q69" s="128">
        <v>9.3893000000000004</v>
      </c>
      <c r="R69" s="128">
        <v>9.4074000000000009</v>
      </c>
      <c r="S69" s="128">
        <v>30.191600000000001</v>
      </c>
      <c r="T69" s="128">
        <v>30.320599999999999</v>
      </c>
      <c r="U69" s="128">
        <v>29.450399999999998</v>
      </c>
      <c r="V69" s="128">
        <v>13.863</v>
      </c>
      <c r="W69" s="128">
        <v>7.3395000000000001</v>
      </c>
      <c r="X69" s="128">
        <v>11.3507</v>
      </c>
      <c r="Y69" s="128">
        <v>11.669600000000001</v>
      </c>
      <c r="Z69" s="128">
        <v>5.1444999999999999</v>
      </c>
      <c r="AA69" s="128">
        <v>11.342599999999999</v>
      </c>
      <c r="AB69" s="128">
        <v>16.8188</v>
      </c>
      <c r="AC69" s="128">
        <v>6.5016999999999996</v>
      </c>
      <c r="AD69" s="129"/>
      <c r="AE69" s="129"/>
      <c r="AF69" s="129"/>
    </row>
    <row r="70" spans="1:32" hidden="1" outlineLevel="1" collapsed="1">
      <c r="A70" s="62">
        <v>42339</v>
      </c>
      <c r="B70" s="128">
        <v>787795.15709313995</v>
      </c>
      <c r="C70" s="128">
        <v>338621.02937339002</v>
      </c>
      <c r="D70" s="128">
        <v>449174.12771974999</v>
      </c>
      <c r="E70" s="128">
        <v>174868.68097669</v>
      </c>
      <c r="F70" s="128">
        <v>80051.165590529999</v>
      </c>
      <c r="G70" s="128">
        <v>94817.515386159997</v>
      </c>
      <c r="H70" s="128">
        <v>265447.56507448002</v>
      </c>
      <c r="I70" s="128">
        <v>169079.92680220999</v>
      </c>
      <c r="J70" s="128">
        <v>96367.638272269978</v>
      </c>
      <c r="K70" s="128">
        <v>410895.48524955002</v>
      </c>
      <c r="L70" s="128">
        <v>198876.49731332995</v>
      </c>
      <c r="M70" s="128">
        <v>212018.98793622002</v>
      </c>
      <c r="N70" s="128">
        <v>17.671800000000001</v>
      </c>
      <c r="O70" s="128">
        <v>20.757999999999999</v>
      </c>
      <c r="P70" s="128">
        <v>19.9359</v>
      </c>
      <c r="Q70" s="128">
        <v>8.9541000000000004</v>
      </c>
      <c r="R70" s="128">
        <v>9.0070999999999994</v>
      </c>
      <c r="S70" s="128">
        <v>27.375699999999998</v>
      </c>
      <c r="T70" s="128">
        <v>27.493099999999998</v>
      </c>
      <c r="U70" s="128">
        <v>26.062899999999999</v>
      </c>
      <c r="V70" s="128">
        <v>11.179500000000001</v>
      </c>
      <c r="W70" s="128">
        <v>8.4047000000000001</v>
      </c>
      <c r="X70" s="128">
        <v>10.2547</v>
      </c>
      <c r="Y70" s="128">
        <v>10.6616</v>
      </c>
      <c r="Z70" s="128">
        <v>4.3422000000000001</v>
      </c>
      <c r="AA70" s="128">
        <v>11.269600000000001</v>
      </c>
      <c r="AB70" s="128">
        <v>16.6995</v>
      </c>
      <c r="AC70" s="128">
        <v>6.4715999999999996</v>
      </c>
      <c r="AD70" s="129"/>
      <c r="AE70" s="129"/>
      <c r="AF70" s="129"/>
    </row>
    <row r="71" spans="1:32" hidden="1" outlineLevel="1" collapsed="1">
      <c r="A71" s="62">
        <v>42370</v>
      </c>
      <c r="B71" s="128">
        <v>808208.21965617</v>
      </c>
      <c r="C71" s="128">
        <v>338257.35469120002</v>
      </c>
      <c r="D71" s="128">
        <v>469950.86496496998</v>
      </c>
      <c r="E71" s="128">
        <v>178440.11103090999</v>
      </c>
      <c r="F71" s="128">
        <v>79814.796657600004</v>
      </c>
      <c r="G71" s="128">
        <v>98625.314373310001</v>
      </c>
      <c r="H71" s="128">
        <v>273812.59953176999</v>
      </c>
      <c r="I71" s="128">
        <v>171818.41022809001</v>
      </c>
      <c r="J71" s="128">
        <v>101994.18930367999</v>
      </c>
      <c r="K71" s="128">
        <v>414018.13332985004</v>
      </c>
      <c r="L71" s="128">
        <v>190883.90399077002</v>
      </c>
      <c r="M71" s="128">
        <v>223134.22933907999</v>
      </c>
      <c r="N71" s="128">
        <v>16.739000000000001</v>
      </c>
      <c r="O71" s="128">
        <v>20.380700000000001</v>
      </c>
      <c r="P71" s="128">
        <v>19.421800000000001</v>
      </c>
      <c r="Q71" s="128">
        <v>8.8394999999999992</v>
      </c>
      <c r="R71" s="128">
        <v>8.9186999999999994</v>
      </c>
      <c r="S71" s="128">
        <v>31.176600000000001</v>
      </c>
      <c r="T71" s="128">
        <v>31.327100000000002</v>
      </c>
      <c r="U71" s="128">
        <v>30.777100000000001</v>
      </c>
      <c r="V71" s="128">
        <v>14.793799999999999</v>
      </c>
      <c r="W71" s="128">
        <v>10.283899999999999</v>
      </c>
      <c r="X71" s="128">
        <v>9.7041000000000004</v>
      </c>
      <c r="Y71" s="128">
        <v>9.9990000000000006</v>
      </c>
      <c r="Z71" s="128">
        <v>3.9933999999999998</v>
      </c>
      <c r="AA71" s="128">
        <v>10.516299999999999</v>
      </c>
      <c r="AB71" s="128">
        <v>15.6126</v>
      </c>
      <c r="AC71" s="128">
        <v>6.0003000000000002</v>
      </c>
      <c r="AD71" s="129"/>
      <c r="AE71" s="129"/>
      <c r="AF71" s="129"/>
    </row>
    <row r="72" spans="1:32" hidden="1" outlineLevel="1" collapsed="1">
      <c r="A72" s="62">
        <v>42401</v>
      </c>
      <c r="B72" s="128">
        <v>841972.82575248997</v>
      </c>
      <c r="C72" s="128">
        <v>341574.32453217998</v>
      </c>
      <c r="D72" s="128">
        <v>500398.50122030999</v>
      </c>
      <c r="E72" s="128">
        <v>184457.79975616999</v>
      </c>
      <c r="F72" s="128">
        <v>80000.269801989998</v>
      </c>
      <c r="G72" s="128">
        <v>104457.52995418001</v>
      </c>
      <c r="H72" s="128">
        <v>281817.83501232002</v>
      </c>
      <c r="I72" s="128">
        <v>171815.98721478999</v>
      </c>
      <c r="J72" s="128">
        <v>110001.84779753</v>
      </c>
      <c r="K72" s="128">
        <v>429165.72573353001</v>
      </c>
      <c r="L72" s="128">
        <v>190389.27050881</v>
      </c>
      <c r="M72" s="128">
        <v>238776.45522472</v>
      </c>
      <c r="N72" s="128">
        <v>16.395199999999999</v>
      </c>
      <c r="O72" s="128">
        <v>20.249400000000001</v>
      </c>
      <c r="P72" s="128">
        <v>19.1965</v>
      </c>
      <c r="Q72" s="128">
        <v>8.7035999999999998</v>
      </c>
      <c r="R72" s="128">
        <v>8.7515000000000001</v>
      </c>
      <c r="S72" s="128">
        <v>29.511199999999999</v>
      </c>
      <c r="T72" s="128">
        <v>29.6374</v>
      </c>
      <c r="U72" s="128">
        <v>28.655000000000001</v>
      </c>
      <c r="V72" s="128">
        <v>10.612500000000001</v>
      </c>
      <c r="W72" s="128">
        <v>7.2031999999999998</v>
      </c>
      <c r="X72" s="128">
        <v>10.163399999999999</v>
      </c>
      <c r="Y72" s="128">
        <v>10.5587</v>
      </c>
      <c r="Z72" s="128">
        <v>3.3614000000000002</v>
      </c>
      <c r="AA72" s="128">
        <v>11.0814</v>
      </c>
      <c r="AB72" s="128">
        <v>17.229299999999999</v>
      </c>
      <c r="AC72" s="128">
        <v>6.3033999999999999</v>
      </c>
      <c r="AD72" s="129"/>
      <c r="AE72" s="129"/>
      <c r="AF72" s="129"/>
    </row>
    <row r="73" spans="1:32" hidden="1" outlineLevel="1" collapsed="1">
      <c r="A73" s="62">
        <v>42430</v>
      </c>
      <c r="B73" s="128">
        <v>821723.26090934</v>
      </c>
      <c r="C73" s="128">
        <v>338733.31442313001</v>
      </c>
      <c r="D73" s="128">
        <v>482989.94648620998</v>
      </c>
      <c r="E73" s="128">
        <v>176878.30547326</v>
      </c>
      <c r="F73" s="128">
        <v>79691.291599260003</v>
      </c>
      <c r="G73" s="128">
        <v>97187.013873999997</v>
      </c>
      <c r="H73" s="128">
        <v>278618.69514152996</v>
      </c>
      <c r="I73" s="128">
        <v>164140.24281934995</v>
      </c>
      <c r="J73" s="128">
        <v>114478.45232218002</v>
      </c>
      <c r="K73" s="128">
        <v>423704.56580996996</v>
      </c>
      <c r="L73" s="128">
        <v>193164.98697925001</v>
      </c>
      <c r="M73" s="128">
        <v>230539.57883071993</v>
      </c>
      <c r="N73" s="128">
        <v>16.523599999999998</v>
      </c>
      <c r="O73" s="128">
        <v>20.554300000000001</v>
      </c>
      <c r="P73" s="128">
        <v>19.613900000000001</v>
      </c>
      <c r="Q73" s="128">
        <v>8.8603000000000005</v>
      </c>
      <c r="R73" s="128">
        <v>8.8920999999999992</v>
      </c>
      <c r="S73" s="128">
        <v>30.131699999999999</v>
      </c>
      <c r="T73" s="128">
        <v>30.275200000000002</v>
      </c>
      <c r="U73" s="128">
        <v>29.738800000000001</v>
      </c>
      <c r="V73" s="128">
        <v>12.5261</v>
      </c>
      <c r="W73" s="128">
        <v>8.0953999999999997</v>
      </c>
      <c r="X73" s="128">
        <v>11.5405</v>
      </c>
      <c r="Y73" s="128">
        <v>12.206</v>
      </c>
      <c r="Z73" s="128">
        <v>3.786</v>
      </c>
      <c r="AA73" s="128">
        <v>11.6851</v>
      </c>
      <c r="AB73" s="128">
        <v>17.279499999999999</v>
      </c>
      <c r="AC73" s="128">
        <v>6.4661</v>
      </c>
      <c r="AD73" s="129"/>
      <c r="AE73" s="129"/>
      <c r="AF73" s="129"/>
    </row>
    <row r="74" spans="1:32" hidden="1" outlineLevel="1" collapsed="1">
      <c r="A74" s="62">
        <v>42461</v>
      </c>
      <c r="B74" s="128">
        <v>802015.63475668</v>
      </c>
      <c r="C74" s="128">
        <v>336294.57058961998</v>
      </c>
      <c r="D74" s="128">
        <v>465721.06416706002</v>
      </c>
      <c r="E74" s="128">
        <v>170598.16983368999</v>
      </c>
      <c r="F74" s="128">
        <v>78576.680803419993</v>
      </c>
      <c r="G74" s="128">
        <v>92021.489030269993</v>
      </c>
      <c r="H74" s="128">
        <v>285303.53397803003</v>
      </c>
      <c r="I74" s="128">
        <v>169423.63493245997</v>
      </c>
      <c r="J74" s="128">
        <v>115879.89904557001</v>
      </c>
      <c r="K74" s="128">
        <v>419349.85728502006</v>
      </c>
      <c r="L74" s="128">
        <v>197228.63912054998</v>
      </c>
      <c r="M74" s="128">
        <v>222121.21816446999</v>
      </c>
      <c r="N74" s="128">
        <v>16.662099999999999</v>
      </c>
      <c r="O74" s="128">
        <v>21.194299999999998</v>
      </c>
      <c r="P74" s="128">
        <v>20.3383</v>
      </c>
      <c r="Q74" s="128">
        <v>9.0452999999999992</v>
      </c>
      <c r="R74" s="128">
        <v>9.0632999999999999</v>
      </c>
      <c r="S74" s="128">
        <v>29.698599999999999</v>
      </c>
      <c r="T74" s="128">
        <v>29.811</v>
      </c>
      <c r="U74" s="128">
        <v>29.103400000000001</v>
      </c>
      <c r="V74" s="128">
        <v>10.8163</v>
      </c>
      <c r="W74" s="128">
        <v>7.0462999999999996</v>
      </c>
      <c r="X74" s="128">
        <v>12.246</v>
      </c>
      <c r="Y74" s="128">
        <v>13.128</v>
      </c>
      <c r="Z74" s="128">
        <v>3.3052999999999999</v>
      </c>
      <c r="AA74" s="128">
        <v>11.9618</v>
      </c>
      <c r="AB74" s="128">
        <v>17.023499999999999</v>
      </c>
      <c r="AC74" s="128">
        <v>6.2061999999999999</v>
      </c>
      <c r="AD74" s="129"/>
      <c r="AE74" s="129"/>
      <c r="AF74" s="129"/>
    </row>
    <row r="75" spans="1:32" hidden="1" outlineLevel="1" collapsed="1">
      <c r="A75" s="62">
        <v>42491</v>
      </c>
      <c r="B75" s="128">
        <v>799483.96752641001</v>
      </c>
      <c r="C75" s="128">
        <v>336749.51642190001</v>
      </c>
      <c r="D75" s="128">
        <v>462734.45110450999</v>
      </c>
      <c r="E75" s="128">
        <v>169711.94608535999</v>
      </c>
      <c r="F75" s="128">
        <v>78804.863241159997</v>
      </c>
      <c r="G75" s="128">
        <v>90907.082844200006</v>
      </c>
      <c r="H75" s="128">
        <v>287919.16953124997</v>
      </c>
      <c r="I75" s="128">
        <v>177069.57458431998</v>
      </c>
      <c r="J75" s="128">
        <v>110849.59494692998</v>
      </c>
      <c r="K75" s="128">
        <v>419030.51304660016</v>
      </c>
      <c r="L75" s="128">
        <v>197478.24299735998</v>
      </c>
      <c r="M75" s="128">
        <v>221552.27004924003</v>
      </c>
      <c r="N75" s="128">
        <v>16.7654</v>
      </c>
      <c r="O75" s="128">
        <v>21.183800000000002</v>
      </c>
      <c r="P75" s="128">
        <v>20.317399999999999</v>
      </c>
      <c r="Q75" s="128">
        <v>9.0190999999999999</v>
      </c>
      <c r="R75" s="128">
        <v>9.0311000000000003</v>
      </c>
      <c r="S75" s="128">
        <v>31.668199999999999</v>
      </c>
      <c r="T75" s="128">
        <v>31.714300000000001</v>
      </c>
      <c r="U75" s="128">
        <v>32.145600000000002</v>
      </c>
      <c r="V75" s="128">
        <v>18.1694</v>
      </c>
      <c r="W75" s="128">
        <v>7.5183999999999997</v>
      </c>
      <c r="X75" s="128">
        <v>12.4651</v>
      </c>
      <c r="Y75" s="128">
        <v>13.128</v>
      </c>
      <c r="Z75" s="128">
        <v>2.9811000000000001</v>
      </c>
      <c r="AA75" s="128">
        <v>11.3308</v>
      </c>
      <c r="AB75" s="128">
        <v>16.290900000000001</v>
      </c>
      <c r="AC75" s="128">
        <v>5.7986000000000004</v>
      </c>
      <c r="AD75" s="129"/>
      <c r="AE75" s="129"/>
      <c r="AF75" s="129"/>
    </row>
    <row r="76" spans="1:32" hidden="1" outlineLevel="1" collapsed="1">
      <c r="A76" s="62">
        <v>42522</v>
      </c>
      <c r="B76" s="128">
        <v>779362.37075221003</v>
      </c>
      <c r="C76" s="128">
        <v>334394.33681682002</v>
      </c>
      <c r="D76" s="128">
        <v>444968.03393539001</v>
      </c>
      <c r="E76" s="128">
        <v>165611.3371256</v>
      </c>
      <c r="F76" s="128">
        <v>77737.552848299994</v>
      </c>
      <c r="G76" s="128">
        <v>87873.784277300001</v>
      </c>
      <c r="H76" s="128">
        <v>294641.05493541999</v>
      </c>
      <c r="I76" s="128">
        <v>178050.29702170996</v>
      </c>
      <c r="J76" s="128">
        <v>116590.75791371</v>
      </c>
      <c r="K76" s="128">
        <v>422448.56800773001</v>
      </c>
      <c r="L76" s="128">
        <v>203725.62582558001</v>
      </c>
      <c r="M76" s="128">
        <v>218722.94218215</v>
      </c>
      <c r="N76" s="128">
        <v>15.958500000000001</v>
      </c>
      <c r="O76" s="128">
        <v>20.402799999999999</v>
      </c>
      <c r="P76" s="128">
        <v>19.599499999999999</v>
      </c>
      <c r="Q76" s="128">
        <v>9.2599</v>
      </c>
      <c r="R76" s="128">
        <v>9.2720000000000002</v>
      </c>
      <c r="S76" s="128">
        <v>32.534799999999997</v>
      </c>
      <c r="T76" s="128">
        <v>32.608800000000002</v>
      </c>
      <c r="U76" s="128">
        <v>33.304699999999997</v>
      </c>
      <c r="V76" s="128">
        <v>16.422599999999999</v>
      </c>
      <c r="W76" s="128">
        <v>11.423299999999999</v>
      </c>
      <c r="X76" s="128">
        <v>11.612299999999999</v>
      </c>
      <c r="Y76" s="128">
        <v>12.1967</v>
      </c>
      <c r="Z76" s="128">
        <v>2.5537000000000001</v>
      </c>
      <c r="AA76" s="128">
        <v>10.4589</v>
      </c>
      <c r="AB76" s="128">
        <v>16.093</v>
      </c>
      <c r="AC76" s="128">
        <v>5.1516999999999999</v>
      </c>
      <c r="AD76" s="129"/>
      <c r="AE76" s="129"/>
      <c r="AF76" s="129"/>
    </row>
    <row r="77" spans="1:32" hidden="1" outlineLevel="1" collapsed="1">
      <c r="A77" s="62">
        <v>42552</v>
      </c>
      <c r="B77" s="128">
        <v>783991.90736717999</v>
      </c>
      <c r="C77" s="128">
        <v>341686.33485629997</v>
      </c>
      <c r="D77" s="128">
        <v>442305.57251088001</v>
      </c>
      <c r="E77" s="128">
        <v>161164.59014988001</v>
      </c>
      <c r="F77" s="128">
        <v>75908.457157280005</v>
      </c>
      <c r="G77" s="128">
        <v>85256.132992600003</v>
      </c>
      <c r="H77" s="128">
        <v>298831.06096155004</v>
      </c>
      <c r="I77" s="128">
        <v>182240.72983966995</v>
      </c>
      <c r="J77" s="128">
        <v>116590.33112187999</v>
      </c>
      <c r="K77" s="128">
        <v>421588.51156813995</v>
      </c>
      <c r="L77" s="128">
        <v>203347.93978100002</v>
      </c>
      <c r="M77" s="128">
        <v>218240.57178714001</v>
      </c>
      <c r="N77" s="128">
        <v>15.238799999999999</v>
      </c>
      <c r="O77" s="128">
        <v>18.177099999999999</v>
      </c>
      <c r="P77" s="128">
        <v>17.122499999999999</v>
      </c>
      <c r="Q77" s="128">
        <v>8.5923999999999996</v>
      </c>
      <c r="R77" s="128">
        <v>8.6029</v>
      </c>
      <c r="S77" s="128">
        <v>30.996200000000002</v>
      </c>
      <c r="T77" s="128">
        <v>31.010300000000001</v>
      </c>
      <c r="U77" s="128">
        <v>31.3413</v>
      </c>
      <c r="V77" s="128">
        <v>24.133600000000001</v>
      </c>
      <c r="W77" s="128">
        <v>9.7439</v>
      </c>
      <c r="X77" s="128">
        <v>10.443300000000001</v>
      </c>
      <c r="Y77" s="128">
        <v>10.966799999999999</v>
      </c>
      <c r="Z77" s="128">
        <v>2.6741000000000001</v>
      </c>
      <c r="AA77" s="128">
        <v>10.4046</v>
      </c>
      <c r="AB77" s="128">
        <v>15.348699999999999</v>
      </c>
      <c r="AC77" s="128">
        <v>5.0065</v>
      </c>
      <c r="AD77" s="129"/>
      <c r="AE77" s="129"/>
      <c r="AF77" s="129"/>
    </row>
    <row r="78" spans="1:32" hidden="1" outlineLevel="1" collapsed="1">
      <c r="A78" s="62">
        <v>42583</v>
      </c>
      <c r="B78" s="128">
        <v>807601.56701634999</v>
      </c>
      <c r="C78" s="128">
        <v>362760.66355167999</v>
      </c>
      <c r="D78" s="128">
        <v>444840.90346467</v>
      </c>
      <c r="E78" s="128">
        <v>164137.64186048001</v>
      </c>
      <c r="F78" s="128">
        <v>77218.623168260005</v>
      </c>
      <c r="G78" s="128">
        <v>86919.018692219994</v>
      </c>
      <c r="H78" s="128">
        <v>298323.10698776005</v>
      </c>
      <c r="I78" s="128">
        <v>176534.42863415001</v>
      </c>
      <c r="J78" s="128">
        <v>121788.67835361001</v>
      </c>
      <c r="K78" s="128">
        <v>426983.33925783995</v>
      </c>
      <c r="L78" s="128">
        <v>199671.95999696001</v>
      </c>
      <c r="M78" s="128">
        <v>227311.37926088003</v>
      </c>
      <c r="N78" s="128">
        <v>15.0701</v>
      </c>
      <c r="O78" s="128">
        <v>17.116900000000001</v>
      </c>
      <c r="P78" s="128">
        <v>16.051100000000002</v>
      </c>
      <c r="Q78" s="128">
        <v>8.4999000000000002</v>
      </c>
      <c r="R78" s="128">
        <v>8.4922000000000004</v>
      </c>
      <c r="S78" s="128">
        <v>30.639900000000001</v>
      </c>
      <c r="T78" s="128">
        <v>30.887899999999998</v>
      </c>
      <c r="U78" s="128">
        <v>31.297999999999998</v>
      </c>
      <c r="V78" s="128">
        <v>5.3902000000000001</v>
      </c>
      <c r="W78" s="128">
        <v>1.8118000000000001</v>
      </c>
      <c r="X78" s="128">
        <v>9.2065999999999999</v>
      </c>
      <c r="Y78" s="128">
        <v>9.7619000000000007</v>
      </c>
      <c r="Z78" s="128">
        <v>2.1888999999999998</v>
      </c>
      <c r="AA78" s="128">
        <v>9.5114000000000001</v>
      </c>
      <c r="AB78" s="128">
        <v>14.441000000000001</v>
      </c>
      <c r="AC78" s="128">
        <v>4.5738000000000003</v>
      </c>
      <c r="AD78" s="129"/>
      <c r="AE78" s="129"/>
      <c r="AF78" s="129"/>
    </row>
    <row r="79" spans="1:32" hidden="1" outlineLevel="1" collapsed="1">
      <c r="A79" s="62">
        <v>42614</v>
      </c>
      <c r="B79" s="128">
        <v>812080.32531599002</v>
      </c>
      <c r="C79" s="128">
        <v>368959.44371070003</v>
      </c>
      <c r="D79" s="128">
        <v>443120.88160528999</v>
      </c>
      <c r="E79" s="128">
        <v>163975.53593608999</v>
      </c>
      <c r="F79" s="128">
        <v>77287.336412119999</v>
      </c>
      <c r="G79" s="128">
        <v>86688.199523970005</v>
      </c>
      <c r="H79" s="128">
        <v>294808.31771666004</v>
      </c>
      <c r="I79" s="128">
        <v>174089.79604551999</v>
      </c>
      <c r="J79" s="128">
        <v>120718.52167114004</v>
      </c>
      <c r="K79" s="128">
        <v>433591.32958043006</v>
      </c>
      <c r="L79" s="128">
        <v>204190.05772626001</v>
      </c>
      <c r="M79" s="128">
        <v>229401.27185417002</v>
      </c>
      <c r="N79" s="128">
        <v>14.574</v>
      </c>
      <c r="O79" s="128">
        <v>16.9954</v>
      </c>
      <c r="P79" s="128">
        <v>15.917299999999999</v>
      </c>
      <c r="Q79" s="128">
        <v>8.3053000000000008</v>
      </c>
      <c r="R79" s="128">
        <v>8.3130000000000006</v>
      </c>
      <c r="S79" s="128">
        <v>30.6371</v>
      </c>
      <c r="T79" s="128">
        <v>30.696999999999999</v>
      </c>
      <c r="U79" s="128">
        <v>30.994299999999999</v>
      </c>
      <c r="V79" s="128">
        <v>20.5288</v>
      </c>
      <c r="W79" s="128">
        <v>10.3584</v>
      </c>
      <c r="X79" s="128">
        <v>9.7651000000000003</v>
      </c>
      <c r="Y79" s="128">
        <v>10.0969</v>
      </c>
      <c r="Z79" s="128">
        <v>3.5257000000000001</v>
      </c>
      <c r="AA79" s="128">
        <v>9.1587999999999994</v>
      </c>
      <c r="AB79" s="128">
        <v>14.0642</v>
      </c>
      <c r="AC79" s="128">
        <v>4.5773000000000001</v>
      </c>
      <c r="AD79" s="129"/>
      <c r="AE79" s="129"/>
      <c r="AF79" s="129"/>
    </row>
    <row r="80" spans="1:32" hidden="1" outlineLevel="1" collapsed="1">
      <c r="A80" s="62">
        <v>42644</v>
      </c>
      <c r="B80" s="128">
        <v>810118.42427995999</v>
      </c>
      <c r="C80" s="128">
        <v>392891.69650684</v>
      </c>
      <c r="D80" s="128">
        <v>417226.72777311999</v>
      </c>
      <c r="E80" s="128">
        <v>160996.33318918</v>
      </c>
      <c r="F80" s="128">
        <v>76874.586075209998</v>
      </c>
      <c r="G80" s="128">
        <v>84121.747113970006</v>
      </c>
      <c r="H80" s="128">
        <v>298179.17698900006</v>
      </c>
      <c r="I80" s="128">
        <v>182456.18724198002</v>
      </c>
      <c r="J80" s="128">
        <v>115722.98974701998</v>
      </c>
      <c r="K80" s="128">
        <v>430337.29319959995</v>
      </c>
      <c r="L80" s="128">
        <v>204240.1892393</v>
      </c>
      <c r="M80" s="128">
        <v>226097.10396030001</v>
      </c>
      <c r="N80" s="128">
        <v>13.2872</v>
      </c>
      <c r="O80" s="128">
        <v>14.398400000000001</v>
      </c>
      <c r="P80" s="128">
        <v>13.579800000000001</v>
      </c>
      <c r="Q80" s="128">
        <v>9.1119000000000003</v>
      </c>
      <c r="R80" s="128">
        <v>9.1306999999999992</v>
      </c>
      <c r="S80" s="128">
        <v>30.599399999999999</v>
      </c>
      <c r="T80" s="128">
        <v>30.613</v>
      </c>
      <c r="U80" s="128">
        <v>30.9239</v>
      </c>
      <c r="V80" s="128">
        <v>22.139700000000001</v>
      </c>
      <c r="W80" s="128">
        <v>10.5275</v>
      </c>
      <c r="X80" s="128">
        <v>9.8322000000000003</v>
      </c>
      <c r="Y80" s="128">
        <v>10.1111</v>
      </c>
      <c r="Z80" s="128">
        <v>3.4962</v>
      </c>
      <c r="AA80" s="128">
        <v>9.2509999999999994</v>
      </c>
      <c r="AB80" s="128">
        <v>14.0564</v>
      </c>
      <c r="AC80" s="128">
        <v>4.7159000000000004</v>
      </c>
      <c r="AD80" s="129"/>
      <c r="AE80" s="129"/>
      <c r="AF80" s="129"/>
    </row>
    <row r="81" spans="1:32" hidden="1" outlineLevel="1" collapsed="1">
      <c r="A81" s="62">
        <v>42675</v>
      </c>
      <c r="B81" s="128">
        <v>811140.45928388997</v>
      </c>
      <c r="C81" s="128">
        <v>423578.58986010001</v>
      </c>
      <c r="D81" s="128">
        <v>387561.86942379002</v>
      </c>
      <c r="E81" s="128">
        <v>160501.60117486</v>
      </c>
      <c r="F81" s="128">
        <v>77339.310872849994</v>
      </c>
      <c r="G81" s="128">
        <v>83162.290302010006</v>
      </c>
      <c r="H81" s="128">
        <v>290753.50515749003</v>
      </c>
      <c r="I81" s="128">
        <v>180194.03664106998</v>
      </c>
      <c r="J81" s="128">
        <v>110559.46851642001</v>
      </c>
      <c r="K81" s="128">
        <v>430962.07875067007</v>
      </c>
      <c r="L81" s="128">
        <v>205573.25148456002</v>
      </c>
      <c r="M81" s="128">
        <v>225388.82726611002</v>
      </c>
      <c r="N81" s="128">
        <v>13.1052</v>
      </c>
      <c r="O81" s="128">
        <v>14.005000000000001</v>
      </c>
      <c r="P81" s="128">
        <v>13.0869</v>
      </c>
      <c r="Q81" s="128">
        <v>8.7879000000000005</v>
      </c>
      <c r="R81" s="128">
        <v>8.8076000000000008</v>
      </c>
      <c r="S81" s="128">
        <v>30.499199999999998</v>
      </c>
      <c r="T81" s="128">
        <v>30.521100000000001</v>
      </c>
      <c r="U81" s="128">
        <v>30.970800000000001</v>
      </c>
      <c r="V81" s="128">
        <v>21.663900000000002</v>
      </c>
      <c r="W81" s="128">
        <v>10.934100000000001</v>
      </c>
      <c r="X81" s="128">
        <v>9.0198999999999998</v>
      </c>
      <c r="Y81" s="128">
        <v>9.3405000000000005</v>
      </c>
      <c r="Z81" s="128">
        <v>3.6394000000000002</v>
      </c>
      <c r="AA81" s="128">
        <v>9.6637000000000004</v>
      </c>
      <c r="AB81" s="128">
        <v>14.0098</v>
      </c>
      <c r="AC81" s="128">
        <v>5.0431999999999997</v>
      </c>
      <c r="AD81" s="129"/>
      <c r="AE81" s="129"/>
      <c r="AF81" s="129"/>
    </row>
    <row r="82" spans="1:32" hidden="1" outlineLevel="1" collapsed="1">
      <c r="A82" s="62">
        <v>42705</v>
      </c>
      <c r="B82" s="128">
        <v>822114.34799005999</v>
      </c>
      <c r="C82" s="128">
        <v>417431.67211027001</v>
      </c>
      <c r="D82" s="128">
        <v>404682.67587978998</v>
      </c>
      <c r="E82" s="128">
        <v>163333.08824734</v>
      </c>
      <c r="F82" s="128">
        <v>76709.869338010001</v>
      </c>
      <c r="G82" s="128">
        <v>86623.218909329997</v>
      </c>
      <c r="H82" s="128">
        <v>310559.13924365997</v>
      </c>
      <c r="I82" s="128">
        <v>193453.23654668999</v>
      </c>
      <c r="J82" s="128">
        <v>117105.90269696999</v>
      </c>
      <c r="K82" s="128">
        <v>444676.45596152003</v>
      </c>
      <c r="L82" s="128">
        <v>209601.25877749998</v>
      </c>
      <c r="M82" s="128">
        <v>235075.19718401998</v>
      </c>
      <c r="N82" s="128">
        <v>14.2075</v>
      </c>
      <c r="O82" s="128">
        <v>16.183199999999999</v>
      </c>
      <c r="P82" s="128">
        <v>15.1214</v>
      </c>
      <c r="Q82" s="128">
        <v>7.6665000000000001</v>
      </c>
      <c r="R82" s="128">
        <v>7.6788999999999996</v>
      </c>
      <c r="S82" s="128">
        <v>29.6708</v>
      </c>
      <c r="T82" s="128">
        <v>29.6828</v>
      </c>
      <c r="U82" s="128">
        <v>29.511099999999999</v>
      </c>
      <c r="V82" s="128">
        <v>24.743500000000001</v>
      </c>
      <c r="W82" s="128">
        <v>10.335100000000001</v>
      </c>
      <c r="X82" s="128">
        <v>8.9809000000000001</v>
      </c>
      <c r="Y82" s="128">
        <v>9.3917999999999999</v>
      </c>
      <c r="Z82" s="128">
        <v>3.7084999999999999</v>
      </c>
      <c r="AA82" s="128">
        <v>9.6812000000000005</v>
      </c>
      <c r="AB82" s="128">
        <v>13.913399999999999</v>
      </c>
      <c r="AC82" s="128">
        <v>5.1303000000000001</v>
      </c>
      <c r="AD82" s="129"/>
      <c r="AE82" s="129"/>
      <c r="AF82" s="129"/>
    </row>
    <row r="83" spans="1:32" hidden="1" outlineLevel="1" collapsed="1">
      <c r="A83" s="62">
        <v>42736</v>
      </c>
      <c r="B83" s="128">
        <v>808593.43913509999</v>
      </c>
      <c r="C83" s="128">
        <v>414668.75678713003</v>
      </c>
      <c r="D83" s="128">
        <v>393924.68234797003</v>
      </c>
      <c r="E83" s="128">
        <v>163657.82971809001</v>
      </c>
      <c r="F83" s="128">
        <v>77868.222369869996</v>
      </c>
      <c r="G83" s="128">
        <v>85789.607348220001</v>
      </c>
      <c r="H83" s="128">
        <v>299689.34646373999</v>
      </c>
      <c r="I83" s="128">
        <v>186394.67402969001</v>
      </c>
      <c r="J83" s="128">
        <v>113294.67243404996</v>
      </c>
      <c r="K83" s="128">
        <v>437688.87861632998</v>
      </c>
      <c r="L83" s="128">
        <v>206074.61423476</v>
      </c>
      <c r="M83" s="128">
        <v>231614.26438156996</v>
      </c>
      <c r="N83" s="128">
        <v>13.836</v>
      </c>
      <c r="O83" s="128">
        <v>16.0322</v>
      </c>
      <c r="P83" s="128">
        <v>14.7919</v>
      </c>
      <c r="Q83" s="128">
        <v>7.8324999999999996</v>
      </c>
      <c r="R83" s="128">
        <v>7.8532999999999999</v>
      </c>
      <c r="S83" s="128">
        <v>29.775200000000002</v>
      </c>
      <c r="T83" s="128">
        <v>29.799700000000001</v>
      </c>
      <c r="U83" s="128">
        <v>29.754799999999999</v>
      </c>
      <c r="V83" s="128">
        <v>18.597300000000001</v>
      </c>
      <c r="W83" s="128">
        <v>9.1569000000000003</v>
      </c>
      <c r="X83" s="128">
        <v>8.4543999999999997</v>
      </c>
      <c r="Y83" s="128">
        <v>8.7181999999999995</v>
      </c>
      <c r="Z83" s="128">
        <v>3.9683999999999999</v>
      </c>
      <c r="AA83" s="128">
        <v>9.6737000000000002</v>
      </c>
      <c r="AB83" s="128">
        <v>14.3835</v>
      </c>
      <c r="AC83" s="128">
        <v>4.7042000000000002</v>
      </c>
      <c r="AD83" s="129"/>
      <c r="AE83" s="129"/>
      <c r="AF83" s="129"/>
    </row>
    <row r="84" spans="1:32" hidden="1" outlineLevel="1" collapsed="1">
      <c r="A84" s="62">
        <v>42767</v>
      </c>
      <c r="B84" s="128">
        <v>800416.88833807001</v>
      </c>
      <c r="C84" s="128">
        <v>415110.48174870998</v>
      </c>
      <c r="D84" s="128">
        <v>385306.40658935998</v>
      </c>
      <c r="E84" s="128">
        <v>161936.75162190001</v>
      </c>
      <c r="F84" s="128">
        <v>78543.429897859998</v>
      </c>
      <c r="G84" s="128">
        <v>83393.321724039997</v>
      </c>
      <c r="H84" s="128">
        <v>298194.61718082998</v>
      </c>
      <c r="I84" s="128">
        <v>184287.67224168999</v>
      </c>
      <c r="J84" s="128">
        <v>113906.94493913997</v>
      </c>
      <c r="K84" s="128">
        <v>436924.30568922008</v>
      </c>
      <c r="L84" s="128">
        <v>208393.03055172006</v>
      </c>
      <c r="M84" s="128">
        <v>228531.27513750002</v>
      </c>
      <c r="N84" s="128">
        <v>13.905799999999999</v>
      </c>
      <c r="O84" s="128">
        <v>15.5913</v>
      </c>
      <c r="P84" s="128">
        <v>14.419700000000001</v>
      </c>
      <c r="Q84" s="128">
        <v>7.7782</v>
      </c>
      <c r="R84" s="128">
        <v>7.7990000000000004</v>
      </c>
      <c r="S84" s="128">
        <v>29.9543</v>
      </c>
      <c r="T84" s="128">
        <v>29.970199999999998</v>
      </c>
      <c r="U84" s="128">
        <v>30.189699999999998</v>
      </c>
      <c r="V84" s="128">
        <v>18.317299999999999</v>
      </c>
      <c r="W84" s="128">
        <v>6.8769</v>
      </c>
      <c r="X84" s="128">
        <v>8.5363000000000007</v>
      </c>
      <c r="Y84" s="128">
        <v>8.7627000000000006</v>
      </c>
      <c r="Z84" s="128">
        <v>3.4906000000000001</v>
      </c>
      <c r="AA84" s="128">
        <v>8.8742999999999999</v>
      </c>
      <c r="AB84" s="128">
        <v>13.579000000000001</v>
      </c>
      <c r="AC84" s="128">
        <v>4.3014000000000001</v>
      </c>
      <c r="AD84" s="129"/>
      <c r="AE84" s="129"/>
      <c r="AF84" s="129"/>
    </row>
    <row r="85" spans="1:32" hidden="1" outlineLevel="1" collapsed="1">
      <c r="A85" s="62">
        <v>42795</v>
      </c>
      <c r="B85" s="128">
        <v>793045.34146378003</v>
      </c>
      <c r="C85" s="128">
        <v>417288.33072822</v>
      </c>
      <c r="D85" s="128">
        <v>375757.01073555998</v>
      </c>
      <c r="E85" s="128">
        <v>161146.41091559001</v>
      </c>
      <c r="F85" s="128">
        <v>80269.073323079996</v>
      </c>
      <c r="G85" s="128">
        <v>80877.337592509997</v>
      </c>
      <c r="H85" s="128">
        <v>309396.51081345003</v>
      </c>
      <c r="I85" s="128">
        <v>192277.74400183</v>
      </c>
      <c r="J85" s="128">
        <v>117118.76681161999</v>
      </c>
      <c r="K85" s="128">
        <v>440537.72966690001</v>
      </c>
      <c r="L85" s="128">
        <v>213409.56192884</v>
      </c>
      <c r="M85" s="128">
        <v>227128.16773805997</v>
      </c>
      <c r="N85" s="128">
        <v>13.9884</v>
      </c>
      <c r="O85" s="128">
        <v>15.7919</v>
      </c>
      <c r="P85" s="128">
        <v>14.746</v>
      </c>
      <c r="Q85" s="128">
        <v>8.4216999999999995</v>
      </c>
      <c r="R85" s="128">
        <v>8.4383999999999997</v>
      </c>
      <c r="S85" s="128">
        <v>29.265000000000001</v>
      </c>
      <c r="T85" s="128">
        <v>29.273599999999998</v>
      </c>
      <c r="U85" s="128">
        <v>28.980699999999999</v>
      </c>
      <c r="V85" s="128">
        <v>27.592199999999998</v>
      </c>
      <c r="W85" s="128">
        <v>9.5050000000000008</v>
      </c>
      <c r="X85" s="128">
        <v>9.1259999999999994</v>
      </c>
      <c r="Y85" s="128">
        <v>9.3168000000000006</v>
      </c>
      <c r="Z85" s="128">
        <v>3.18</v>
      </c>
      <c r="AA85" s="128">
        <v>8.9192</v>
      </c>
      <c r="AB85" s="128">
        <v>13.464399999999999</v>
      </c>
      <c r="AC85" s="128">
        <v>3.7515000000000001</v>
      </c>
      <c r="AD85" s="129"/>
      <c r="AE85" s="129"/>
      <c r="AF85" s="129"/>
    </row>
    <row r="86" spans="1:32" hidden="1" outlineLevel="1" collapsed="1">
      <c r="A86" s="62">
        <v>42826</v>
      </c>
      <c r="B86" s="128">
        <v>788350.41833957005</v>
      </c>
      <c r="C86" s="128">
        <v>418623.64094216999</v>
      </c>
      <c r="D86" s="128">
        <v>369726.7773974</v>
      </c>
      <c r="E86" s="128">
        <v>159865.89404699</v>
      </c>
      <c r="F86" s="128">
        <v>80955.368573650005</v>
      </c>
      <c r="G86" s="128">
        <v>78910.525473340007</v>
      </c>
      <c r="H86" s="128">
        <v>311000.20236977993</v>
      </c>
      <c r="I86" s="128">
        <v>193387.50571512003</v>
      </c>
      <c r="J86" s="128">
        <v>117612.69665466002</v>
      </c>
      <c r="K86" s="128">
        <v>446486.03038549004</v>
      </c>
      <c r="L86" s="128">
        <v>221875.76207111002</v>
      </c>
      <c r="M86" s="128">
        <v>224610.26831437999</v>
      </c>
      <c r="N86" s="128">
        <v>13.5261</v>
      </c>
      <c r="O86" s="128">
        <v>15.2234</v>
      </c>
      <c r="P86" s="128">
        <v>14.234500000000001</v>
      </c>
      <c r="Q86" s="128">
        <v>8.7841000000000005</v>
      </c>
      <c r="R86" s="128">
        <v>8.7848000000000006</v>
      </c>
      <c r="S86" s="128">
        <v>29.575099999999999</v>
      </c>
      <c r="T86" s="128">
        <v>29.622900000000001</v>
      </c>
      <c r="U86" s="128">
        <v>29.667899999999999</v>
      </c>
      <c r="V86" s="128">
        <v>13.820600000000001</v>
      </c>
      <c r="W86" s="128">
        <v>8.6631999999999998</v>
      </c>
      <c r="X86" s="128">
        <v>8.7590000000000003</v>
      </c>
      <c r="Y86" s="128">
        <v>9.0375999999999994</v>
      </c>
      <c r="Z86" s="128">
        <v>3.2886000000000002</v>
      </c>
      <c r="AA86" s="128">
        <v>8.2120999999999995</v>
      </c>
      <c r="AB86" s="128">
        <v>12.5985</v>
      </c>
      <c r="AC86" s="128">
        <v>3.6663000000000001</v>
      </c>
      <c r="AD86" s="129"/>
      <c r="AE86" s="129"/>
      <c r="AF86" s="129"/>
    </row>
    <row r="87" spans="1:32" hidden="1" outlineLevel="1" collapsed="1">
      <c r="A87" s="62">
        <v>42856</v>
      </c>
      <c r="B87" s="128">
        <v>783718.83675185998</v>
      </c>
      <c r="C87" s="128">
        <v>416630.9877387</v>
      </c>
      <c r="D87" s="128">
        <v>367087.84901315998</v>
      </c>
      <c r="E87" s="128">
        <v>160027.88953057001</v>
      </c>
      <c r="F87" s="128">
        <v>83054.041231290001</v>
      </c>
      <c r="G87" s="128">
        <v>76973.848299279998</v>
      </c>
      <c r="H87" s="128">
        <v>309854.52749686997</v>
      </c>
      <c r="I87" s="128">
        <v>193133.31996807997</v>
      </c>
      <c r="J87" s="128">
        <v>116721.20752879001</v>
      </c>
      <c r="K87" s="128">
        <v>444550.57151836</v>
      </c>
      <c r="L87" s="128">
        <v>221509.48962840001</v>
      </c>
      <c r="M87" s="128">
        <v>223041.08188995995</v>
      </c>
      <c r="N87" s="128">
        <v>13.4841</v>
      </c>
      <c r="O87" s="128">
        <v>14.9307</v>
      </c>
      <c r="P87" s="128">
        <v>13.95</v>
      </c>
      <c r="Q87" s="128">
        <v>7.7797000000000001</v>
      </c>
      <c r="R87" s="128">
        <v>7.8061999999999996</v>
      </c>
      <c r="S87" s="128">
        <v>29.700399999999998</v>
      </c>
      <c r="T87" s="128">
        <v>29.7423</v>
      </c>
      <c r="U87" s="128">
        <v>29.693999999999999</v>
      </c>
      <c r="V87" s="128">
        <v>15.5404</v>
      </c>
      <c r="W87" s="128">
        <v>9.2598000000000003</v>
      </c>
      <c r="X87" s="128">
        <v>8.3841999999999999</v>
      </c>
      <c r="Y87" s="128">
        <v>8.6262000000000008</v>
      </c>
      <c r="Z87" s="128">
        <v>2.5341</v>
      </c>
      <c r="AA87" s="128">
        <v>7.8428000000000004</v>
      </c>
      <c r="AB87" s="128">
        <v>12.015000000000001</v>
      </c>
      <c r="AC87" s="128">
        <v>3.3799000000000001</v>
      </c>
      <c r="AD87" s="129"/>
      <c r="AE87" s="129"/>
      <c r="AF87" s="129"/>
    </row>
    <row r="88" spans="1:32" hidden="1" outlineLevel="1" collapsed="1">
      <c r="A88" s="62">
        <v>42887</v>
      </c>
      <c r="B88" s="128">
        <v>784033.61815550004</v>
      </c>
      <c r="C88" s="128">
        <v>424557.78886203002</v>
      </c>
      <c r="D88" s="128">
        <v>359475.82929347001</v>
      </c>
      <c r="E88" s="128">
        <v>159424.42763901001</v>
      </c>
      <c r="F88" s="128">
        <v>84263.466961300001</v>
      </c>
      <c r="G88" s="128">
        <v>75160.960677709998</v>
      </c>
      <c r="H88" s="128">
        <v>309865.69533067016</v>
      </c>
      <c r="I88" s="128">
        <v>192903.71310826996</v>
      </c>
      <c r="J88" s="128">
        <v>116961.98222239999</v>
      </c>
      <c r="K88" s="128">
        <v>451556.91485345992</v>
      </c>
      <c r="L88" s="128">
        <v>229741.01091064996</v>
      </c>
      <c r="M88" s="128">
        <v>221815.90394280996</v>
      </c>
      <c r="N88" s="128">
        <v>13.248100000000001</v>
      </c>
      <c r="O88" s="128">
        <v>14.521699999999999</v>
      </c>
      <c r="P88" s="128">
        <v>13.6577</v>
      </c>
      <c r="Q88" s="128">
        <v>7.3693</v>
      </c>
      <c r="R88" s="128">
        <v>7.4084000000000003</v>
      </c>
      <c r="S88" s="128">
        <v>29.4529</v>
      </c>
      <c r="T88" s="128">
        <v>29.481400000000001</v>
      </c>
      <c r="U88" s="128">
        <v>29.499099999999999</v>
      </c>
      <c r="V88" s="128">
        <v>17.647300000000001</v>
      </c>
      <c r="W88" s="128">
        <v>10.0914</v>
      </c>
      <c r="X88" s="128">
        <v>7.9032999999999998</v>
      </c>
      <c r="Y88" s="128">
        <v>8.1875</v>
      </c>
      <c r="Z88" s="128">
        <v>3.22</v>
      </c>
      <c r="AA88" s="128">
        <v>7.7716000000000003</v>
      </c>
      <c r="AB88" s="128">
        <v>12.133100000000001</v>
      </c>
      <c r="AC88" s="128">
        <v>3.3519000000000001</v>
      </c>
      <c r="AD88" s="129"/>
      <c r="AE88" s="129"/>
      <c r="AF88" s="129"/>
    </row>
    <row r="89" spans="1:32" hidden="1" outlineLevel="1" collapsed="1">
      <c r="A89" s="62">
        <v>42917</v>
      </c>
      <c r="B89" s="128">
        <v>783050.51627616002</v>
      </c>
      <c r="C89" s="128">
        <v>432130.71300694998</v>
      </c>
      <c r="D89" s="128">
        <v>350919.80326920998</v>
      </c>
      <c r="E89" s="128">
        <v>159935.11358157999</v>
      </c>
      <c r="F89" s="128">
        <v>86421.655451540006</v>
      </c>
      <c r="G89" s="128">
        <v>73513.458130040002</v>
      </c>
      <c r="H89" s="128">
        <v>319918.53517287999</v>
      </c>
      <c r="I89" s="128">
        <v>196687.98254958002</v>
      </c>
      <c r="J89" s="128">
        <v>123230.5526233</v>
      </c>
      <c r="K89" s="128">
        <v>448291.10114391003</v>
      </c>
      <c r="L89" s="128">
        <v>227757.94818286999</v>
      </c>
      <c r="M89" s="128">
        <v>220533.15296103997</v>
      </c>
      <c r="N89" s="128">
        <v>12.342000000000001</v>
      </c>
      <c r="O89" s="128">
        <v>13.872999999999999</v>
      </c>
      <c r="P89" s="128">
        <v>12.860200000000001</v>
      </c>
      <c r="Q89" s="128">
        <v>6.9329000000000001</v>
      </c>
      <c r="R89" s="128">
        <v>6.9542000000000002</v>
      </c>
      <c r="S89" s="128">
        <v>28.970199999999998</v>
      </c>
      <c r="T89" s="128">
        <v>28.987100000000002</v>
      </c>
      <c r="U89" s="128">
        <v>28.626100000000001</v>
      </c>
      <c r="V89" s="128">
        <v>19.741800000000001</v>
      </c>
      <c r="W89" s="128">
        <v>8.0970999999999993</v>
      </c>
      <c r="X89" s="128">
        <v>7.7527999999999997</v>
      </c>
      <c r="Y89" s="128">
        <v>7.9568000000000003</v>
      </c>
      <c r="Z89" s="128">
        <v>2.0398000000000001</v>
      </c>
      <c r="AA89" s="128">
        <v>7.6570999999999998</v>
      </c>
      <c r="AB89" s="128">
        <v>12.014799999999999</v>
      </c>
      <c r="AC89" s="128">
        <v>3.1103999999999998</v>
      </c>
      <c r="AD89" s="129"/>
      <c r="AE89" s="129"/>
      <c r="AF89" s="129"/>
    </row>
    <row r="90" spans="1:32" hidden="1" outlineLevel="1" collapsed="1">
      <c r="A90" s="62">
        <v>42948</v>
      </c>
      <c r="B90" s="128">
        <v>783501.67673555005</v>
      </c>
      <c r="C90" s="128">
        <v>437509.26131705998</v>
      </c>
      <c r="D90" s="128">
        <v>345992.41541849001</v>
      </c>
      <c r="E90" s="128">
        <v>161650.11380354999</v>
      </c>
      <c r="F90" s="128">
        <v>90167.475978240007</v>
      </c>
      <c r="G90" s="128">
        <v>71482.637825309997</v>
      </c>
      <c r="H90" s="128">
        <v>313279.85760887997</v>
      </c>
      <c r="I90" s="128">
        <v>188963.76543076994</v>
      </c>
      <c r="J90" s="128">
        <v>124316.09217810999</v>
      </c>
      <c r="K90" s="128">
        <v>447014.71888101997</v>
      </c>
      <c r="L90" s="128">
        <v>227808.51810262998</v>
      </c>
      <c r="M90" s="128">
        <v>219206.20077839002</v>
      </c>
      <c r="N90" s="128">
        <v>12.7258</v>
      </c>
      <c r="O90" s="128">
        <v>14.0845</v>
      </c>
      <c r="P90" s="128">
        <v>13.162800000000001</v>
      </c>
      <c r="Q90" s="128">
        <v>7.4949000000000003</v>
      </c>
      <c r="R90" s="128">
        <v>7.5189000000000004</v>
      </c>
      <c r="S90" s="128">
        <v>27.8398</v>
      </c>
      <c r="T90" s="128">
        <v>27.864100000000001</v>
      </c>
      <c r="U90" s="128">
        <v>27.1753</v>
      </c>
      <c r="V90" s="128">
        <v>15.478899999999999</v>
      </c>
      <c r="W90" s="128">
        <v>9.2950999999999997</v>
      </c>
      <c r="X90" s="128">
        <v>7.9836999999999998</v>
      </c>
      <c r="Y90" s="128">
        <v>8.2080000000000002</v>
      </c>
      <c r="Z90" s="128">
        <v>2.4857</v>
      </c>
      <c r="AA90" s="128">
        <v>7.2411000000000003</v>
      </c>
      <c r="AB90" s="128">
        <v>11.2829</v>
      </c>
      <c r="AC90" s="128">
        <v>3.0811999999999999</v>
      </c>
      <c r="AD90" s="129"/>
      <c r="AE90" s="129"/>
      <c r="AF90" s="129"/>
    </row>
    <row r="91" spans="1:32" hidden="1" outlineLevel="1" collapsed="1">
      <c r="A91" s="62">
        <v>42979</v>
      </c>
      <c r="B91" s="128">
        <v>796517.83809814998</v>
      </c>
      <c r="C91" s="128">
        <v>442782.64885741001</v>
      </c>
      <c r="D91" s="128">
        <v>353735.18924073997</v>
      </c>
      <c r="E91" s="128">
        <v>164590.43095129999</v>
      </c>
      <c r="F91" s="128">
        <v>92417.130601530007</v>
      </c>
      <c r="G91" s="128">
        <v>72173.300349769997</v>
      </c>
      <c r="H91" s="128">
        <v>321927.22870363994</v>
      </c>
      <c r="I91" s="128">
        <v>189588.18454823</v>
      </c>
      <c r="J91" s="128">
        <v>132339.04415541003</v>
      </c>
      <c r="K91" s="128">
        <v>459403.03176354</v>
      </c>
      <c r="L91" s="128">
        <v>231829.2933429</v>
      </c>
      <c r="M91" s="128">
        <v>227573.73842064</v>
      </c>
      <c r="N91" s="128">
        <v>13.0473</v>
      </c>
      <c r="O91" s="128">
        <v>14.530099999999999</v>
      </c>
      <c r="P91" s="128">
        <v>13.737299999999999</v>
      </c>
      <c r="Q91" s="128">
        <v>7.0887000000000002</v>
      </c>
      <c r="R91" s="128">
        <v>7.0876000000000001</v>
      </c>
      <c r="S91" s="128">
        <v>28.752700000000001</v>
      </c>
      <c r="T91" s="128">
        <v>28.8034</v>
      </c>
      <c r="U91" s="128">
        <v>28.431899999999999</v>
      </c>
      <c r="V91" s="128">
        <v>11.5908</v>
      </c>
      <c r="W91" s="128">
        <v>8.2140000000000004</v>
      </c>
      <c r="X91" s="128">
        <v>7.8836000000000004</v>
      </c>
      <c r="Y91" s="128">
        <v>8.0841999999999992</v>
      </c>
      <c r="Z91" s="128">
        <v>1.7769999999999999</v>
      </c>
      <c r="AA91" s="128">
        <v>6.6120999999999999</v>
      </c>
      <c r="AB91" s="128">
        <v>10.5274</v>
      </c>
      <c r="AC91" s="128">
        <v>2.8792</v>
      </c>
      <c r="AD91" s="129"/>
      <c r="AE91" s="129"/>
      <c r="AF91" s="129"/>
    </row>
    <row r="92" spans="1:32" hidden="1" outlineLevel="1" collapsed="1">
      <c r="A92" s="62">
        <v>43009</v>
      </c>
      <c r="B92" s="128">
        <v>810070.39522962004</v>
      </c>
      <c r="C92" s="128">
        <v>445596.82241115998</v>
      </c>
      <c r="D92" s="128">
        <v>364473.57281846</v>
      </c>
      <c r="E92" s="128">
        <v>167062.45399129001</v>
      </c>
      <c r="F92" s="128">
        <v>94988.685884179999</v>
      </c>
      <c r="G92" s="128">
        <v>72073.768107109994</v>
      </c>
      <c r="H92" s="128">
        <v>319108.89074076008</v>
      </c>
      <c r="I92" s="128">
        <v>191613.98821387</v>
      </c>
      <c r="J92" s="128">
        <v>127494.90252689001</v>
      </c>
      <c r="K92" s="128">
        <v>462075.16289083991</v>
      </c>
      <c r="L92" s="128">
        <v>231902.94083212997</v>
      </c>
      <c r="M92" s="128">
        <v>230172.22205871</v>
      </c>
      <c r="N92" s="128">
        <v>13.1427</v>
      </c>
      <c r="O92" s="128">
        <v>14.751799999999999</v>
      </c>
      <c r="P92" s="128">
        <v>14.090999999999999</v>
      </c>
      <c r="Q92" s="128">
        <v>7.4852999999999996</v>
      </c>
      <c r="R92" s="128">
        <v>7.4661</v>
      </c>
      <c r="S92" s="128">
        <v>29.027999999999999</v>
      </c>
      <c r="T92" s="128">
        <v>29.052199999999999</v>
      </c>
      <c r="U92" s="128">
        <v>28.657599999999999</v>
      </c>
      <c r="V92" s="128">
        <v>12.8508</v>
      </c>
      <c r="W92" s="128">
        <v>7.8766999999999996</v>
      </c>
      <c r="X92" s="128">
        <v>7.8384</v>
      </c>
      <c r="Y92" s="128">
        <v>8.0787999999999993</v>
      </c>
      <c r="Z92" s="128">
        <v>2.3294000000000001</v>
      </c>
      <c r="AA92" s="128">
        <v>6.5632999999999999</v>
      </c>
      <c r="AB92" s="128">
        <v>10.625</v>
      </c>
      <c r="AC92" s="128">
        <v>2.8772000000000002</v>
      </c>
      <c r="AD92" s="129"/>
      <c r="AE92" s="129"/>
      <c r="AF92" s="129"/>
    </row>
    <row r="93" spans="1:32" hidden="1" outlineLevel="1" collapsed="1">
      <c r="A93" s="62">
        <v>43040</v>
      </c>
      <c r="B93" s="128">
        <v>813424.44859037001</v>
      </c>
      <c r="C93" s="128">
        <v>446703.69885223999</v>
      </c>
      <c r="D93" s="128">
        <v>366720.74973813002</v>
      </c>
      <c r="E93" s="128">
        <v>163604.55740240001</v>
      </c>
      <c r="F93" s="128">
        <v>97570.410596729998</v>
      </c>
      <c r="G93" s="128">
        <v>66034.146805669996</v>
      </c>
      <c r="H93" s="128">
        <v>312359.92577930004</v>
      </c>
      <c r="I93" s="128">
        <v>186912.89521031998</v>
      </c>
      <c r="J93" s="128">
        <v>125447.03056898</v>
      </c>
      <c r="K93" s="128">
        <v>469975.08612801001</v>
      </c>
      <c r="L93" s="128">
        <v>236990.82191728998</v>
      </c>
      <c r="M93" s="128">
        <v>232984.26421071996</v>
      </c>
      <c r="N93" s="128">
        <v>14.0518</v>
      </c>
      <c r="O93" s="128">
        <v>15.7919</v>
      </c>
      <c r="P93" s="128">
        <v>15.2501</v>
      </c>
      <c r="Q93" s="128">
        <v>6.3909000000000002</v>
      </c>
      <c r="R93" s="128">
        <v>6.3746999999999998</v>
      </c>
      <c r="S93" s="128">
        <v>28.132899999999999</v>
      </c>
      <c r="T93" s="128">
        <v>28.215199999999999</v>
      </c>
      <c r="U93" s="128">
        <v>27.8748</v>
      </c>
      <c r="V93" s="128">
        <v>10.303900000000001</v>
      </c>
      <c r="W93" s="128">
        <v>8.0823999999999998</v>
      </c>
      <c r="X93" s="128">
        <v>8.4593000000000007</v>
      </c>
      <c r="Y93" s="128">
        <v>8.6834000000000007</v>
      </c>
      <c r="Z93" s="128">
        <v>2.2946</v>
      </c>
      <c r="AA93" s="128">
        <v>6.9362000000000004</v>
      </c>
      <c r="AB93" s="128">
        <v>11.1737</v>
      </c>
      <c r="AC93" s="128">
        <v>2.7280000000000002</v>
      </c>
      <c r="AD93" s="129"/>
      <c r="AE93" s="129"/>
      <c r="AF93" s="129"/>
    </row>
    <row r="94" spans="1:32" hidden="1" outlineLevel="1" collapsed="1">
      <c r="A94" s="62">
        <v>43070</v>
      </c>
      <c r="B94" s="128">
        <v>829932.02096091001</v>
      </c>
      <c r="C94" s="128">
        <v>455094.58583995001</v>
      </c>
      <c r="D94" s="128">
        <v>374837.43512096</v>
      </c>
      <c r="E94" s="128">
        <v>174181.85180860999</v>
      </c>
      <c r="F94" s="128">
        <v>106285.54500486</v>
      </c>
      <c r="G94" s="128">
        <v>67896.306803750005</v>
      </c>
      <c r="H94" s="128">
        <v>343758.21693201998</v>
      </c>
      <c r="I94" s="128">
        <v>211173.27041606998</v>
      </c>
      <c r="J94" s="128">
        <v>132584.94651595</v>
      </c>
      <c r="K94" s="128">
        <v>495313.10327557003</v>
      </c>
      <c r="L94" s="128">
        <v>252438.65892826999</v>
      </c>
      <c r="M94" s="128">
        <v>242874.44434730004</v>
      </c>
      <c r="N94" s="128">
        <v>14.123200000000001</v>
      </c>
      <c r="O94" s="128">
        <v>16.175999999999998</v>
      </c>
      <c r="P94" s="128">
        <v>15.7197</v>
      </c>
      <c r="Q94" s="128">
        <v>6.5404</v>
      </c>
      <c r="R94" s="128">
        <v>6.5609000000000002</v>
      </c>
      <c r="S94" s="128">
        <v>29.693100000000001</v>
      </c>
      <c r="T94" s="128">
        <v>29.747699999999998</v>
      </c>
      <c r="U94" s="128">
        <v>30.394100000000002</v>
      </c>
      <c r="V94" s="128">
        <v>11.2102</v>
      </c>
      <c r="W94" s="128">
        <v>8.8946000000000005</v>
      </c>
      <c r="X94" s="128">
        <v>8.9183000000000003</v>
      </c>
      <c r="Y94" s="128">
        <v>9.2077000000000009</v>
      </c>
      <c r="Z94" s="128">
        <v>2.4214000000000002</v>
      </c>
      <c r="AA94" s="128">
        <v>7.1287000000000003</v>
      </c>
      <c r="AB94" s="128">
        <v>11.3851</v>
      </c>
      <c r="AC94" s="128">
        <v>2.7334999999999998</v>
      </c>
      <c r="AD94" s="129"/>
      <c r="AE94" s="129"/>
      <c r="AF94" s="129"/>
    </row>
    <row r="95" spans="1:32" hidden="1" outlineLevel="1" collapsed="1">
      <c r="A95" s="62">
        <v>43101</v>
      </c>
      <c r="B95" s="128">
        <v>857152.04576669005</v>
      </c>
      <c r="C95" s="128">
        <v>458159.85977674002</v>
      </c>
      <c r="D95" s="128">
        <v>398992.18598995003</v>
      </c>
      <c r="E95" s="128">
        <v>179063.33452969001</v>
      </c>
      <c r="F95" s="128">
        <v>110429.03107259001</v>
      </c>
      <c r="G95" s="128">
        <v>68634.303457100003</v>
      </c>
      <c r="H95" s="128">
        <v>325294.15974701004</v>
      </c>
      <c r="I95" s="128">
        <v>200123.33808935</v>
      </c>
      <c r="J95" s="128">
        <v>125170.82165766001</v>
      </c>
      <c r="K95" s="128">
        <v>491669.55481504998</v>
      </c>
      <c r="L95" s="128">
        <v>248278.83133478998</v>
      </c>
      <c r="M95" s="128">
        <v>243390.72348026</v>
      </c>
      <c r="N95" s="128">
        <v>14.628399999999999</v>
      </c>
      <c r="O95" s="128">
        <v>15.721500000000001</v>
      </c>
      <c r="P95" s="128">
        <v>15.2258</v>
      </c>
      <c r="Q95" s="128">
        <v>6.0575999999999999</v>
      </c>
      <c r="R95" s="128">
        <v>6.0965999999999996</v>
      </c>
      <c r="S95" s="128">
        <v>29.346599999999999</v>
      </c>
      <c r="T95" s="128">
        <v>29.404299999999999</v>
      </c>
      <c r="U95" s="128">
        <v>29.6843</v>
      </c>
      <c r="V95" s="128">
        <v>11.286899999999999</v>
      </c>
      <c r="W95" s="128">
        <v>8.4229000000000003</v>
      </c>
      <c r="X95" s="128">
        <v>9.2894000000000005</v>
      </c>
      <c r="Y95" s="128">
        <v>9.4878</v>
      </c>
      <c r="Z95" s="128">
        <v>2.2995999999999999</v>
      </c>
      <c r="AA95" s="128">
        <v>7.1565000000000003</v>
      </c>
      <c r="AB95" s="128">
        <v>11.5777</v>
      </c>
      <c r="AC95" s="128">
        <v>2.6633</v>
      </c>
      <c r="AD95" s="129"/>
      <c r="AE95" s="129"/>
      <c r="AF95" s="129"/>
    </row>
    <row r="96" spans="1:32" hidden="1" outlineLevel="1" collapsed="1">
      <c r="A96" s="62">
        <v>43132</v>
      </c>
      <c r="B96" s="128">
        <v>844088.83046017995</v>
      </c>
      <c r="C96" s="128">
        <v>461623.67177844001</v>
      </c>
      <c r="D96" s="128">
        <v>382465.15868173999</v>
      </c>
      <c r="E96" s="128">
        <v>177367.35803373001</v>
      </c>
      <c r="F96" s="128">
        <v>111759.45277954001</v>
      </c>
      <c r="G96" s="128">
        <v>65607.905254190002</v>
      </c>
      <c r="H96" s="128">
        <v>322905.19426614</v>
      </c>
      <c r="I96" s="128">
        <v>201531.00210822999</v>
      </c>
      <c r="J96" s="128">
        <v>121374.19215791</v>
      </c>
      <c r="K96" s="128">
        <v>488534.56093011994</v>
      </c>
      <c r="L96" s="128">
        <v>253821.75401234004</v>
      </c>
      <c r="M96" s="128">
        <v>234712.80691777999</v>
      </c>
      <c r="N96" s="128">
        <v>15.020799999999999</v>
      </c>
      <c r="O96" s="128">
        <v>16.3291</v>
      </c>
      <c r="P96" s="128">
        <v>15.9513</v>
      </c>
      <c r="Q96" s="128">
        <v>6.4447000000000001</v>
      </c>
      <c r="R96" s="128">
        <v>6.4667000000000003</v>
      </c>
      <c r="S96" s="128">
        <v>30.330200000000001</v>
      </c>
      <c r="T96" s="128">
        <v>30.473800000000001</v>
      </c>
      <c r="U96" s="128">
        <v>31.6295</v>
      </c>
      <c r="V96" s="128">
        <v>8.4846000000000004</v>
      </c>
      <c r="W96" s="128">
        <v>6.7476000000000003</v>
      </c>
      <c r="X96" s="128">
        <v>9.9305000000000003</v>
      </c>
      <c r="Y96" s="128">
        <v>10.178699999999999</v>
      </c>
      <c r="Z96" s="128">
        <v>2.7166999999999999</v>
      </c>
      <c r="AA96" s="128">
        <v>6.9935999999999998</v>
      </c>
      <c r="AB96" s="128">
        <v>11.3628</v>
      </c>
      <c r="AC96" s="128">
        <v>2.6215999999999999</v>
      </c>
      <c r="AD96" s="129"/>
      <c r="AE96" s="129"/>
      <c r="AF96" s="129"/>
    </row>
    <row r="97" spans="1:32" hidden="1" outlineLevel="1" collapsed="1">
      <c r="A97" s="62">
        <v>43160</v>
      </c>
      <c r="B97" s="128">
        <v>839344.90904775006</v>
      </c>
      <c r="C97" s="128">
        <v>460507.55479274999</v>
      </c>
      <c r="D97" s="128">
        <v>378837.35425500001</v>
      </c>
      <c r="E97" s="128">
        <v>179134.84700561999</v>
      </c>
      <c r="F97" s="128">
        <v>114662.89599849</v>
      </c>
      <c r="G97" s="128">
        <v>64471.951007130003</v>
      </c>
      <c r="H97" s="128">
        <v>318168.49965250003</v>
      </c>
      <c r="I97" s="128">
        <v>200012.44290553004</v>
      </c>
      <c r="J97" s="128">
        <v>118156.05674696999</v>
      </c>
      <c r="K97" s="128">
        <v>489355.78866953007</v>
      </c>
      <c r="L97" s="128">
        <v>257274.86812013999</v>
      </c>
      <c r="M97" s="128">
        <v>232080.92054938996</v>
      </c>
      <c r="N97" s="128">
        <v>15.5779</v>
      </c>
      <c r="O97" s="128">
        <v>16.889800000000001</v>
      </c>
      <c r="P97" s="128">
        <v>16.575900000000001</v>
      </c>
      <c r="Q97" s="128">
        <v>6.6769999999999996</v>
      </c>
      <c r="R97" s="128">
        <v>6.7038000000000002</v>
      </c>
      <c r="S97" s="128">
        <v>29.901</v>
      </c>
      <c r="T97" s="128">
        <v>29.951499999999999</v>
      </c>
      <c r="U97" s="128">
        <v>31.224</v>
      </c>
      <c r="V97" s="128">
        <v>8.6359999999999992</v>
      </c>
      <c r="W97" s="128">
        <v>6.4051</v>
      </c>
      <c r="X97" s="128">
        <v>10.770799999999999</v>
      </c>
      <c r="Y97" s="128">
        <v>11.002000000000001</v>
      </c>
      <c r="Z97" s="128">
        <v>2.2829000000000002</v>
      </c>
      <c r="AA97" s="128">
        <v>7.0029000000000003</v>
      </c>
      <c r="AB97" s="128">
        <v>10.8405</v>
      </c>
      <c r="AC97" s="128">
        <v>2.3982000000000001</v>
      </c>
      <c r="AD97" s="129"/>
      <c r="AE97" s="129"/>
      <c r="AF97" s="129"/>
    </row>
    <row r="98" spans="1:32" hidden="1" outlineLevel="1" collapsed="1">
      <c r="A98" s="62">
        <v>43191</v>
      </c>
      <c r="B98" s="128">
        <v>839813.55544426001</v>
      </c>
      <c r="C98" s="128">
        <v>463203.27020135999</v>
      </c>
      <c r="D98" s="128">
        <v>376610.28524290002</v>
      </c>
      <c r="E98" s="128">
        <v>180233.42504248</v>
      </c>
      <c r="F98" s="128">
        <v>116574.91630779</v>
      </c>
      <c r="G98" s="128">
        <v>63658.508734690004</v>
      </c>
      <c r="H98" s="128">
        <v>327876.88866378006</v>
      </c>
      <c r="I98" s="128">
        <v>208815.81961270003</v>
      </c>
      <c r="J98" s="128">
        <v>119061.06905107999</v>
      </c>
      <c r="K98" s="128">
        <v>496049.17026993004</v>
      </c>
      <c r="L98" s="128">
        <v>266118.33009960997</v>
      </c>
      <c r="M98" s="128">
        <v>229930.84017032004</v>
      </c>
      <c r="N98" s="128">
        <v>15.432</v>
      </c>
      <c r="O98" s="128">
        <v>16.965699999999998</v>
      </c>
      <c r="P98" s="128">
        <v>16.640599999999999</v>
      </c>
      <c r="Q98" s="128">
        <v>6.6886999999999999</v>
      </c>
      <c r="R98" s="128">
        <v>6.7156000000000002</v>
      </c>
      <c r="S98" s="128">
        <v>29.988700000000001</v>
      </c>
      <c r="T98" s="128">
        <v>30.083200000000001</v>
      </c>
      <c r="U98" s="128">
        <v>31.4514</v>
      </c>
      <c r="V98" s="128">
        <v>9.5487000000000002</v>
      </c>
      <c r="W98" s="128">
        <v>7.6303999999999998</v>
      </c>
      <c r="X98" s="128">
        <v>10.9208</v>
      </c>
      <c r="Y98" s="128">
        <v>11.323</v>
      </c>
      <c r="Z98" s="128">
        <v>2.0988000000000002</v>
      </c>
      <c r="AA98" s="128">
        <v>6.8205</v>
      </c>
      <c r="AB98" s="128">
        <v>10.9818</v>
      </c>
      <c r="AC98" s="128">
        <v>2.3250000000000002</v>
      </c>
      <c r="AD98" s="129"/>
      <c r="AE98" s="129"/>
      <c r="AF98" s="129"/>
    </row>
    <row r="99" spans="1:32" hidden="1" outlineLevel="1" collapsed="1">
      <c r="A99" s="62">
        <v>43221</v>
      </c>
      <c r="B99" s="128">
        <v>840722.69866111001</v>
      </c>
      <c r="C99" s="128">
        <v>465062.21406463999</v>
      </c>
      <c r="D99" s="128">
        <v>375660.48459647002</v>
      </c>
      <c r="E99" s="128">
        <v>183308.92567811001</v>
      </c>
      <c r="F99" s="128">
        <v>120601.81160725</v>
      </c>
      <c r="G99" s="128">
        <v>62707.11407086</v>
      </c>
      <c r="H99" s="128">
        <v>336405.70479176001</v>
      </c>
      <c r="I99" s="128">
        <v>215598.97909685006</v>
      </c>
      <c r="J99" s="128">
        <v>120806.72569491</v>
      </c>
      <c r="K99" s="128">
        <v>490544.04171952006</v>
      </c>
      <c r="L99" s="128">
        <v>264537.68166245008</v>
      </c>
      <c r="M99" s="128">
        <v>226006.36005707004</v>
      </c>
      <c r="N99" s="128">
        <v>15.962300000000001</v>
      </c>
      <c r="O99" s="128">
        <v>17.2027</v>
      </c>
      <c r="P99" s="128">
        <v>16.947199999999999</v>
      </c>
      <c r="Q99" s="128">
        <v>6.4230999999999998</v>
      </c>
      <c r="R99" s="128">
        <v>6.4657</v>
      </c>
      <c r="S99" s="128">
        <v>29.625</v>
      </c>
      <c r="T99" s="128">
        <v>29.659700000000001</v>
      </c>
      <c r="U99" s="128">
        <v>31.185099999999998</v>
      </c>
      <c r="V99" s="128">
        <v>17.566600000000001</v>
      </c>
      <c r="W99" s="128">
        <v>8.1217000000000006</v>
      </c>
      <c r="X99" s="128">
        <v>11.131500000000001</v>
      </c>
      <c r="Y99" s="128">
        <v>11.4185</v>
      </c>
      <c r="Z99" s="128">
        <v>2.2147000000000001</v>
      </c>
      <c r="AA99" s="128">
        <v>6.8567999999999998</v>
      </c>
      <c r="AB99" s="128">
        <v>10.786</v>
      </c>
      <c r="AC99" s="128">
        <v>2.2280000000000002</v>
      </c>
      <c r="AD99" s="129"/>
      <c r="AE99" s="129"/>
      <c r="AF99" s="129"/>
    </row>
    <row r="100" spans="1:32" hidden="1" outlineLevel="1" collapsed="1">
      <c r="A100" s="62">
        <v>43252</v>
      </c>
      <c r="B100" s="128">
        <v>829718.55033503997</v>
      </c>
      <c r="C100" s="128">
        <v>455169.81829082</v>
      </c>
      <c r="D100" s="128">
        <v>374548.73204422003</v>
      </c>
      <c r="E100" s="128">
        <v>183478.49226244001</v>
      </c>
      <c r="F100" s="128">
        <v>121687.37361184</v>
      </c>
      <c r="G100" s="128">
        <v>61791.118650600001</v>
      </c>
      <c r="H100" s="128">
        <v>322893.50158134004</v>
      </c>
      <c r="I100" s="128">
        <v>200476.02081123</v>
      </c>
      <c r="J100" s="128">
        <v>122417.48077011001</v>
      </c>
      <c r="K100" s="128">
        <v>507439.59050936991</v>
      </c>
      <c r="L100" s="128">
        <v>280173.40766172006</v>
      </c>
      <c r="M100" s="128">
        <v>227266.18284764999</v>
      </c>
      <c r="N100" s="128">
        <v>15.904500000000001</v>
      </c>
      <c r="O100" s="128">
        <v>17.147099999999998</v>
      </c>
      <c r="P100" s="128">
        <v>16.8688</v>
      </c>
      <c r="Q100" s="128">
        <v>6.4870999999999999</v>
      </c>
      <c r="R100" s="128">
        <v>6.5198999999999998</v>
      </c>
      <c r="S100" s="128">
        <v>30.104900000000001</v>
      </c>
      <c r="T100" s="128">
        <v>30.130299999999998</v>
      </c>
      <c r="U100" s="128">
        <v>31.762</v>
      </c>
      <c r="V100" s="128">
        <v>10.5961</v>
      </c>
      <c r="W100" s="128">
        <v>5.6562000000000001</v>
      </c>
      <c r="X100" s="128">
        <v>11.2881</v>
      </c>
      <c r="Y100" s="128">
        <v>11.613300000000001</v>
      </c>
      <c r="Z100" s="128">
        <v>2.1238000000000001</v>
      </c>
      <c r="AA100" s="128">
        <v>6.8891</v>
      </c>
      <c r="AB100" s="128">
        <v>10.7515</v>
      </c>
      <c r="AC100" s="128">
        <v>2.3378999999999999</v>
      </c>
      <c r="AD100" s="129"/>
      <c r="AE100" s="129"/>
      <c r="AF100" s="129"/>
    </row>
    <row r="101" spans="1:32" hidden="1" outlineLevel="1" collapsed="1">
      <c r="A101" s="62">
        <v>43282</v>
      </c>
      <c r="B101" s="128">
        <v>844938.25603563001</v>
      </c>
      <c r="C101" s="128">
        <v>460357.03060280002</v>
      </c>
      <c r="D101" s="128">
        <v>384581.22543282999</v>
      </c>
      <c r="E101" s="128">
        <v>187294.77887077001</v>
      </c>
      <c r="F101" s="128">
        <v>125430.01392981999</v>
      </c>
      <c r="G101" s="128">
        <v>61864.764940950001</v>
      </c>
      <c r="H101" s="128">
        <v>337402.19202600012</v>
      </c>
      <c r="I101" s="128">
        <v>215705.01243890004</v>
      </c>
      <c r="J101" s="128">
        <v>121697.17958710002</v>
      </c>
      <c r="K101" s="128">
        <v>506464.88343380985</v>
      </c>
      <c r="L101" s="128">
        <v>272592.71089987003</v>
      </c>
      <c r="M101" s="128">
        <v>233872.17253393997</v>
      </c>
      <c r="N101" s="128">
        <v>15.854799999999999</v>
      </c>
      <c r="O101" s="128">
        <v>17.204599999999999</v>
      </c>
      <c r="P101" s="128">
        <v>16.918800000000001</v>
      </c>
      <c r="Q101" s="128">
        <v>6.0491000000000001</v>
      </c>
      <c r="R101" s="128">
        <v>6.0808999999999997</v>
      </c>
      <c r="S101" s="128">
        <v>30.3597</v>
      </c>
      <c r="T101" s="128">
        <v>30.377800000000001</v>
      </c>
      <c r="U101" s="128">
        <v>32.006999999999998</v>
      </c>
      <c r="V101" s="128">
        <v>16.8977</v>
      </c>
      <c r="W101" s="128">
        <v>9.9826999999999995</v>
      </c>
      <c r="X101" s="128">
        <v>11.583600000000001</v>
      </c>
      <c r="Y101" s="128">
        <v>11.9795</v>
      </c>
      <c r="Z101" s="128">
        <v>1.9296</v>
      </c>
      <c r="AA101" s="128">
        <v>6.8855000000000004</v>
      </c>
      <c r="AB101" s="128">
        <v>10.7279</v>
      </c>
      <c r="AC101" s="128">
        <v>2.3087</v>
      </c>
      <c r="AD101" s="129"/>
      <c r="AE101" s="129"/>
      <c r="AF101" s="129"/>
    </row>
    <row r="102" spans="1:32" hidden="1" outlineLevel="1" collapsed="1">
      <c r="A102" s="62">
        <v>43313</v>
      </c>
      <c r="B102" s="128">
        <v>874717.47592034005</v>
      </c>
      <c r="C102" s="128">
        <v>468325.92877738999</v>
      </c>
      <c r="D102" s="128">
        <v>406391.54714295</v>
      </c>
      <c r="E102" s="128">
        <v>202682.56071881999</v>
      </c>
      <c r="F102" s="128">
        <v>130438.85134595</v>
      </c>
      <c r="G102" s="128">
        <v>72243.709372869998</v>
      </c>
      <c r="H102" s="128">
        <v>330374.2081486301</v>
      </c>
      <c r="I102" s="128">
        <v>198507.18698606998</v>
      </c>
      <c r="J102" s="128">
        <v>131867.02116256001</v>
      </c>
      <c r="K102" s="128">
        <v>520037.70390149008</v>
      </c>
      <c r="L102" s="128">
        <v>269339.87824562006</v>
      </c>
      <c r="M102" s="128">
        <v>250697.82565587002</v>
      </c>
      <c r="N102" s="128">
        <v>16.636700000000001</v>
      </c>
      <c r="O102" s="128">
        <v>18.074999999999999</v>
      </c>
      <c r="P102" s="128">
        <v>17.898599999999998</v>
      </c>
      <c r="Q102" s="128">
        <v>5.8853999999999997</v>
      </c>
      <c r="R102" s="128">
        <v>5.9126000000000003</v>
      </c>
      <c r="S102" s="128">
        <v>30.644300000000001</v>
      </c>
      <c r="T102" s="128">
        <v>30.664899999999999</v>
      </c>
      <c r="U102" s="128">
        <v>31.7942</v>
      </c>
      <c r="V102" s="128">
        <v>14.5351</v>
      </c>
      <c r="W102" s="128">
        <v>8.3719999999999999</v>
      </c>
      <c r="X102" s="128">
        <v>12.053800000000001</v>
      </c>
      <c r="Y102" s="128">
        <v>12.379</v>
      </c>
      <c r="Z102" s="128">
        <v>1.7984</v>
      </c>
      <c r="AA102" s="128">
        <v>6.68</v>
      </c>
      <c r="AB102" s="128">
        <v>10.7744</v>
      </c>
      <c r="AC102" s="128">
        <v>2.5076000000000001</v>
      </c>
      <c r="AD102" s="129"/>
      <c r="AE102" s="129"/>
      <c r="AF102" s="129"/>
    </row>
    <row r="103" spans="1:32" hidden="1" outlineLevel="1" collapsed="1">
      <c r="A103" s="62">
        <v>43344</v>
      </c>
      <c r="B103" s="128">
        <v>885251.60095852998</v>
      </c>
      <c r="C103" s="128">
        <v>473265.88334006001</v>
      </c>
      <c r="D103" s="128">
        <v>411985.71761847002</v>
      </c>
      <c r="E103" s="128">
        <v>203687.51518242</v>
      </c>
      <c r="F103" s="128">
        <v>132988.55289331</v>
      </c>
      <c r="G103" s="128">
        <v>70698.962289110001</v>
      </c>
      <c r="H103" s="128">
        <v>333054.19315782009</v>
      </c>
      <c r="I103" s="128">
        <v>197893.84706389005</v>
      </c>
      <c r="J103" s="128">
        <v>135160.34609393001</v>
      </c>
      <c r="K103" s="128">
        <v>528856.02111006004</v>
      </c>
      <c r="L103" s="128">
        <v>277767.35873919999</v>
      </c>
      <c r="M103" s="128">
        <v>251088.66237085994</v>
      </c>
      <c r="N103" s="128">
        <v>17.395600000000002</v>
      </c>
      <c r="O103" s="128">
        <v>19.698799999999999</v>
      </c>
      <c r="P103" s="128">
        <v>19.754799999999999</v>
      </c>
      <c r="Q103" s="128">
        <v>5.8901000000000003</v>
      </c>
      <c r="R103" s="128">
        <v>5.9076000000000004</v>
      </c>
      <c r="S103" s="128">
        <v>30.017800000000001</v>
      </c>
      <c r="T103" s="128">
        <v>30.059799999999999</v>
      </c>
      <c r="U103" s="128">
        <v>32.079700000000003</v>
      </c>
      <c r="V103" s="128">
        <v>10.7194</v>
      </c>
      <c r="W103" s="128">
        <v>8.8400999999999996</v>
      </c>
      <c r="X103" s="128">
        <v>12.5067</v>
      </c>
      <c r="Y103" s="128">
        <v>12.973000000000001</v>
      </c>
      <c r="Z103" s="128">
        <v>1.8503000000000001</v>
      </c>
      <c r="AA103" s="128">
        <v>6.7081999999999997</v>
      </c>
      <c r="AB103" s="128">
        <v>10.6347</v>
      </c>
      <c r="AC103" s="128">
        <v>2.3927999999999998</v>
      </c>
      <c r="AD103" s="129"/>
      <c r="AE103" s="129"/>
      <c r="AF103" s="129"/>
    </row>
    <row r="104" spans="1:32" hidden="1" outlineLevel="1" collapsed="1">
      <c r="A104" s="62">
        <v>43374</v>
      </c>
      <c r="B104" s="128">
        <v>890169.02144402999</v>
      </c>
      <c r="C104" s="128">
        <v>474016.05411700998</v>
      </c>
      <c r="D104" s="128">
        <v>416152.96732702001</v>
      </c>
      <c r="E104" s="128">
        <v>205346.00540349001</v>
      </c>
      <c r="F104" s="128">
        <v>135860.70080990001</v>
      </c>
      <c r="G104" s="128">
        <v>69485.304593590001</v>
      </c>
      <c r="H104" s="128">
        <v>331408.5945636899</v>
      </c>
      <c r="I104" s="128">
        <v>199048.39515351001</v>
      </c>
      <c r="J104" s="128">
        <v>132360.19941017998</v>
      </c>
      <c r="K104" s="128">
        <v>525428.00658085011</v>
      </c>
      <c r="L104" s="128">
        <v>276702.31547229999</v>
      </c>
      <c r="M104" s="128">
        <v>248725.69110855</v>
      </c>
      <c r="N104" s="128">
        <v>16.459299999999999</v>
      </c>
      <c r="O104" s="128">
        <v>19.506699999999999</v>
      </c>
      <c r="P104" s="128">
        <v>19.509499999999999</v>
      </c>
      <c r="Q104" s="128">
        <v>5.3975999999999997</v>
      </c>
      <c r="R104" s="128">
        <v>5.407</v>
      </c>
      <c r="S104" s="128">
        <v>31.3096</v>
      </c>
      <c r="T104" s="128">
        <v>31.3307</v>
      </c>
      <c r="U104" s="128">
        <v>32.629399999999997</v>
      </c>
      <c r="V104" s="128">
        <v>12.918100000000001</v>
      </c>
      <c r="W104" s="128">
        <v>9.5434000000000001</v>
      </c>
      <c r="X104" s="128">
        <v>13.1393</v>
      </c>
      <c r="Y104" s="128">
        <v>13.6167</v>
      </c>
      <c r="Z104" s="128">
        <v>2.2551000000000001</v>
      </c>
      <c r="AA104" s="128">
        <v>6.8430999999999997</v>
      </c>
      <c r="AB104" s="128">
        <v>10.9773</v>
      </c>
      <c r="AC104" s="128">
        <v>2.4403000000000001</v>
      </c>
      <c r="AD104" s="129"/>
      <c r="AE104" s="129"/>
      <c r="AF104" s="129"/>
    </row>
    <row r="105" spans="1:32" hidden="1" outlineLevel="1" collapsed="1">
      <c r="A105" s="62">
        <v>43405</v>
      </c>
      <c r="B105" s="128">
        <v>899823.02813543996</v>
      </c>
      <c r="C105" s="128">
        <v>474762.90051655</v>
      </c>
      <c r="D105" s="128">
        <v>425060.12761889002</v>
      </c>
      <c r="E105" s="128">
        <v>208518.67793184001</v>
      </c>
      <c r="F105" s="128">
        <v>139147.57225175001</v>
      </c>
      <c r="G105" s="128">
        <v>69371.105680089997</v>
      </c>
      <c r="H105" s="128">
        <v>312382.86737943994</v>
      </c>
      <c r="I105" s="128">
        <v>189073.34096425999</v>
      </c>
      <c r="J105" s="128">
        <v>123309.52641518001</v>
      </c>
      <c r="K105" s="128">
        <v>524580.43009937007</v>
      </c>
      <c r="L105" s="128">
        <v>277122.04777665006</v>
      </c>
      <c r="M105" s="128">
        <v>247458.38232271999</v>
      </c>
      <c r="N105" s="128">
        <v>16.510200000000001</v>
      </c>
      <c r="O105" s="128">
        <v>19.698399999999999</v>
      </c>
      <c r="P105" s="128">
        <v>19.731999999999999</v>
      </c>
      <c r="Q105" s="128">
        <v>5.0018000000000002</v>
      </c>
      <c r="R105" s="128">
        <v>5.0094000000000003</v>
      </c>
      <c r="S105" s="128">
        <v>30.8856</v>
      </c>
      <c r="T105" s="128">
        <v>30.918500000000002</v>
      </c>
      <c r="U105" s="128">
        <v>33.102699999999999</v>
      </c>
      <c r="V105" s="128">
        <v>10.964</v>
      </c>
      <c r="W105" s="128">
        <v>9.2820999999999998</v>
      </c>
      <c r="X105" s="128">
        <v>13.771800000000001</v>
      </c>
      <c r="Y105" s="128">
        <v>14.339</v>
      </c>
      <c r="Z105" s="128">
        <v>2.0388999999999999</v>
      </c>
      <c r="AA105" s="128">
        <v>7.2847</v>
      </c>
      <c r="AB105" s="128">
        <v>11.369300000000001</v>
      </c>
      <c r="AC105" s="128">
        <v>2.5407999999999999</v>
      </c>
      <c r="AD105" s="129"/>
      <c r="AE105" s="129"/>
      <c r="AF105" s="129"/>
    </row>
    <row r="106" spans="1:32" hidden="1" outlineLevel="1" collapsed="1">
      <c r="A106" s="62">
        <v>43435</v>
      </c>
      <c r="B106" s="128">
        <v>859740.40512497001</v>
      </c>
      <c r="C106" s="128">
        <v>464023.41328641999</v>
      </c>
      <c r="D106" s="128">
        <v>395716.99183855002</v>
      </c>
      <c r="E106" s="128">
        <v>201101.79745576999</v>
      </c>
      <c r="F106" s="128">
        <v>140012.35520734999</v>
      </c>
      <c r="G106" s="128">
        <v>61089.442248419997</v>
      </c>
      <c r="H106" s="128">
        <v>342503.12691800989</v>
      </c>
      <c r="I106" s="128">
        <v>222419.67173669001</v>
      </c>
      <c r="J106" s="128">
        <v>120083.45518131999</v>
      </c>
      <c r="K106" s="128">
        <v>530249.63393507001</v>
      </c>
      <c r="L106" s="128">
        <v>289416.46528071002</v>
      </c>
      <c r="M106" s="128">
        <v>240833.16865435999</v>
      </c>
      <c r="N106" s="128">
        <v>16.913599999999999</v>
      </c>
      <c r="O106" s="128">
        <v>20.761800000000001</v>
      </c>
      <c r="P106" s="128">
        <v>20.906199999999998</v>
      </c>
      <c r="Q106" s="128">
        <v>5.6993</v>
      </c>
      <c r="R106" s="128">
        <v>5.7080000000000002</v>
      </c>
      <c r="S106" s="128">
        <v>31.3887</v>
      </c>
      <c r="T106" s="128">
        <v>31.463799999999999</v>
      </c>
      <c r="U106" s="128">
        <v>33.123699999999999</v>
      </c>
      <c r="V106" s="128">
        <v>12.172700000000001</v>
      </c>
      <c r="W106" s="128">
        <v>10.8728</v>
      </c>
      <c r="X106" s="128">
        <v>13.8735</v>
      </c>
      <c r="Y106" s="128">
        <v>14.472</v>
      </c>
      <c r="Z106" s="128">
        <v>2.4672999999999998</v>
      </c>
      <c r="AA106" s="128">
        <v>7.8639000000000001</v>
      </c>
      <c r="AB106" s="128">
        <v>11.748200000000001</v>
      </c>
      <c r="AC106" s="128">
        <v>2.6730999999999998</v>
      </c>
      <c r="AD106" s="129"/>
      <c r="AE106" s="129"/>
      <c r="AF106" s="129"/>
    </row>
    <row r="107" spans="1:32" hidden="1" outlineLevel="1" collapsed="1">
      <c r="A107" s="62">
        <v>43466</v>
      </c>
      <c r="B107" s="128">
        <v>845506.27030772995</v>
      </c>
      <c r="C107" s="128">
        <v>450206.24859962001</v>
      </c>
      <c r="D107" s="128">
        <v>395300.02170811</v>
      </c>
      <c r="E107" s="128">
        <v>202882.69153735001</v>
      </c>
      <c r="F107" s="128">
        <v>141830.87056913</v>
      </c>
      <c r="G107" s="128">
        <v>61051.820968220003</v>
      </c>
      <c r="H107" s="128">
        <v>335472.28273212997</v>
      </c>
      <c r="I107" s="128">
        <v>219114.01825251</v>
      </c>
      <c r="J107" s="128">
        <v>116358.26447962</v>
      </c>
      <c r="K107" s="128">
        <v>530731.16199284</v>
      </c>
      <c r="L107" s="128">
        <v>288838.52151603997</v>
      </c>
      <c r="M107" s="128">
        <v>241892.64047680004</v>
      </c>
      <c r="N107" s="128">
        <v>16.258600000000001</v>
      </c>
      <c r="O107" s="128">
        <v>19.881900000000002</v>
      </c>
      <c r="P107" s="128">
        <v>19.8353</v>
      </c>
      <c r="Q107" s="128">
        <v>5.2049000000000003</v>
      </c>
      <c r="R107" s="128">
        <v>5.2145999999999999</v>
      </c>
      <c r="S107" s="128">
        <v>32.095199999999998</v>
      </c>
      <c r="T107" s="128">
        <v>32.1265</v>
      </c>
      <c r="U107" s="128">
        <v>34.120899999999999</v>
      </c>
      <c r="V107" s="128">
        <v>9.9536999999999995</v>
      </c>
      <c r="W107" s="128">
        <v>6.9093</v>
      </c>
      <c r="X107" s="128">
        <v>12.947900000000001</v>
      </c>
      <c r="Y107" s="128">
        <v>13.69</v>
      </c>
      <c r="Z107" s="128">
        <v>2.2389000000000001</v>
      </c>
      <c r="AA107" s="128">
        <v>7.8667999999999996</v>
      </c>
      <c r="AB107" s="128">
        <v>11.929399999999999</v>
      </c>
      <c r="AC107" s="128">
        <v>2.6554000000000002</v>
      </c>
      <c r="AD107" s="129"/>
      <c r="AE107" s="129"/>
      <c r="AF107" s="129"/>
    </row>
    <row r="108" spans="1:32" hidden="1" outlineLevel="1" collapsed="1">
      <c r="A108" s="62">
        <v>43497</v>
      </c>
      <c r="B108" s="128">
        <v>822855.06195437</v>
      </c>
      <c r="C108" s="128">
        <v>450484.23857083003</v>
      </c>
      <c r="D108" s="128">
        <v>372370.82338353997</v>
      </c>
      <c r="E108" s="128">
        <v>202530.80513679999</v>
      </c>
      <c r="F108" s="128">
        <v>143711.25490356001</v>
      </c>
      <c r="G108" s="128">
        <v>58819.550233239999</v>
      </c>
      <c r="H108" s="128">
        <v>337650.38800957007</v>
      </c>
      <c r="I108" s="128">
        <v>220388.61664033</v>
      </c>
      <c r="J108" s="128">
        <v>117261.77136924</v>
      </c>
      <c r="K108" s="128">
        <v>531219.28882427001</v>
      </c>
      <c r="L108" s="128">
        <v>293387.80633914995</v>
      </c>
      <c r="M108" s="128">
        <v>237831.48248512004</v>
      </c>
      <c r="N108" s="128">
        <v>15.7089</v>
      </c>
      <c r="O108" s="128">
        <v>18.213999999999999</v>
      </c>
      <c r="P108" s="128">
        <v>17.906199999999998</v>
      </c>
      <c r="Q108" s="128">
        <v>5.6771000000000003</v>
      </c>
      <c r="R108" s="128">
        <v>5.6901999999999999</v>
      </c>
      <c r="S108" s="128">
        <v>29.710699999999999</v>
      </c>
      <c r="T108" s="128">
        <v>29.700800000000001</v>
      </c>
      <c r="U108" s="128">
        <v>31.549399999999999</v>
      </c>
      <c r="V108" s="128">
        <v>31.532</v>
      </c>
      <c r="W108" s="128">
        <v>8.5183</v>
      </c>
      <c r="X108" s="128">
        <v>13.077400000000001</v>
      </c>
      <c r="Y108" s="128">
        <v>13.6021</v>
      </c>
      <c r="Z108" s="128">
        <v>2.0101</v>
      </c>
      <c r="AA108" s="128">
        <v>7.5517000000000003</v>
      </c>
      <c r="AB108" s="128">
        <v>11.6206</v>
      </c>
      <c r="AC108" s="128">
        <v>2.6402999999999999</v>
      </c>
      <c r="AD108" s="129"/>
      <c r="AE108" s="129"/>
      <c r="AF108" s="129"/>
    </row>
    <row r="109" spans="1:32" hidden="1" outlineLevel="1" collapsed="1">
      <c r="A109" s="62">
        <v>43525</v>
      </c>
      <c r="B109" s="128">
        <v>836013.71013611997</v>
      </c>
      <c r="C109" s="128">
        <v>453347.35854402999</v>
      </c>
      <c r="D109" s="128">
        <v>382666.35159208998</v>
      </c>
      <c r="E109" s="128">
        <v>206571.48862888999</v>
      </c>
      <c r="F109" s="128">
        <v>147546.44662614999</v>
      </c>
      <c r="G109" s="128">
        <v>59025.042002740003</v>
      </c>
      <c r="H109" s="128">
        <v>330528.46346331009</v>
      </c>
      <c r="I109" s="128">
        <v>213944.80052141001</v>
      </c>
      <c r="J109" s="128">
        <v>116583.66294189999</v>
      </c>
      <c r="K109" s="128">
        <v>537027.60936377011</v>
      </c>
      <c r="L109" s="128">
        <v>296247.37942124996</v>
      </c>
      <c r="M109" s="128">
        <v>240780.22994252</v>
      </c>
      <c r="N109" s="128">
        <v>16.1874</v>
      </c>
      <c r="O109" s="128">
        <v>18.3095</v>
      </c>
      <c r="P109" s="128">
        <v>17.9863</v>
      </c>
      <c r="Q109" s="128">
        <v>6.1364999999999998</v>
      </c>
      <c r="R109" s="128">
        <v>6.1558999999999999</v>
      </c>
      <c r="S109" s="128">
        <v>28.378599999999999</v>
      </c>
      <c r="T109" s="128">
        <v>28.328800000000001</v>
      </c>
      <c r="U109" s="128">
        <v>29.5746</v>
      </c>
      <c r="V109" s="128">
        <v>41.244799999999998</v>
      </c>
      <c r="W109" s="128">
        <v>8.1577000000000002</v>
      </c>
      <c r="X109" s="128">
        <v>13.1744</v>
      </c>
      <c r="Y109" s="128">
        <v>13.705</v>
      </c>
      <c r="Z109" s="128">
        <v>2.0358000000000001</v>
      </c>
      <c r="AA109" s="128">
        <v>7.4775</v>
      </c>
      <c r="AB109" s="128">
        <v>11.0739</v>
      </c>
      <c r="AC109" s="128">
        <v>2.4727999999999999</v>
      </c>
      <c r="AD109" s="129"/>
      <c r="AE109" s="129"/>
      <c r="AF109" s="129"/>
    </row>
    <row r="110" spans="1:32" hidden="1" outlineLevel="1" collapsed="1">
      <c r="A110" s="62">
        <v>43556</v>
      </c>
      <c r="B110" s="128">
        <v>830052.23999320006</v>
      </c>
      <c r="C110" s="128">
        <v>456493.62262332003</v>
      </c>
      <c r="D110" s="128">
        <v>373558.61736988003</v>
      </c>
      <c r="E110" s="128">
        <v>204787.42135091999</v>
      </c>
      <c r="F110" s="128">
        <v>149831.30571300999</v>
      </c>
      <c r="G110" s="128">
        <v>54956.115637909999</v>
      </c>
      <c r="H110" s="128">
        <v>334004.31237001996</v>
      </c>
      <c r="I110" s="128">
        <v>215197.23413037998</v>
      </c>
      <c r="J110" s="128">
        <v>118807.07823964</v>
      </c>
      <c r="K110" s="128">
        <v>538315.56522655988</v>
      </c>
      <c r="L110" s="128">
        <v>302614.38331473002</v>
      </c>
      <c r="M110" s="128">
        <v>235701.18191183</v>
      </c>
      <c r="N110" s="128">
        <v>16.238</v>
      </c>
      <c r="O110" s="128">
        <v>18.398900000000001</v>
      </c>
      <c r="P110" s="128">
        <v>18.154599999999999</v>
      </c>
      <c r="Q110" s="128">
        <v>5.4074</v>
      </c>
      <c r="R110" s="128">
        <v>5.4204999999999997</v>
      </c>
      <c r="S110" s="128">
        <v>29.363099999999999</v>
      </c>
      <c r="T110" s="128">
        <v>29.4328</v>
      </c>
      <c r="U110" s="128">
        <v>31.2456</v>
      </c>
      <c r="V110" s="128">
        <v>7.3338000000000001</v>
      </c>
      <c r="W110" s="128">
        <v>5.7652999999999999</v>
      </c>
      <c r="X110" s="128">
        <v>12.405900000000001</v>
      </c>
      <c r="Y110" s="128">
        <v>13.1797</v>
      </c>
      <c r="Z110" s="128">
        <v>2.3075000000000001</v>
      </c>
      <c r="AA110" s="128">
        <v>7.2480000000000002</v>
      </c>
      <c r="AB110" s="128">
        <v>11.199</v>
      </c>
      <c r="AC110" s="128">
        <v>2.5766</v>
      </c>
      <c r="AD110" s="129"/>
      <c r="AE110" s="129"/>
      <c r="AF110" s="129"/>
    </row>
    <row r="111" spans="1:32" hidden="1" outlineLevel="1" collapsed="1">
      <c r="A111" s="62">
        <v>43586</v>
      </c>
      <c r="B111" s="128">
        <v>808222.76679535001</v>
      </c>
      <c r="C111" s="128">
        <v>437598.54785366001</v>
      </c>
      <c r="D111" s="128">
        <v>370624.21894168999</v>
      </c>
      <c r="E111" s="128">
        <v>208259.17164464001</v>
      </c>
      <c r="F111" s="128">
        <v>153737.83403132</v>
      </c>
      <c r="G111" s="128">
        <v>54521.33761332</v>
      </c>
      <c r="H111" s="128">
        <v>337087.19771258999</v>
      </c>
      <c r="I111" s="128">
        <v>219017.53713579994</v>
      </c>
      <c r="J111" s="128">
        <v>118069.66057678999</v>
      </c>
      <c r="K111" s="128">
        <v>532910.66438517009</v>
      </c>
      <c r="L111" s="128">
        <v>294590.29624704004</v>
      </c>
      <c r="M111" s="128">
        <v>238320.36813812997</v>
      </c>
      <c r="N111" s="128">
        <v>16.151599999999998</v>
      </c>
      <c r="O111" s="128">
        <v>18.347300000000001</v>
      </c>
      <c r="P111" s="128">
        <v>18.044599999999999</v>
      </c>
      <c r="Q111" s="128">
        <v>5.3010999999999999</v>
      </c>
      <c r="R111" s="128">
        <v>5.3091999999999997</v>
      </c>
      <c r="S111" s="128">
        <v>30.5016</v>
      </c>
      <c r="T111" s="128">
        <v>30.556699999999999</v>
      </c>
      <c r="U111" s="128">
        <v>32.975900000000003</v>
      </c>
      <c r="V111" s="128">
        <v>12.026300000000001</v>
      </c>
      <c r="W111" s="128">
        <v>9.9846000000000004</v>
      </c>
      <c r="X111" s="128">
        <v>12.6563</v>
      </c>
      <c r="Y111" s="128">
        <v>13.2029</v>
      </c>
      <c r="Z111" s="128">
        <v>2.0981000000000001</v>
      </c>
      <c r="AA111" s="128">
        <v>7.4390999999999998</v>
      </c>
      <c r="AB111" s="128">
        <v>11.412800000000001</v>
      </c>
      <c r="AC111" s="128">
        <v>2.5137999999999998</v>
      </c>
      <c r="AD111" s="129"/>
      <c r="AE111" s="129"/>
      <c r="AF111" s="129"/>
    </row>
    <row r="112" spans="1:32" hidden="1" outlineLevel="1" collapsed="1">
      <c r="A112" s="62">
        <v>43617</v>
      </c>
      <c r="B112" s="128">
        <v>804710.89455192001</v>
      </c>
      <c r="C112" s="128">
        <v>444295.21883045998</v>
      </c>
      <c r="D112" s="128">
        <v>360415.67572146002</v>
      </c>
      <c r="E112" s="128">
        <v>208196.80814666001</v>
      </c>
      <c r="F112" s="128">
        <v>155872.2543649</v>
      </c>
      <c r="G112" s="128">
        <v>52324.553781759998</v>
      </c>
      <c r="H112" s="128">
        <v>338554.57920556993</v>
      </c>
      <c r="I112" s="128">
        <v>214657.99787672001</v>
      </c>
      <c r="J112" s="128">
        <v>123896.58132884998</v>
      </c>
      <c r="K112" s="128">
        <v>548865.59660119994</v>
      </c>
      <c r="L112" s="128">
        <v>313197.45071534999</v>
      </c>
      <c r="M112" s="128">
        <v>235668.14588584998</v>
      </c>
      <c r="N112" s="128">
        <v>15.888299999999999</v>
      </c>
      <c r="O112" s="128">
        <v>18.633099999999999</v>
      </c>
      <c r="P112" s="128">
        <v>18.367599999999999</v>
      </c>
      <c r="Q112" s="128">
        <v>5.4413</v>
      </c>
      <c r="R112" s="128">
        <v>5.4494999999999996</v>
      </c>
      <c r="S112" s="128">
        <v>29.310099999999998</v>
      </c>
      <c r="T112" s="128">
        <v>29.351800000000001</v>
      </c>
      <c r="U112" s="128">
        <v>31.461099999999998</v>
      </c>
      <c r="V112" s="128">
        <v>13.583399999999999</v>
      </c>
      <c r="W112" s="128">
        <v>10.172000000000001</v>
      </c>
      <c r="X112" s="128">
        <v>12.8405</v>
      </c>
      <c r="Y112" s="128">
        <v>13.4457</v>
      </c>
      <c r="Z112" s="128">
        <v>2.4159999999999999</v>
      </c>
      <c r="AA112" s="128">
        <v>7.8470000000000004</v>
      </c>
      <c r="AB112" s="128">
        <v>12.159000000000001</v>
      </c>
      <c r="AC112" s="128">
        <v>2.4327999999999999</v>
      </c>
      <c r="AD112" s="129"/>
      <c r="AE112" s="129"/>
      <c r="AF112" s="129"/>
    </row>
    <row r="113" spans="1:32" hidden="1" outlineLevel="1" collapsed="1">
      <c r="A113" s="62">
        <v>43647</v>
      </c>
      <c r="B113" s="128">
        <v>788774.69460163999</v>
      </c>
      <c r="C113" s="128">
        <v>445287.91175208002</v>
      </c>
      <c r="D113" s="128">
        <v>343486.78284956003</v>
      </c>
      <c r="E113" s="128">
        <v>209250.98574179999</v>
      </c>
      <c r="F113" s="128">
        <v>159496.35106834001</v>
      </c>
      <c r="G113" s="128">
        <v>49754.634673460001</v>
      </c>
      <c r="H113" s="128">
        <v>377910.01231505006</v>
      </c>
      <c r="I113" s="128">
        <v>222911.50171034998</v>
      </c>
      <c r="J113" s="128">
        <v>154998.51060470002</v>
      </c>
      <c r="K113" s="128">
        <v>535578.04470261</v>
      </c>
      <c r="L113" s="128">
        <v>305579.24823545001</v>
      </c>
      <c r="M113" s="128">
        <v>229998.79646716002</v>
      </c>
      <c r="N113" s="128">
        <v>15.5321</v>
      </c>
      <c r="O113" s="128">
        <v>18.452100000000002</v>
      </c>
      <c r="P113" s="128">
        <v>18.127500000000001</v>
      </c>
      <c r="Q113" s="128">
        <v>5.2567000000000004</v>
      </c>
      <c r="R113" s="128">
        <v>5.2591000000000001</v>
      </c>
      <c r="S113" s="128">
        <v>31.097899999999999</v>
      </c>
      <c r="T113" s="128">
        <v>31.1297</v>
      </c>
      <c r="U113" s="128">
        <v>33.224200000000003</v>
      </c>
      <c r="V113" s="128">
        <v>10.640700000000001</v>
      </c>
      <c r="W113" s="128">
        <v>8.7067999999999994</v>
      </c>
      <c r="X113" s="128">
        <v>12.528499999999999</v>
      </c>
      <c r="Y113" s="128">
        <v>13.3531</v>
      </c>
      <c r="Z113" s="128">
        <v>1.8648</v>
      </c>
      <c r="AA113" s="128">
        <v>8.2334999999999994</v>
      </c>
      <c r="AB113" s="128">
        <v>12.579800000000001</v>
      </c>
      <c r="AC113" s="128">
        <v>2.5489999999999999</v>
      </c>
      <c r="AD113" s="129"/>
      <c r="AE113" s="129"/>
      <c r="AF113" s="129"/>
    </row>
    <row r="114" spans="1:32" hidden="1" outlineLevel="1" collapsed="1">
      <c r="A114" s="62">
        <v>43678</v>
      </c>
      <c r="B114" s="128">
        <v>786806.89470875997</v>
      </c>
      <c r="C114" s="128">
        <v>444766.00649592001</v>
      </c>
      <c r="D114" s="128">
        <v>342040.88821284001</v>
      </c>
      <c r="E114" s="128">
        <v>213250.17705445</v>
      </c>
      <c r="F114" s="128">
        <v>163647.95447090999</v>
      </c>
      <c r="G114" s="128">
        <v>49602.222583540002</v>
      </c>
      <c r="H114" s="128">
        <v>362291.94357575994</v>
      </c>
      <c r="I114" s="128">
        <v>215253.87938783001</v>
      </c>
      <c r="J114" s="128">
        <v>147038.06418792999</v>
      </c>
      <c r="K114" s="128">
        <v>544935.29058645002</v>
      </c>
      <c r="L114" s="128">
        <v>308963.18865574</v>
      </c>
      <c r="M114" s="128">
        <v>235972.10193070999</v>
      </c>
      <c r="N114" s="128">
        <v>16.107600000000001</v>
      </c>
      <c r="O114" s="128">
        <v>18.4375</v>
      </c>
      <c r="P114" s="128">
        <v>18.0852</v>
      </c>
      <c r="Q114" s="128">
        <v>5.3613999999999997</v>
      </c>
      <c r="R114" s="128">
        <v>5.3693</v>
      </c>
      <c r="S114" s="128">
        <v>33.768099999999997</v>
      </c>
      <c r="T114" s="128">
        <v>33.794600000000003</v>
      </c>
      <c r="U114" s="128">
        <v>35.774500000000003</v>
      </c>
      <c r="V114" s="128">
        <v>9.1216000000000008</v>
      </c>
      <c r="W114" s="128">
        <v>6.9476000000000004</v>
      </c>
      <c r="X114" s="128">
        <v>12.6373</v>
      </c>
      <c r="Y114" s="128">
        <v>13.3325</v>
      </c>
      <c r="Z114" s="128">
        <v>1.8304</v>
      </c>
      <c r="AA114" s="128">
        <v>8.1107999999999993</v>
      </c>
      <c r="AB114" s="128">
        <v>12.944100000000001</v>
      </c>
      <c r="AC114" s="128">
        <v>2.6924999999999999</v>
      </c>
      <c r="AD114" s="129"/>
      <c r="AE114" s="129"/>
      <c r="AF114" s="129"/>
    </row>
    <row r="115" spans="1:32" hidden="1" outlineLevel="1" collapsed="1">
      <c r="A115" s="62">
        <v>43709</v>
      </c>
      <c r="B115" s="128">
        <v>765907.37124297</v>
      </c>
      <c r="C115" s="128">
        <v>441772.58017078001</v>
      </c>
      <c r="D115" s="128">
        <v>324134.79107218998</v>
      </c>
      <c r="E115" s="128">
        <v>212480.30404305999</v>
      </c>
      <c r="F115" s="128">
        <v>166989.33326077001</v>
      </c>
      <c r="G115" s="128">
        <v>45490.970782290002</v>
      </c>
      <c r="H115" s="128">
        <v>365418.74609741988</v>
      </c>
      <c r="I115" s="128">
        <v>227658.55328831001</v>
      </c>
      <c r="J115" s="128">
        <v>137760.19280911001</v>
      </c>
      <c r="K115" s="128">
        <v>539994.61130509002</v>
      </c>
      <c r="L115" s="128">
        <v>311864.02690753003</v>
      </c>
      <c r="M115" s="128">
        <v>228130.58439755999</v>
      </c>
      <c r="N115" s="128">
        <v>14.870799999999999</v>
      </c>
      <c r="O115" s="128">
        <v>18.0855</v>
      </c>
      <c r="P115" s="128">
        <v>17.695699999999999</v>
      </c>
      <c r="Q115" s="128">
        <v>4.7667999999999999</v>
      </c>
      <c r="R115" s="128">
        <v>4.7686999999999999</v>
      </c>
      <c r="S115" s="128">
        <v>33.444400000000002</v>
      </c>
      <c r="T115" s="128">
        <v>33.516399999999997</v>
      </c>
      <c r="U115" s="128">
        <v>35.521799999999999</v>
      </c>
      <c r="V115" s="128">
        <v>8.5364000000000004</v>
      </c>
      <c r="W115" s="128">
        <v>7.6689999999999996</v>
      </c>
      <c r="X115" s="128">
        <v>11.9374</v>
      </c>
      <c r="Y115" s="128">
        <v>12.9833</v>
      </c>
      <c r="Z115" s="128">
        <v>1.6948000000000001</v>
      </c>
      <c r="AA115" s="128">
        <v>9.6666000000000007</v>
      </c>
      <c r="AB115" s="128">
        <v>14.4925</v>
      </c>
      <c r="AC115" s="128">
        <v>2.7597</v>
      </c>
      <c r="AD115" s="129"/>
      <c r="AE115" s="129"/>
      <c r="AF115" s="129"/>
    </row>
    <row r="116" spans="1:32" hidden="1" outlineLevel="1" collapsed="1">
      <c r="A116" s="62">
        <v>43739</v>
      </c>
      <c r="B116" s="128">
        <v>781881.90564400004</v>
      </c>
      <c r="C116" s="128">
        <v>442104.45546681999</v>
      </c>
      <c r="D116" s="128">
        <v>339777.45017718</v>
      </c>
      <c r="E116" s="128">
        <v>217157.58590311999</v>
      </c>
      <c r="F116" s="128">
        <v>170478.55511267</v>
      </c>
      <c r="G116" s="128">
        <v>46679.03079045</v>
      </c>
      <c r="H116" s="128">
        <v>372037.98514543998</v>
      </c>
      <c r="I116" s="128">
        <v>227891.59975555996</v>
      </c>
      <c r="J116" s="128">
        <v>144146.38538987996</v>
      </c>
      <c r="K116" s="128">
        <v>558949.91124329017</v>
      </c>
      <c r="L116" s="128">
        <v>316407.05185003998</v>
      </c>
      <c r="M116" s="128">
        <v>242542.85939324999</v>
      </c>
      <c r="N116" s="128">
        <v>13.875299999999999</v>
      </c>
      <c r="O116" s="128">
        <v>17.451599999999999</v>
      </c>
      <c r="P116" s="128">
        <v>16.952000000000002</v>
      </c>
      <c r="Q116" s="128">
        <v>4.2523</v>
      </c>
      <c r="R116" s="128">
        <v>4.2507000000000001</v>
      </c>
      <c r="S116" s="128">
        <v>33.5167</v>
      </c>
      <c r="T116" s="128">
        <v>33.581099999999999</v>
      </c>
      <c r="U116" s="128">
        <v>35.728099999999998</v>
      </c>
      <c r="V116" s="128">
        <v>9.8985000000000003</v>
      </c>
      <c r="W116" s="128">
        <v>9.3363999999999994</v>
      </c>
      <c r="X116" s="128">
        <v>11.831</v>
      </c>
      <c r="Y116" s="128">
        <v>12.471</v>
      </c>
      <c r="Z116" s="128">
        <v>1.8572</v>
      </c>
      <c r="AA116" s="128">
        <v>9.2736999999999998</v>
      </c>
      <c r="AB116" s="128">
        <v>14.3881</v>
      </c>
      <c r="AC116" s="128">
        <v>2.7025000000000001</v>
      </c>
      <c r="AD116" s="129"/>
      <c r="AE116" s="129"/>
      <c r="AF116" s="129"/>
    </row>
    <row r="117" spans="1:32" hidden="1" outlineLevel="1" collapsed="1">
      <c r="A117" s="62">
        <v>43770</v>
      </c>
      <c r="B117" s="128">
        <v>768102.91892529</v>
      </c>
      <c r="C117" s="128">
        <v>441575.73317063</v>
      </c>
      <c r="D117" s="128">
        <v>326527.18575465999</v>
      </c>
      <c r="E117" s="128">
        <v>217686.23169081999</v>
      </c>
      <c r="F117" s="128">
        <v>173402.12519227999</v>
      </c>
      <c r="G117" s="128">
        <v>44284.106498540001</v>
      </c>
      <c r="H117" s="128">
        <v>365534.74840333004</v>
      </c>
      <c r="I117" s="128">
        <v>222315.94598124002</v>
      </c>
      <c r="J117" s="128">
        <v>143218.80242209</v>
      </c>
      <c r="K117" s="128">
        <v>563318.96884162002</v>
      </c>
      <c r="L117" s="128">
        <v>327177.62697268999</v>
      </c>
      <c r="M117" s="128">
        <v>236141.34186892997</v>
      </c>
      <c r="N117" s="128">
        <v>13.2813</v>
      </c>
      <c r="O117" s="128">
        <v>16.470400000000001</v>
      </c>
      <c r="P117" s="128">
        <v>15.841699999999999</v>
      </c>
      <c r="Q117" s="128">
        <v>4.3223000000000003</v>
      </c>
      <c r="R117" s="128">
        <v>4.3244999999999996</v>
      </c>
      <c r="S117" s="128">
        <v>33.087400000000002</v>
      </c>
      <c r="T117" s="128">
        <v>33.1233</v>
      </c>
      <c r="U117" s="128">
        <v>35.386000000000003</v>
      </c>
      <c r="V117" s="128">
        <v>8.2642000000000007</v>
      </c>
      <c r="W117" s="128">
        <v>7.5145</v>
      </c>
      <c r="X117" s="128">
        <v>10.775600000000001</v>
      </c>
      <c r="Y117" s="128">
        <v>11.257099999999999</v>
      </c>
      <c r="Z117" s="128">
        <v>1.6422000000000001</v>
      </c>
      <c r="AA117" s="128">
        <v>9.4719999999999995</v>
      </c>
      <c r="AB117" s="128">
        <v>14.1798</v>
      </c>
      <c r="AC117" s="128">
        <v>2.6171000000000002</v>
      </c>
      <c r="AD117" s="129"/>
      <c r="AE117" s="129"/>
      <c r="AF117" s="129"/>
    </row>
    <row r="118" spans="1:32" hidden="1" outlineLevel="1" collapsed="1">
      <c r="A118" s="62">
        <v>43800</v>
      </c>
      <c r="B118" s="128">
        <v>744647.76789361995</v>
      </c>
      <c r="C118" s="128">
        <v>426513.92528112</v>
      </c>
      <c r="D118" s="128">
        <v>318133.84261250001</v>
      </c>
      <c r="E118" s="128">
        <v>212515.08549354001</v>
      </c>
      <c r="F118" s="128">
        <v>174821.07853097</v>
      </c>
      <c r="G118" s="128">
        <v>37694.006962569998</v>
      </c>
      <c r="H118" s="128">
        <v>433730.56950888009</v>
      </c>
      <c r="I118" s="128">
        <v>268172.10697214009</v>
      </c>
      <c r="J118" s="128">
        <v>165558.46253674</v>
      </c>
      <c r="K118" s="128">
        <v>576125.91768798989</v>
      </c>
      <c r="L118" s="128">
        <v>339167.99580519006</v>
      </c>
      <c r="M118" s="128">
        <v>236957.92188279997</v>
      </c>
      <c r="N118" s="128">
        <v>13.5107</v>
      </c>
      <c r="O118" s="128">
        <v>15.6774</v>
      </c>
      <c r="P118" s="128">
        <v>15.0191</v>
      </c>
      <c r="Q118" s="128">
        <v>5.0453999999999999</v>
      </c>
      <c r="R118" s="128">
        <v>5.0486000000000004</v>
      </c>
      <c r="S118" s="128">
        <v>33.108699999999999</v>
      </c>
      <c r="T118" s="128">
        <v>33.133000000000003</v>
      </c>
      <c r="U118" s="128">
        <v>35.112900000000003</v>
      </c>
      <c r="V118" s="128">
        <v>9.0312999999999999</v>
      </c>
      <c r="W118" s="128">
        <v>6.9410999999999996</v>
      </c>
      <c r="X118" s="128">
        <v>10.0221</v>
      </c>
      <c r="Y118" s="128">
        <v>10.267899999999999</v>
      </c>
      <c r="Z118" s="128">
        <v>2.3083</v>
      </c>
      <c r="AA118" s="128">
        <v>9.6301000000000005</v>
      </c>
      <c r="AB118" s="128">
        <v>13.640599999999999</v>
      </c>
      <c r="AC118" s="128">
        <v>2.4407000000000001</v>
      </c>
      <c r="AD118" s="129"/>
      <c r="AE118" s="129"/>
      <c r="AF118" s="129"/>
    </row>
    <row r="119" spans="1:32" hidden="1" outlineLevel="1" collapsed="1">
      <c r="A119" s="62">
        <v>43831</v>
      </c>
      <c r="B119" s="128">
        <v>743379.54265919002</v>
      </c>
      <c r="C119" s="128">
        <v>413689.70203198999</v>
      </c>
      <c r="D119" s="128">
        <v>329689.84062720003</v>
      </c>
      <c r="E119" s="128">
        <v>217035.34637976001</v>
      </c>
      <c r="F119" s="128">
        <v>177486.45327775</v>
      </c>
      <c r="G119" s="128">
        <v>39548.893102009999</v>
      </c>
      <c r="H119" s="128">
        <v>455570.95094267</v>
      </c>
      <c r="I119" s="128">
        <v>272389.15658274997</v>
      </c>
      <c r="J119" s="128">
        <v>183181.79435992002</v>
      </c>
      <c r="K119" s="128">
        <v>592633.80434650998</v>
      </c>
      <c r="L119" s="128">
        <v>341350.91199274</v>
      </c>
      <c r="M119" s="128">
        <v>251282.89235377</v>
      </c>
      <c r="N119" s="128">
        <v>11.8659</v>
      </c>
      <c r="O119" s="128">
        <v>14.0358</v>
      </c>
      <c r="P119" s="128">
        <v>13.147600000000001</v>
      </c>
      <c r="Q119" s="128">
        <v>4.1131000000000002</v>
      </c>
      <c r="R119" s="128">
        <v>4.1124999999999998</v>
      </c>
      <c r="S119" s="128">
        <v>33.432200000000002</v>
      </c>
      <c r="T119" s="128">
        <v>33.456600000000002</v>
      </c>
      <c r="U119" s="128">
        <v>36.429299999999998</v>
      </c>
      <c r="V119" s="128">
        <v>8.1965000000000003</v>
      </c>
      <c r="W119" s="128">
        <v>6.9185999999999996</v>
      </c>
      <c r="X119" s="128">
        <v>8.1940000000000008</v>
      </c>
      <c r="Y119" s="128">
        <v>8.6306999999999992</v>
      </c>
      <c r="Z119" s="128">
        <v>1.7587999999999999</v>
      </c>
      <c r="AA119" s="128">
        <v>9.1575000000000006</v>
      </c>
      <c r="AB119" s="128">
        <v>13.428699999999999</v>
      </c>
      <c r="AC119" s="128">
        <v>2.2227999999999999</v>
      </c>
      <c r="AD119" s="129"/>
      <c r="AE119" s="129"/>
      <c r="AF119" s="129"/>
    </row>
    <row r="120" spans="1:32" hidden="1" outlineLevel="1" collapsed="1">
      <c r="A120" s="62">
        <v>43862</v>
      </c>
      <c r="B120" s="128">
        <v>738317.04007609002</v>
      </c>
      <c r="C120" s="128">
        <v>416959.91037558002</v>
      </c>
      <c r="D120" s="128">
        <v>321357.12970051001</v>
      </c>
      <c r="E120" s="128">
        <v>217694.09010348999</v>
      </c>
      <c r="F120" s="128">
        <v>178813.84097670999</v>
      </c>
      <c r="G120" s="128">
        <v>38880.24912678</v>
      </c>
      <c r="H120" s="128">
        <v>453615.21960920008</v>
      </c>
      <c r="I120" s="128">
        <v>270260.92827709997</v>
      </c>
      <c r="J120" s="128">
        <v>183354.29133209999</v>
      </c>
      <c r="K120" s="128">
        <v>601350.60820866015</v>
      </c>
      <c r="L120" s="128">
        <v>351949.18667196995</v>
      </c>
      <c r="M120" s="128">
        <v>249401.42153668997</v>
      </c>
      <c r="N120" s="128">
        <v>11.680999999999999</v>
      </c>
      <c r="O120" s="128">
        <v>12.9163</v>
      </c>
      <c r="P120" s="128">
        <v>11.892300000000001</v>
      </c>
      <c r="Q120" s="128">
        <v>5.0197000000000003</v>
      </c>
      <c r="R120" s="128">
        <v>5.0239000000000003</v>
      </c>
      <c r="S120" s="128">
        <v>33.56</v>
      </c>
      <c r="T120" s="128">
        <v>33.592199999999998</v>
      </c>
      <c r="U120" s="128">
        <v>36.681199999999997</v>
      </c>
      <c r="V120" s="128">
        <v>10.3874</v>
      </c>
      <c r="W120" s="128">
        <v>8.9735999999999994</v>
      </c>
      <c r="X120" s="128">
        <v>5.9196</v>
      </c>
      <c r="Y120" s="128">
        <v>6.3849</v>
      </c>
      <c r="Z120" s="128">
        <v>1.5450999999999999</v>
      </c>
      <c r="AA120" s="128">
        <v>8.5162999999999993</v>
      </c>
      <c r="AB120" s="128">
        <v>12.4292</v>
      </c>
      <c r="AC120" s="128">
        <v>2.0587</v>
      </c>
      <c r="AD120" s="129"/>
      <c r="AE120" s="129"/>
      <c r="AF120" s="129"/>
    </row>
    <row r="121" spans="1:32" hidden="1" outlineLevel="1" collapsed="1">
      <c r="A121" s="62">
        <v>43891</v>
      </c>
      <c r="B121" s="128">
        <v>797636.57285836001</v>
      </c>
      <c r="C121" s="128">
        <v>433682.32336018002</v>
      </c>
      <c r="D121" s="128">
        <v>363954.24949818</v>
      </c>
      <c r="E121" s="128">
        <v>224515.35508852999</v>
      </c>
      <c r="F121" s="128">
        <v>180272.14983236999</v>
      </c>
      <c r="G121" s="128">
        <v>44243.205256159999</v>
      </c>
      <c r="H121" s="128">
        <v>446059.37423554005</v>
      </c>
      <c r="I121" s="128">
        <v>249338.91897334001</v>
      </c>
      <c r="J121" s="128">
        <v>196720.4552622</v>
      </c>
      <c r="K121" s="128">
        <v>634380.34028703009</v>
      </c>
      <c r="L121" s="128">
        <v>349019.18267290998</v>
      </c>
      <c r="M121" s="128">
        <v>285361.15761412005</v>
      </c>
      <c r="N121" s="128">
        <v>12.853300000000001</v>
      </c>
      <c r="O121" s="128">
        <v>13.9773</v>
      </c>
      <c r="P121" s="128">
        <v>13.232200000000001</v>
      </c>
      <c r="Q121" s="128">
        <v>5.4465000000000003</v>
      </c>
      <c r="R121" s="128">
        <v>5.4520999999999997</v>
      </c>
      <c r="S121" s="128">
        <v>33.334099999999999</v>
      </c>
      <c r="T121" s="128">
        <v>33.3476</v>
      </c>
      <c r="U121" s="128">
        <v>36.765000000000001</v>
      </c>
      <c r="V121" s="128">
        <v>13.948600000000001</v>
      </c>
      <c r="W121" s="128">
        <v>8.5303000000000004</v>
      </c>
      <c r="X121" s="128">
        <v>6.8148999999999997</v>
      </c>
      <c r="Y121" s="128">
        <v>7.0773999999999999</v>
      </c>
      <c r="Z121" s="128">
        <v>1.3194999999999999</v>
      </c>
      <c r="AA121" s="128">
        <v>7.4931999999999999</v>
      </c>
      <c r="AB121" s="128">
        <v>11.4498</v>
      </c>
      <c r="AC121" s="128">
        <v>1.7075</v>
      </c>
      <c r="AD121" s="129"/>
      <c r="AE121" s="129"/>
      <c r="AF121" s="129"/>
    </row>
    <row r="122" spans="1:32" hidden="1" outlineLevel="1" collapsed="1">
      <c r="A122" s="62">
        <v>43922</v>
      </c>
      <c r="B122" s="128">
        <v>773308.39082603005</v>
      </c>
      <c r="C122" s="128">
        <v>426013.67570453999</v>
      </c>
      <c r="D122" s="128">
        <v>347294.71512149001</v>
      </c>
      <c r="E122" s="128">
        <v>217315.74228872001</v>
      </c>
      <c r="F122" s="128">
        <v>174840.68740768</v>
      </c>
      <c r="G122" s="128">
        <v>42475.05488104</v>
      </c>
      <c r="H122" s="128">
        <v>439322.10907116003</v>
      </c>
      <c r="I122" s="128">
        <v>249358.73278555</v>
      </c>
      <c r="J122" s="128">
        <v>189963.37628560996</v>
      </c>
      <c r="K122" s="128">
        <v>641059.32977890002</v>
      </c>
      <c r="L122" s="128">
        <v>372079.92341037001</v>
      </c>
      <c r="M122" s="128">
        <v>268979.40636853001</v>
      </c>
      <c r="N122" s="128">
        <v>12.2263</v>
      </c>
      <c r="O122" s="128">
        <v>13.5077</v>
      </c>
      <c r="P122" s="128">
        <v>12.855499999999999</v>
      </c>
      <c r="Q122" s="128">
        <v>4.7103000000000002</v>
      </c>
      <c r="R122" s="128">
        <v>4.7191000000000001</v>
      </c>
      <c r="S122" s="128">
        <v>33.665700000000001</v>
      </c>
      <c r="T122" s="128">
        <v>33.711399999999998</v>
      </c>
      <c r="U122" s="128">
        <v>37.6126</v>
      </c>
      <c r="V122" s="128">
        <v>14.5671</v>
      </c>
      <c r="W122" s="128">
        <v>4.0236000000000001</v>
      </c>
      <c r="X122" s="128">
        <v>7.0167000000000002</v>
      </c>
      <c r="Y122" s="128">
        <v>7.1816000000000004</v>
      </c>
      <c r="Z122" s="128">
        <v>1.3130999999999999</v>
      </c>
      <c r="AA122" s="128">
        <v>7.7854000000000001</v>
      </c>
      <c r="AB122" s="128">
        <v>11.479200000000001</v>
      </c>
      <c r="AC122" s="128">
        <v>2.1882999999999999</v>
      </c>
      <c r="AD122" s="129"/>
      <c r="AE122" s="129"/>
      <c r="AF122" s="129"/>
    </row>
    <row r="123" spans="1:32" hidden="1" outlineLevel="1" collapsed="1">
      <c r="A123" s="62">
        <v>43952</v>
      </c>
      <c r="B123" s="128">
        <v>762953.26654513006</v>
      </c>
      <c r="C123" s="128">
        <v>420329.08822475001</v>
      </c>
      <c r="D123" s="128">
        <v>342624.17832037999</v>
      </c>
      <c r="E123" s="128">
        <v>217122.13294467999</v>
      </c>
      <c r="F123" s="128">
        <v>174782.17724372001</v>
      </c>
      <c r="G123" s="128">
        <v>42339.955700960003</v>
      </c>
      <c r="H123" s="128">
        <v>448879.58643852017</v>
      </c>
      <c r="I123" s="128">
        <v>258234.02112210001</v>
      </c>
      <c r="J123" s="128">
        <v>190645.56531641999</v>
      </c>
      <c r="K123" s="128">
        <v>647388.71970390005</v>
      </c>
      <c r="L123" s="128">
        <v>378079.04525557999</v>
      </c>
      <c r="M123" s="128">
        <v>269309.67444831994</v>
      </c>
      <c r="N123" s="128">
        <v>10.9862</v>
      </c>
      <c r="O123" s="128">
        <v>11.7521</v>
      </c>
      <c r="P123" s="128">
        <v>10.904400000000001</v>
      </c>
      <c r="Q123" s="128">
        <v>4.8163</v>
      </c>
      <c r="R123" s="128">
        <v>4.8235000000000001</v>
      </c>
      <c r="S123" s="128">
        <v>32.880099999999999</v>
      </c>
      <c r="T123" s="128">
        <v>32.910499999999999</v>
      </c>
      <c r="U123" s="128">
        <v>36.593200000000003</v>
      </c>
      <c r="V123" s="128">
        <v>16.5961</v>
      </c>
      <c r="W123" s="128">
        <v>6.1170999999999998</v>
      </c>
      <c r="X123" s="128">
        <v>6.0315000000000003</v>
      </c>
      <c r="Y123" s="128">
        <v>6.1768999999999998</v>
      </c>
      <c r="Z123" s="128">
        <v>1.8355999999999999</v>
      </c>
      <c r="AA123" s="128">
        <v>7.4074</v>
      </c>
      <c r="AB123" s="128">
        <v>11.0822</v>
      </c>
      <c r="AC123" s="128">
        <v>1.9429000000000001</v>
      </c>
      <c r="AD123" s="129"/>
      <c r="AE123" s="129"/>
      <c r="AF123" s="129"/>
    </row>
    <row r="124" spans="1:32" hidden="1" outlineLevel="1" collapsed="1">
      <c r="A124" s="62">
        <v>43983</v>
      </c>
      <c r="B124" s="128">
        <v>761426.42581418995</v>
      </c>
      <c r="C124" s="128">
        <v>419840.58494827</v>
      </c>
      <c r="D124" s="128">
        <v>341585.84086592001</v>
      </c>
      <c r="E124" s="128">
        <v>218179.63544541999</v>
      </c>
      <c r="F124" s="128">
        <v>176495.00299956001</v>
      </c>
      <c r="G124" s="128">
        <v>41684.632445859999</v>
      </c>
      <c r="H124" s="128">
        <v>454322.75363361003</v>
      </c>
      <c r="I124" s="128">
        <v>269515.06638024002</v>
      </c>
      <c r="J124" s="128">
        <v>184807.68725337007</v>
      </c>
      <c r="K124" s="128">
        <v>658210.05956180987</v>
      </c>
      <c r="L124" s="128">
        <v>389740.55336853996</v>
      </c>
      <c r="M124" s="128">
        <v>268469.50619326998</v>
      </c>
      <c r="N124" s="128">
        <v>10.065099999999999</v>
      </c>
      <c r="O124" s="128">
        <v>10.8355</v>
      </c>
      <c r="P124" s="128">
        <v>9.9339999999999993</v>
      </c>
      <c r="Q124" s="128">
        <v>5.1361999999999997</v>
      </c>
      <c r="R124" s="128">
        <v>5.1432000000000002</v>
      </c>
      <c r="S124" s="128">
        <v>32.408000000000001</v>
      </c>
      <c r="T124" s="128">
        <v>32.449199999999998</v>
      </c>
      <c r="U124" s="128">
        <v>36.072000000000003</v>
      </c>
      <c r="V124" s="128">
        <v>12.692299999999999</v>
      </c>
      <c r="W124" s="128">
        <v>7.2605000000000004</v>
      </c>
      <c r="X124" s="128">
        <v>5.1371000000000002</v>
      </c>
      <c r="Y124" s="128">
        <v>5.2550999999999997</v>
      </c>
      <c r="Z124" s="128">
        <v>1.8669</v>
      </c>
      <c r="AA124" s="128">
        <v>7.0949</v>
      </c>
      <c r="AB124" s="128">
        <v>10.4247</v>
      </c>
      <c r="AC124" s="128">
        <v>1.7178</v>
      </c>
      <c r="AD124" s="129"/>
      <c r="AE124" s="129"/>
      <c r="AF124" s="129"/>
    </row>
    <row r="125" spans="1:32" hidden="1" outlineLevel="1" collapsed="1">
      <c r="A125" s="62">
        <v>44013</v>
      </c>
      <c r="B125" s="128">
        <v>779999.87813269999</v>
      </c>
      <c r="C125" s="128">
        <v>422588.15666805999</v>
      </c>
      <c r="D125" s="128">
        <v>357411.72146464</v>
      </c>
      <c r="E125" s="128">
        <v>221179.79364392001</v>
      </c>
      <c r="F125" s="128">
        <v>178333.04554533001</v>
      </c>
      <c r="G125" s="128">
        <v>42846.748098589997</v>
      </c>
      <c r="H125" s="128">
        <v>479634.45632659009</v>
      </c>
      <c r="I125" s="128">
        <v>283505.31477264001</v>
      </c>
      <c r="J125" s="128">
        <v>196129.14155394997</v>
      </c>
      <c r="K125" s="128">
        <v>673267.88615323009</v>
      </c>
      <c r="L125" s="128">
        <v>389989.65719016001</v>
      </c>
      <c r="M125" s="128">
        <v>283278.22896306997</v>
      </c>
      <c r="N125" s="128">
        <v>9.6591000000000005</v>
      </c>
      <c r="O125" s="128">
        <v>10.2049</v>
      </c>
      <c r="P125" s="128">
        <v>9.2352000000000007</v>
      </c>
      <c r="Q125" s="128">
        <v>5.3555999999999999</v>
      </c>
      <c r="R125" s="128">
        <v>5.3716999999999997</v>
      </c>
      <c r="S125" s="128">
        <v>31.567</v>
      </c>
      <c r="T125" s="128">
        <v>31.598800000000001</v>
      </c>
      <c r="U125" s="128">
        <v>35.1297</v>
      </c>
      <c r="V125" s="128">
        <v>18.994900000000001</v>
      </c>
      <c r="W125" s="128">
        <v>7.2302</v>
      </c>
      <c r="X125" s="128">
        <v>4.3017000000000003</v>
      </c>
      <c r="Y125" s="128">
        <v>4.3864999999999998</v>
      </c>
      <c r="Z125" s="128">
        <v>1.2785</v>
      </c>
      <c r="AA125" s="128">
        <v>6.1714000000000002</v>
      </c>
      <c r="AB125" s="128">
        <v>9.3796999999999997</v>
      </c>
      <c r="AC125" s="128">
        <v>1.4708000000000001</v>
      </c>
      <c r="AD125" s="129"/>
      <c r="AE125" s="129"/>
      <c r="AF125" s="129"/>
    </row>
    <row r="126" spans="1:32" hidden="1" outlineLevel="1" collapsed="1">
      <c r="A126" s="62">
        <v>44044</v>
      </c>
      <c r="B126" s="128">
        <v>779261.08391743002</v>
      </c>
      <c r="C126" s="128">
        <v>420954.51301245001</v>
      </c>
      <c r="D126" s="128">
        <v>358306.57090498001</v>
      </c>
      <c r="E126" s="128">
        <v>223787.57861266</v>
      </c>
      <c r="F126" s="128">
        <v>181427.5432358</v>
      </c>
      <c r="G126" s="128">
        <v>42360.035376860003</v>
      </c>
      <c r="H126" s="128">
        <v>481696.26803346002</v>
      </c>
      <c r="I126" s="128">
        <v>291832.75655086001</v>
      </c>
      <c r="J126" s="128">
        <v>189863.51148260001</v>
      </c>
      <c r="K126" s="128">
        <v>671974.50525606005</v>
      </c>
      <c r="L126" s="128">
        <v>389931.05189615005</v>
      </c>
      <c r="M126" s="128">
        <v>282043.45335991005</v>
      </c>
      <c r="N126" s="128">
        <v>9.2220999999999993</v>
      </c>
      <c r="O126" s="128">
        <v>9.7736000000000001</v>
      </c>
      <c r="P126" s="128">
        <v>8.8474000000000004</v>
      </c>
      <c r="Q126" s="128">
        <v>5.343</v>
      </c>
      <c r="R126" s="128">
        <v>5.3506</v>
      </c>
      <c r="S126" s="128">
        <v>31.270700000000001</v>
      </c>
      <c r="T126" s="128">
        <v>31.284700000000001</v>
      </c>
      <c r="U126" s="128">
        <v>35.081499999999998</v>
      </c>
      <c r="V126" s="128">
        <v>21.869900000000001</v>
      </c>
      <c r="W126" s="128">
        <v>7.6631</v>
      </c>
      <c r="X126" s="128">
        <v>3.8477999999999999</v>
      </c>
      <c r="Y126" s="128">
        <v>3.9365999999999999</v>
      </c>
      <c r="Z126" s="128">
        <v>1.5048999999999999</v>
      </c>
      <c r="AA126" s="128">
        <v>6.0182000000000002</v>
      </c>
      <c r="AB126" s="128">
        <v>9.1652000000000005</v>
      </c>
      <c r="AC126" s="128">
        <v>1.415</v>
      </c>
      <c r="AD126" s="129"/>
      <c r="AE126" s="129"/>
      <c r="AF126" s="129"/>
    </row>
    <row r="127" spans="1:32" hidden="1" outlineLevel="1" collapsed="1">
      <c r="A127" s="62">
        <v>44075</v>
      </c>
      <c r="B127" s="128">
        <v>743245.69780589</v>
      </c>
      <c r="C127" s="128">
        <v>415548.32581587002</v>
      </c>
      <c r="D127" s="128">
        <v>327697.37199001998</v>
      </c>
      <c r="E127" s="128">
        <v>221849.03112651</v>
      </c>
      <c r="F127" s="128">
        <v>179654.8871235</v>
      </c>
      <c r="G127" s="128">
        <v>42194.144003009998</v>
      </c>
      <c r="H127" s="128">
        <v>506702.72790784994</v>
      </c>
      <c r="I127" s="128">
        <v>304740.27101390006</v>
      </c>
      <c r="J127" s="128">
        <v>201962.45689395</v>
      </c>
      <c r="K127" s="128">
        <v>686575.68184257997</v>
      </c>
      <c r="L127" s="128">
        <v>397367.48894782003</v>
      </c>
      <c r="M127" s="128">
        <v>289208.19289476</v>
      </c>
      <c r="N127" s="128">
        <v>9.1129999999999995</v>
      </c>
      <c r="O127" s="128">
        <v>9.6631</v>
      </c>
      <c r="P127" s="128">
        <v>8.7123000000000008</v>
      </c>
      <c r="Q127" s="128">
        <v>5.1932999999999998</v>
      </c>
      <c r="R127" s="128">
        <v>5.1994999999999996</v>
      </c>
      <c r="S127" s="128">
        <v>30.276</v>
      </c>
      <c r="T127" s="128">
        <v>30.308800000000002</v>
      </c>
      <c r="U127" s="128">
        <v>34.651299999999999</v>
      </c>
      <c r="V127" s="128">
        <v>15.813000000000001</v>
      </c>
      <c r="W127" s="128">
        <v>8.0417000000000005</v>
      </c>
      <c r="X127" s="128">
        <v>3.726</v>
      </c>
      <c r="Y127" s="128">
        <v>3.8128000000000002</v>
      </c>
      <c r="Z127" s="128">
        <v>1.1169</v>
      </c>
      <c r="AA127" s="128">
        <v>5.8593000000000002</v>
      </c>
      <c r="AB127" s="128">
        <v>8.7880000000000003</v>
      </c>
      <c r="AC127" s="128">
        <v>1.282</v>
      </c>
      <c r="AD127" s="129"/>
      <c r="AE127" s="129"/>
      <c r="AF127" s="129"/>
    </row>
    <row r="128" spans="1:32" hidden="1" outlineLevel="1" collapsed="1">
      <c r="A128" s="62">
        <v>44105</v>
      </c>
      <c r="B128" s="128">
        <v>738451.42991884996</v>
      </c>
      <c r="C128" s="128">
        <v>414141.41356184997</v>
      </c>
      <c r="D128" s="128">
        <v>324310.01635699999</v>
      </c>
      <c r="E128" s="128">
        <v>209414.67688439001</v>
      </c>
      <c r="F128" s="128">
        <v>172022.73348117</v>
      </c>
      <c r="G128" s="128">
        <v>37391.943403220001</v>
      </c>
      <c r="H128" s="128">
        <v>519921.44653289986</v>
      </c>
      <c r="I128" s="128">
        <v>318051.65548193001</v>
      </c>
      <c r="J128" s="128">
        <v>201869.79105096997</v>
      </c>
      <c r="K128" s="128">
        <v>695779.58551934012</v>
      </c>
      <c r="L128" s="128">
        <v>404111.13540610007</v>
      </c>
      <c r="M128" s="128">
        <v>291668.45011324005</v>
      </c>
      <c r="N128" s="128">
        <v>8.9901</v>
      </c>
      <c r="O128" s="128">
        <v>9.4671000000000003</v>
      </c>
      <c r="P128" s="128">
        <v>8.6252999999999993</v>
      </c>
      <c r="Q128" s="128">
        <v>5.1920000000000002</v>
      </c>
      <c r="R128" s="128">
        <v>5.2030000000000003</v>
      </c>
      <c r="S128" s="128">
        <v>29.520399999999999</v>
      </c>
      <c r="T128" s="128">
        <v>29.5395</v>
      </c>
      <c r="U128" s="128">
        <v>34.5062</v>
      </c>
      <c r="V128" s="128">
        <v>17.4999</v>
      </c>
      <c r="W128" s="128">
        <v>7.6332000000000004</v>
      </c>
      <c r="X128" s="128">
        <v>3.6652</v>
      </c>
      <c r="Y128" s="128">
        <v>3.7789999999999999</v>
      </c>
      <c r="Z128" s="128">
        <v>1.1329</v>
      </c>
      <c r="AA128" s="128">
        <v>5.7938000000000001</v>
      </c>
      <c r="AB128" s="128">
        <v>8.6166999999999998</v>
      </c>
      <c r="AC128" s="128">
        <v>1.3319000000000001</v>
      </c>
      <c r="AD128" s="129"/>
      <c r="AE128" s="129"/>
      <c r="AF128" s="129"/>
    </row>
    <row r="129" spans="1:32" hidden="1" outlineLevel="1" collapsed="1">
      <c r="A129" s="62">
        <v>44136</v>
      </c>
      <c r="B129" s="128">
        <v>742171.70762286999</v>
      </c>
      <c r="C129" s="128">
        <v>417904.29535469</v>
      </c>
      <c r="D129" s="128">
        <v>324267.41226817999</v>
      </c>
      <c r="E129" s="128">
        <v>210001.07928273</v>
      </c>
      <c r="F129" s="128">
        <v>174588.99992469</v>
      </c>
      <c r="G129" s="128">
        <v>35412.079358039999</v>
      </c>
      <c r="H129" s="128">
        <v>517423.21614030993</v>
      </c>
      <c r="I129" s="128">
        <v>314743.04072227003</v>
      </c>
      <c r="J129" s="128">
        <v>202680.17541803999</v>
      </c>
      <c r="K129" s="128">
        <v>703305.81260094</v>
      </c>
      <c r="L129" s="128">
        <v>409358.47800210002</v>
      </c>
      <c r="M129" s="128">
        <v>293947.33459884004</v>
      </c>
      <c r="N129" s="128">
        <v>8.9572000000000003</v>
      </c>
      <c r="O129" s="128">
        <v>9.3713999999999995</v>
      </c>
      <c r="P129" s="128">
        <v>8.4320000000000004</v>
      </c>
      <c r="Q129" s="128">
        <v>5.0228000000000002</v>
      </c>
      <c r="R129" s="128">
        <v>5.0335999999999999</v>
      </c>
      <c r="S129" s="128">
        <v>30.421500000000002</v>
      </c>
      <c r="T129" s="128">
        <v>30.438099999999999</v>
      </c>
      <c r="U129" s="128">
        <v>34.193300000000001</v>
      </c>
      <c r="V129" s="128">
        <v>21.596699999999998</v>
      </c>
      <c r="W129" s="128">
        <v>7.1017000000000001</v>
      </c>
      <c r="X129" s="128">
        <v>3.6294</v>
      </c>
      <c r="Y129" s="128">
        <v>3.7351000000000001</v>
      </c>
      <c r="Z129" s="128">
        <v>1.4325000000000001</v>
      </c>
      <c r="AA129" s="128">
        <v>5.2141999999999999</v>
      </c>
      <c r="AB129" s="128">
        <v>7.8779000000000003</v>
      </c>
      <c r="AC129" s="128">
        <v>1.2428999999999999</v>
      </c>
      <c r="AD129" s="129"/>
      <c r="AE129" s="129"/>
      <c r="AF129" s="129"/>
    </row>
    <row r="130" spans="1:32" hidden="1" outlineLevel="1" collapsed="1">
      <c r="A130" s="62">
        <v>44166</v>
      </c>
      <c r="B130" s="128">
        <v>724156.53419985995</v>
      </c>
      <c r="C130" s="128">
        <v>409517.02830577001</v>
      </c>
      <c r="D130" s="128">
        <v>314639.50589408999</v>
      </c>
      <c r="E130" s="128">
        <v>206471.43665319</v>
      </c>
      <c r="F130" s="128">
        <v>174432.28626188001</v>
      </c>
      <c r="G130" s="128">
        <v>32039.150391309999</v>
      </c>
      <c r="H130" s="128">
        <v>549487.70555002009</v>
      </c>
      <c r="I130" s="128">
        <v>361293.08521366009</v>
      </c>
      <c r="J130" s="128">
        <v>188194.62033636001</v>
      </c>
      <c r="K130" s="128">
        <v>730317.48483752017</v>
      </c>
      <c r="L130" s="128">
        <v>433416.66656522994</v>
      </c>
      <c r="M130" s="128">
        <v>296900.81827229005</v>
      </c>
      <c r="N130" s="128">
        <v>8.7912999999999997</v>
      </c>
      <c r="O130" s="128">
        <v>9.2462999999999997</v>
      </c>
      <c r="P130" s="128">
        <v>8.3917000000000002</v>
      </c>
      <c r="Q130" s="128">
        <v>5.1380999999999997</v>
      </c>
      <c r="R130" s="128">
        <v>5.1565000000000003</v>
      </c>
      <c r="S130" s="128">
        <v>29.901199999999999</v>
      </c>
      <c r="T130" s="128">
        <v>29.918900000000001</v>
      </c>
      <c r="U130" s="128">
        <v>33.261000000000003</v>
      </c>
      <c r="V130" s="128">
        <v>21.6633</v>
      </c>
      <c r="W130" s="128">
        <v>5.8192000000000004</v>
      </c>
      <c r="X130" s="128">
        <v>3.6208</v>
      </c>
      <c r="Y130" s="128">
        <v>3.7334999999999998</v>
      </c>
      <c r="Z130" s="128">
        <v>1.1157999999999999</v>
      </c>
      <c r="AA130" s="128">
        <v>5.2933000000000003</v>
      </c>
      <c r="AB130" s="128">
        <v>7.6353999999999997</v>
      </c>
      <c r="AC130" s="128">
        <v>1.1996</v>
      </c>
      <c r="AD130" s="129"/>
      <c r="AE130" s="129"/>
      <c r="AF130" s="129"/>
    </row>
    <row r="131" spans="1:32" hidden="1" outlineLevel="1" collapsed="1">
      <c r="A131" s="62">
        <v>44197</v>
      </c>
      <c r="B131" s="128">
        <v>723308.41639847006</v>
      </c>
      <c r="C131" s="128">
        <v>414073.32060618</v>
      </c>
      <c r="D131" s="128">
        <v>309235.09579229</v>
      </c>
      <c r="E131" s="128">
        <v>207869.59497931</v>
      </c>
      <c r="F131" s="128">
        <v>175997.01528202</v>
      </c>
      <c r="G131" s="128">
        <v>31872.579697289999</v>
      </c>
      <c r="H131" s="128">
        <v>541403.6336249701</v>
      </c>
      <c r="I131" s="128">
        <v>348489.74900257995</v>
      </c>
      <c r="J131" s="128">
        <v>192913.88462239</v>
      </c>
      <c r="K131" s="128">
        <v>726782.33731419011</v>
      </c>
      <c r="L131" s="128">
        <v>430926.88749612006</v>
      </c>
      <c r="M131" s="128">
        <v>295855.44981806999</v>
      </c>
      <c r="N131" s="128">
        <v>8.8432999999999993</v>
      </c>
      <c r="O131" s="128">
        <v>9.3579000000000008</v>
      </c>
      <c r="P131" s="128">
        <v>8.5547000000000004</v>
      </c>
      <c r="Q131" s="128">
        <v>4.3632</v>
      </c>
      <c r="R131" s="128">
        <v>4.3905000000000003</v>
      </c>
      <c r="S131" s="128">
        <v>30.324300000000001</v>
      </c>
      <c r="T131" s="128">
        <v>30.349799999999998</v>
      </c>
      <c r="U131" s="128">
        <v>34.204000000000001</v>
      </c>
      <c r="V131" s="128">
        <v>18.7227</v>
      </c>
      <c r="W131" s="128">
        <v>6.0799000000000003</v>
      </c>
      <c r="X131" s="128">
        <v>3.6623999999999999</v>
      </c>
      <c r="Y131" s="128">
        <v>3.7410000000000001</v>
      </c>
      <c r="Z131" s="128">
        <v>1.1922999999999999</v>
      </c>
      <c r="AA131" s="128">
        <v>5.4889000000000001</v>
      </c>
      <c r="AB131" s="128">
        <v>7.7215999999999996</v>
      </c>
      <c r="AC131" s="128">
        <v>1.1680999999999999</v>
      </c>
      <c r="AD131" s="129"/>
      <c r="AE131" s="129"/>
      <c r="AF131" s="129"/>
    </row>
    <row r="132" spans="1:32" hidden="1" outlineLevel="1" collapsed="1">
      <c r="A132" s="62">
        <v>44228</v>
      </c>
      <c r="B132" s="128">
        <v>722715.07665394002</v>
      </c>
      <c r="C132" s="128">
        <v>417037.54916523001</v>
      </c>
      <c r="D132" s="128">
        <v>305677.52748871001</v>
      </c>
      <c r="E132" s="128">
        <v>209115.18424954001</v>
      </c>
      <c r="F132" s="128">
        <v>178888.10569549</v>
      </c>
      <c r="G132" s="128">
        <v>30227.07855405</v>
      </c>
      <c r="H132" s="128">
        <v>534953.35369519994</v>
      </c>
      <c r="I132" s="128">
        <v>346583.32708254992</v>
      </c>
      <c r="J132" s="128">
        <v>188370.02661265002</v>
      </c>
      <c r="K132" s="128">
        <v>733252.23713928007</v>
      </c>
      <c r="L132" s="128">
        <v>437738.57198924996</v>
      </c>
      <c r="M132" s="128">
        <v>295513.66515003005</v>
      </c>
      <c r="N132" s="128">
        <v>8.4046000000000003</v>
      </c>
      <c r="O132" s="128">
        <v>8.9293999999999993</v>
      </c>
      <c r="P132" s="128">
        <v>8.0982000000000003</v>
      </c>
      <c r="Q132" s="128">
        <v>4.3179999999999996</v>
      </c>
      <c r="R132" s="128">
        <v>4.3320999999999996</v>
      </c>
      <c r="S132" s="128">
        <v>29.7986</v>
      </c>
      <c r="T132" s="128">
        <v>29.798100000000002</v>
      </c>
      <c r="U132" s="128">
        <v>34.130400000000002</v>
      </c>
      <c r="V132" s="128">
        <v>30.1968</v>
      </c>
      <c r="W132" s="128">
        <v>5.9287999999999998</v>
      </c>
      <c r="X132" s="128">
        <v>3.6189</v>
      </c>
      <c r="Y132" s="128">
        <v>3.7006000000000001</v>
      </c>
      <c r="Z132" s="128">
        <v>1.1984999999999999</v>
      </c>
      <c r="AA132" s="128">
        <v>5.0811999999999999</v>
      </c>
      <c r="AB132" s="128">
        <v>7.4698000000000002</v>
      </c>
      <c r="AC132" s="128">
        <v>1.0429999999999999</v>
      </c>
      <c r="AD132" s="129"/>
      <c r="AE132" s="129"/>
      <c r="AF132" s="129"/>
    </row>
    <row r="133" spans="1:32" hidden="1" outlineLevel="1" collapsed="1">
      <c r="A133" s="62">
        <v>44256</v>
      </c>
      <c r="B133" s="128">
        <v>717798.50758729002</v>
      </c>
      <c r="C133" s="128">
        <v>417519.12782171997</v>
      </c>
      <c r="D133" s="128">
        <v>300279.37976556999</v>
      </c>
      <c r="E133" s="128">
        <v>213605.88205203999</v>
      </c>
      <c r="F133" s="128">
        <v>184124.19999930999</v>
      </c>
      <c r="G133" s="128">
        <v>29481.682052730001</v>
      </c>
      <c r="H133" s="128">
        <v>549709.48050824006</v>
      </c>
      <c r="I133" s="128">
        <v>350689.71785297</v>
      </c>
      <c r="J133" s="128">
        <v>199019.76265526999</v>
      </c>
      <c r="K133" s="128">
        <v>732758.83592674986</v>
      </c>
      <c r="L133" s="128">
        <v>439621.71406239999</v>
      </c>
      <c r="M133" s="128">
        <v>293137.12186435005</v>
      </c>
      <c r="N133" s="128">
        <v>8.4741999999999997</v>
      </c>
      <c r="O133" s="128">
        <v>8.9739000000000004</v>
      </c>
      <c r="P133" s="128">
        <v>8.2355</v>
      </c>
      <c r="Q133" s="128">
        <v>4.327</v>
      </c>
      <c r="R133" s="128">
        <v>4.3278999999999996</v>
      </c>
      <c r="S133" s="128">
        <v>29.762899999999998</v>
      </c>
      <c r="T133" s="128">
        <v>29.775200000000002</v>
      </c>
      <c r="U133" s="128">
        <v>33.700499999999998</v>
      </c>
      <c r="V133" s="128">
        <v>22.7654</v>
      </c>
      <c r="W133" s="128">
        <v>6.1738</v>
      </c>
      <c r="X133" s="128">
        <v>3.6440999999999999</v>
      </c>
      <c r="Y133" s="128">
        <v>3.7471999999999999</v>
      </c>
      <c r="Z133" s="128">
        <v>0.93879999999999997</v>
      </c>
      <c r="AA133" s="128">
        <v>4.6679000000000004</v>
      </c>
      <c r="AB133" s="128">
        <v>6.9992999999999999</v>
      </c>
      <c r="AC133" s="128">
        <v>0.71630000000000005</v>
      </c>
      <c r="AD133" s="129"/>
      <c r="AE133" s="129"/>
      <c r="AF133" s="129"/>
    </row>
    <row r="134" spans="1:32" hidden="1" outlineLevel="1" collapsed="1">
      <c r="A134" s="62">
        <v>44287</v>
      </c>
      <c r="B134" s="128">
        <v>733228.17118754005</v>
      </c>
      <c r="C134" s="128">
        <v>427738.71962982998</v>
      </c>
      <c r="D134" s="128">
        <v>305489.45155771001</v>
      </c>
      <c r="E134" s="128">
        <v>216625.58356748</v>
      </c>
      <c r="F134" s="128">
        <v>187622.09374551999</v>
      </c>
      <c r="G134" s="128">
        <v>29003.48982196</v>
      </c>
      <c r="H134" s="128">
        <v>555029.82336463989</v>
      </c>
      <c r="I134" s="128">
        <v>350338.99989964999</v>
      </c>
      <c r="J134" s="128">
        <v>204690.82346498998</v>
      </c>
      <c r="K134" s="128">
        <v>743472.6450052599</v>
      </c>
      <c r="L134" s="128">
        <v>452762.91431708005</v>
      </c>
      <c r="M134" s="128">
        <v>290709.73068817996</v>
      </c>
      <c r="N134" s="128">
        <v>8.8503000000000007</v>
      </c>
      <c r="O134" s="128">
        <v>9.3800000000000008</v>
      </c>
      <c r="P134" s="128">
        <v>8.6851000000000003</v>
      </c>
      <c r="Q134" s="128">
        <v>4.8898000000000001</v>
      </c>
      <c r="R134" s="128">
        <v>4.8959999999999999</v>
      </c>
      <c r="S134" s="128">
        <v>29.582699999999999</v>
      </c>
      <c r="T134" s="128">
        <v>29.587399999999999</v>
      </c>
      <c r="U134" s="128">
        <v>33.175600000000003</v>
      </c>
      <c r="V134" s="128">
        <v>25.2425</v>
      </c>
      <c r="W134" s="128">
        <v>7.1649000000000003</v>
      </c>
      <c r="X134" s="128">
        <v>3.7595000000000001</v>
      </c>
      <c r="Y134" s="128">
        <v>3.8780999999999999</v>
      </c>
      <c r="Z134" s="128">
        <v>1.0031000000000001</v>
      </c>
      <c r="AA134" s="128">
        <v>4.5719000000000003</v>
      </c>
      <c r="AB134" s="128">
        <v>6.7096</v>
      </c>
      <c r="AC134" s="128">
        <v>0.72150000000000003</v>
      </c>
      <c r="AD134" s="129"/>
      <c r="AE134" s="129"/>
      <c r="AF134" s="129"/>
    </row>
    <row r="135" spans="1:32" hidden="1" outlineLevel="1" collapsed="1">
      <c r="A135" s="62">
        <v>44317</v>
      </c>
      <c r="B135" s="128">
        <v>729349.98783781996</v>
      </c>
      <c r="C135" s="128">
        <v>439329.36086016998</v>
      </c>
      <c r="D135" s="128">
        <v>290020.62697764998</v>
      </c>
      <c r="E135" s="128">
        <v>222419.95783686999</v>
      </c>
      <c r="F135" s="128">
        <v>194137.59524947</v>
      </c>
      <c r="G135" s="128">
        <v>28282.362587399999</v>
      </c>
      <c r="H135" s="128">
        <v>563973.99888236029</v>
      </c>
      <c r="I135" s="128">
        <v>360206.8338070999</v>
      </c>
      <c r="J135" s="128">
        <v>203767.16507526001</v>
      </c>
      <c r="K135" s="128">
        <v>737440.04464366008</v>
      </c>
      <c r="L135" s="128">
        <v>449994.57968534995</v>
      </c>
      <c r="M135" s="128">
        <v>287445.46495831001</v>
      </c>
      <c r="N135" s="128">
        <v>8.9526000000000003</v>
      </c>
      <c r="O135" s="128">
        <v>9.5662000000000003</v>
      </c>
      <c r="P135" s="128">
        <v>8.7309000000000001</v>
      </c>
      <c r="Q135" s="128">
        <v>4.7492999999999999</v>
      </c>
      <c r="R135" s="128">
        <v>4.7676999999999996</v>
      </c>
      <c r="S135" s="128">
        <v>29.621300000000002</v>
      </c>
      <c r="T135" s="128">
        <v>29.626899999999999</v>
      </c>
      <c r="U135" s="128">
        <v>33.557000000000002</v>
      </c>
      <c r="V135" s="128">
        <v>24.798100000000002</v>
      </c>
      <c r="W135" s="128">
        <v>5.9448999999999996</v>
      </c>
      <c r="X135" s="128">
        <v>3.8254000000000001</v>
      </c>
      <c r="Y135" s="128">
        <v>3.9558</v>
      </c>
      <c r="Z135" s="128">
        <v>1.0176000000000001</v>
      </c>
      <c r="AA135" s="128">
        <v>4.8627000000000002</v>
      </c>
      <c r="AB135" s="128">
        <v>6.9375999999999998</v>
      </c>
      <c r="AC135" s="128">
        <v>0.61980000000000002</v>
      </c>
      <c r="AD135" s="129"/>
      <c r="AE135" s="129"/>
      <c r="AF135" s="129"/>
    </row>
    <row r="136" spans="1:32" hidden="1" outlineLevel="1" collapsed="1">
      <c r="A136" s="62">
        <v>44348</v>
      </c>
      <c r="B136" s="128">
        <v>731998.72738638998</v>
      </c>
      <c r="C136" s="128">
        <v>452200.27157858998</v>
      </c>
      <c r="D136" s="128">
        <v>279798.4558078</v>
      </c>
      <c r="E136" s="128">
        <v>227125.90144623999</v>
      </c>
      <c r="F136" s="128">
        <v>199801.83518257001</v>
      </c>
      <c r="G136" s="128">
        <v>27324.06626367</v>
      </c>
      <c r="H136" s="128">
        <v>561884.59274354007</v>
      </c>
      <c r="I136" s="128">
        <v>365793.28781817993</v>
      </c>
      <c r="J136" s="128">
        <v>196091.30492535996</v>
      </c>
      <c r="K136" s="128">
        <v>749817.20242912997</v>
      </c>
      <c r="L136" s="128">
        <v>465792.59020998003</v>
      </c>
      <c r="M136" s="128">
        <v>284024.61221914995</v>
      </c>
      <c r="N136" s="128">
        <v>9.0413999999999994</v>
      </c>
      <c r="O136" s="128">
        <v>9.6135000000000002</v>
      </c>
      <c r="P136" s="128">
        <v>8.8646999999999991</v>
      </c>
      <c r="Q136" s="128">
        <v>5.2954999999999997</v>
      </c>
      <c r="R136" s="128">
        <v>5.3239999999999998</v>
      </c>
      <c r="S136" s="128">
        <v>30.081900000000001</v>
      </c>
      <c r="T136" s="128">
        <v>30.080500000000001</v>
      </c>
      <c r="U136" s="128">
        <v>33.997999999999998</v>
      </c>
      <c r="V136" s="128">
        <v>31.5916</v>
      </c>
      <c r="W136" s="128">
        <v>7.5067000000000004</v>
      </c>
      <c r="X136" s="128">
        <v>3.8062</v>
      </c>
      <c r="Y136" s="128">
        <v>3.9218999999999999</v>
      </c>
      <c r="Z136" s="128">
        <v>1.0444</v>
      </c>
      <c r="AA136" s="128">
        <v>4.9154999999999998</v>
      </c>
      <c r="AB136" s="128">
        <v>6.8551000000000002</v>
      </c>
      <c r="AC136" s="128">
        <v>0.67910000000000004</v>
      </c>
      <c r="AD136" s="129"/>
      <c r="AE136" s="129"/>
      <c r="AF136" s="129"/>
    </row>
    <row r="137" spans="1:32" hidden="1" outlineLevel="1" collapsed="1">
      <c r="A137" s="62">
        <v>44378</v>
      </c>
      <c r="B137" s="128">
        <v>728742.07286563003</v>
      </c>
      <c r="C137" s="128">
        <v>457207.77681930002</v>
      </c>
      <c r="D137" s="128">
        <v>271534.29604633001</v>
      </c>
      <c r="E137" s="128">
        <v>231139.07931621</v>
      </c>
      <c r="F137" s="128">
        <v>204905.28604968</v>
      </c>
      <c r="G137" s="128">
        <v>26233.79326653</v>
      </c>
      <c r="H137" s="128">
        <v>573030.51870927005</v>
      </c>
      <c r="I137" s="128">
        <v>378662.91893136007</v>
      </c>
      <c r="J137" s="128">
        <v>194367.59977791004</v>
      </c>
      <c r="K137" s="128">
        <v>743425.68556754012</v>
      </c>
      <c r="L137" s="128">
        <v>461491.83961228002</v>
      </c>
      <c r="M137" s="128">
        <v>281933.84595525998</v>
      </c>
      <c r="N137" s="128">
        <v>9.1355000000000004</v>
      </c>
      <c r="O137" s="128">
        <v>9.9144000000000005</v>
      </c>
      <c r="P137" s="128">
        <v>9.2157</v>
      </c>
      <c r="Q137" s="128">
        <v>4.8490000000000002</v>
      </c>
      <c r="R137" s="128">
        <v>4.8609</v>
      </c>
      <c r="S137" s="128">
        <v>29.592700000000001</v>
      </c>
      <c r="T137" s="128">
        <v>29.603400000000001</v>
      </c>
      <c r="U137" s="128">
        <v>33.176099999999998</v>
      </c>
      <c r="V137" s="128">
        <v>21.7638</v>
      </c>
      <c r="W137" s="128">
        <v>4.9218000000000002</v>
      </c>
      <c r="X137" s="128">
        <v>3.9504999999999999</v>
      </c>
      <c r="Y137" s="128">
        <v>4.0540000000000003</v>
      </c>
      <c r="Z137" s="128">
        <v>1.01</v>
      </c>
      <c r="AA137" s="128">
        <v>4.8592000000000004</v>
      </c>
      <c r="AB137" s="128">
        <v>6.7811000000000003</v>
      </c>
      <c r="AC137" s="128">
        <v>0.59289999999999998</v>
      </c>
      <c r="AD137" s="129"/>
      <c r="AE137" s="129"/>
      <c r="AF137" s="129"/>
    </row>
    <row r="138" spans="1:32" hidden="1" outlineLevel="1" collapsed="1">
      <c r="A138" s="62">
        <v>44409</v>
      </c>
      <c r="B138" s="128">
        <v>749205.40850559995</v>
      </c>
      <c r="C138" s="128">
        <v>472670.6106291</v>
      </c>
      <c r="D138" s="128">
        <v>276534.7978765</v>
      </c>
      <c r="E138" s="128">
        <v>236757.68944844001</v>
      </c>
      <c r="F138" s="128">
        <v>212543.77782913001</v>
      </c>
      <c r="G138" s="128">
        <v>24213.911619310002</v>
      </c>
      <c r="H138" s="128">
        <v>558086.09699549014</v>
      </c>
      <c r="I138" s="128">
        <v>374392.83560303005</v>
      </c>
      <c r="J138" s="128">
        <v>183693.26139245997</v>
      </c>
      <c r="K138" s="128">
        <v>739629.63760259002</v>
      </c>
      <c r="L138" s="128">
        <v>455643.95747874002</v>
      </c>
      <c r="M138" s="128">
        <v>283985.68012385</v>
      </c>
      <c r="N138" s="128">
        <v>8.8557000000000006</v>
      </c>
      <c r="O138" s="128">
        <v>10.066599999999999</v>
      </c>
      <c r="P138" s="128">
        <v>9.3928999999999991</v>
      </c>
      <c r="Q138" s="128">
        <v>3.1655000000000002</v>
      </c>
      <c r="R138" s="128">
        <v>3.1659999999999999</v>
      </c>
      <c r="S138" s="128">
        <v>29.734100000000002</v>
      </c>
      <c r="T138" s="128">
        <v>29.741099999999999</v>
      </c>
      <c r="U138" s="128">
        <v>33.275100000000002</v>
      </c>
      <c r="V138" s="128">
        <v>25.488600000000002</v>
      </c>
      <c r="W138" s="128">
        <v>5.8457999999999997</v>
      </c>
      <c r="X138" s="128">
        <v>4.4138999999999999</v>
      </c>
      <c r="Y138" s="128">
        <v>4.5723000000000003</v>
      </c>
      <c r="Z138" s="128">
        <v>0.80420000000000003</v>
      </c>
      <c r="AA138" s="128">
        <v>4.6451000000000002</v>
      </c>
      <c r="AB138" s="128">
        <v>6.7146999999999997</v>
      </c>
      <c r="AC138" s="128">
        <v>0.54779999999999995</v>
      </c>
      <c r="AD138" s="129"/>
      <c r="AE138" s="129"/>
      <c r="AF138" s="129"/>
    </row>
    <row r="139" spans="1:32" hidden="1" outlineLevel="1" collapsed="1">
      <c r="A139" s="62">
        <v>44440</v>
      </c>
      <c r="B139" s="128">
        <v>746727.78377873998</v>
      </c>
      <c r="C139" s="128">
        <v>482573.73557233001</v>
      </c>
      <c r="D139" s="128">
        <v>264154.04820641002</v>
      </c>
      <c r="E139" s="128">
        <v>240346.56317581999</v>
      </c>
      <c r="F139" s="128">
        <v>216979.31312949999</v>
      </c>
      <c r="G139" s="128">
        <v>23367.250046320001</v>
      </c>
      <c r="H139" s="128">
        <v>577189.17555379018</v>
      </c>
      <c r="I139" s="128">
        <v>393078.33311342006</v>
      </c>
      <c r="J139" s="128">
        <v>184110.84244036995</v>
      </c>
      <c r="K139" s="128">
        <v>743830.71660060994</v>
      </c>
      <c r="L139" s="128">
        <v>463897.03236983996</v>
      </c>
      <c r="M139" s="128">
        <v>279933.68423076998</v>
      </c>
      <c r="N139" s="128">
        <v>8.8695000000000004</v>
      </c>
      <c r="O139" s="128">
        <v>9.7022999999999993</v>
      </c>
      <c r="P139" s="128">
        <v>9.0338999999999992</v>
      </c>
      <c r="Q139" s="128">
        <v>3.7423000000000002</v>
      </c>
      <c r="R139" s="128">
        <v>3.7443</v>
      </c>
      <c r="S139" s="128">
        <v>29.643799999999999</v>
      </c>
      <c r="T139" s="128">
        <v>29.645299999999999</v>
      </c>
      <c r="U139" s="128">
        <v>33.261000000000003</v>
      </c>
      <c r="V139" s="128">
        <v>28.518000000000001</v>
      </c>
      <c r="W139" s="128">
        <v>7.9147999999999996</v>
      </c>
      <c r="X139" s="128">
        <v>4.5819999999999999</v>
      </c>
      <c r="Y139" s="128">
        <v>4.7481</v>
      </c>
      <c r="Z139" s="128">
        <v>0.77559999999999996</v>
      </c>
      <c r="AA139" s="128">
        <v>4.7403000000000004</v>
      </c>
      <c r="AB139" s="128">
        <v>6.7553999999999998</v>
      </c>
      <c r="AC139" s="128">
        <v>0.49359999999999998</v>
      </c>
      <c r="AD139" s="129"/>
      <c r="AE139" s="129"/>
      <c r="AF139" s="129"/>
    </row>
    <row r="140" spans="1:32" hidden="1" outlineLevel="1" collapsed="1">
      <c r="A140" s="62">
        <v>44470</v>
      </c>
      <c r="B140" s="128">
        <v>755513.23521634995</v>
      </c>
      <c r="C140" s="128">
        <v>488159.20844279998</v>
      </c>
      <c r="D140" s="128">
        <v>267354.02677355002</v>
      </c>
      <c r="E140" s="128">
        <v>242819.02299478001</v>
      </c>
      <c r="F140" s="128">
        <v>221109.69845846001</v>
      </c>
      <c r="G140" s="128">
        <v>21709.32453632</v>
      </c>
      <c r="H140" s="128">
        <v>581753.5908486502</v>
      </c>
      <c r="I140" s="128">
        <v>398574.14930309</v>
      </c>
      <c r="J140" s="128">
        <v>183179.44154555997</v>
      </c>
      <c r="K140" s="128">
        <v>745101.41704116017</v>
      </c>
      <c r="L140" s="128">
        <v>465850.86396767996</v>
      </c>
      <c r="M140" s="128">
        <v>279250.55307348003</v>
      </c>
      <c r="N140" s="128">
        <v>9.2322000000000006</v>
      </c>
      <c r="O140" s="128">
        <v>10.011900000000001</v>
      </c>
      <c r="P140" s="128">
        <v>9.4162999999999997</v>
      </c>
      <c r="Q140" s="128">
        <v>3.9460999999999999</v>
      </c>
      <c r="R140" s="128">
        <v>3.9491999999999998</v>
      </c>
      <c r="S140" s="128">
        <v>29.631599999999999</v>
      </c>
      <c r="T140" s="128">
        <v>29.648800000000001</v>
      </c>
      <c r="U140" s="128">
        <v>33.271900000000002</v>
      </c>
      <c r="V140" s="128">
        <v>20.6143</v>
      </c>
      <c r="W140" s="128">
        <v>6.1428000000000003</v>
      </c>
      <c r="X140" s="128">
        <v>4.6452</v>
      </c>
      <c r="Y140" s="128">
        <v>4.7587000000000002</v>
      </c>
      <c r="Z140" s="128">
        <v>0.71970000000000001</v>
      </c>
      <c r="AA140" s="128">
        <v>4.8615000000000004</v>
      </c>
      <c r="AB140" s="128">
        <v>6.7606999999999999</v>
      </c>
      <c r="AC140" s="128">
        <v>0.5494</v>
      </c>
      <c r="AD140" s="129"/>
      <c r="AE140" s="129"/>
      <c r="AF140" s="129"/>
    </row>
    <row r="141" spans="1:32" hidden="1" outlineLevel="1" collapsed="1">
      <c r="A141" s="62">
        <v>44501</v>
      </c>
      <c r="B141" s="128">
        <v>761537.61189228995</v>
      </c>
      <c r="C141" s="128">
        <v>496235.26181587001</v>
      </c>
      <c r="D141" s="128">
        <v>265302.35007642</v>
      </c>
      <c r="E141" s="128">
        <v>250573.70021740001</v>
      </c>
      <c r="F141" s="128">
        <v>228804.45577104</v>
      </c>
      <c r="G141" s="128">
        <v>21769.24444636</v>
      </c>
      <c r="H141" s="128">
        <v>590102.37891186995</v>
      </c>
      <c r="I141" s="128">
        <v>409512.74833037995</v>
      </c>
      <c r="J141" s="128">
        <v>180589.63058148997</v>
      </c>
      <c r="K141" s="128">
        <v>757040.97679992986</v>
      </c>
      <c r="L141" s="128">
        <v>469045.61940349999</v>
      </c>
      <c r="M141" s="128">
        <v>287995.35739643004</v>
      </c>
      <c r="N141" s="128">
        <v>9.0797000000000008</v>
      </c>
      <c r="O141" s="128">
        <v>9.9853000000000005</v>
      </c>
      <c r="P141" s="128">
        <v>9.4392999999999994</v>
      </c>
      <c r="Q141" s="128">
        <v>3.2498999999999998</v>
      </c>
      <c r="R141" s="128">
        <v>3.2505999999999999</v>
      </c>
      <c r="S141" s="128">
        <v>28.336600000000001</v>
      </c>
      <c r="T141" s="128">
        <v>28.3491</v>
      </c>
      <c r="U141" s="128">
        <v>31.51</v>
      </c>
      <c r="V141" s="128">
        <v>18.270800000000001</v>
      </c>
      <c r="W141" s="128">
        <v>5.9080000000000004</v>
      </c>
      <c r="X141" s="128">
        <v>4.7561999999999998</v>
      </c>
      <c r="Y141" s="128">
        <v>4.8521000000000001</v>
      </c>
      <c r="Z141" s="128">
        <v>1.0256000000000001</v>
      </c>
      <c r="AA141" s="128">
        <v>5.0197000000000003</v>
      </c>
      <c r="AB141" s="128">
        <v>6.9683000000000002</v>
      </c>
      <c r="AC141" s="128">
        <v>0.62239999999999995</v>
      </c>
      <c r="AD141" s="129"/>
      <c r="AE141" s="129"/>
      <c r="AF141" s="129"/>
    </row>
    <row r="142" spans="1:32" hidden="1" outlineLevel="1" collapsed="1">
      <c r="A142" s="62">
        <v>44531</v>
      </c>
      <c r="B142" s="128">
        <v>752324.27137451002</v>
      </c>
      <c r="C142" s="128">
        <v>484060.07121442002</v>
      </c>
      <c r="D142" s="128">
        <v>268264.20016009</v>
      </c>
      <c r="E142" s="128">
        <v>254385.18023961</v>
      </c>
      <c r="F142" s="128">
        <v>232914.11796569001</v>
      </c>
      <c r="G142" s="128">
        <v>21471.062273920001</v>
      </c>
      <c r="H142" s="128">
        <v>633805.71783009009</v>
      </c>
      <c r="I142" s="128">
        <v>456470.90545160009</v>
      </c>
      <c r="J142" s="128">
        <v>177334.81237849005</v>
      </c>
      <c r="K142" s="128">
        <v>794151.81397308025</v>
      </c>
      <c r="L142" s="128">
        <v>506980.23351185001</v>
      </c>
      <c r="M142" s="128">
        <v>287171.58046123001</v>
      </c>
      <c r="N142" s="128">
        <v>9.0725999999999996</v>
      </c>
      <c r="O142" s="128">
        <v>10.480399999999999</v>
      </c>
      <c r="P142" s="128">
        <v>9.8962000000000003</v>
      </c>
      <c r="Q142" s="128">
        <v>3.3405999999999998</v>
      </c>
      <c r="R142" s="128">
        <v>3.3424999999999998</v>
      </c>
      <c r="S142" s="128">
        <v>28.063700000000001</v>
      </c>
      <c r="T142" s="128">
        <v>28.072500000000002</v>
      </c>
      <c r="U142" s="128">
        <v>31.2971</v>
      </c>
      <c r="V142" s="128">
        <v>23.189699999999998</v>
      </c>
      <c r="W142" s="128">
        <v>5.7965999999999998</v>
      </c>
      <c r="X142" s="128">
        <v>4.5206999999999997</v>
      </c>
      <c r="Y142" s="128">
        <v>4.6376999999999997</v>
      </c>
      <c r="Z142" s="128">
        <v>1.4140999999999999</v>
      </c>
      <c r="AA142" s="128">
        <v>5.1830999999999996</v>
      </c>
      <c r="AB142" s="128">
        <v>6.9608999999999996</v>
      </c>
      <c r="AC142" s="128">
        <v>0.59019999999999995</v>
      </c>
      <c r="AD142" s="129"/>
      <c r="AE142" s="129"/>
      <c r="AF142" s="129"/>
    </row>
    <row r="143" spans="1:32" hidden="1" outlineLevel="1" collapsed="1">
      <c r="A143" s="62">
        <v>44562</v>
      </c>
      <c r="B143" s="128">
        <v>769648.5953399</v>
      </c>
      <c r="C143" s="128">
        <v>486449.85166242998</v>
      </c>
      <c r="D143" s="128">
        <v>283198.74367747002</v>
      </c>
      <c r="E143" s="128">
        <v>262515.19351875997</v>
      </c>
      <c r="F143" s="128">
        <v>240199.63851101001</v>
      </c>
      <c r="G143" s="128">
        <v>22315.555007750001</v>
      </c>
      <c r="H143" s="128">
        <v>627775.91253721993</v>
      </c>
      <c r="I143" s="128">
        <v>426864.43489486008</v>
      </c>
      <c r="J143" s="128">
        <v>200911.47764236006</v>
      </c>
      <c r="K143" s="128">
        <v>773830.65855368017</v>
      </c>
      <c r="L143" s="128">
        <v>481828.46030254004</v>
      </c>
      <c r="M143" s="128">
        <v>292002.19825114001</v>
      </c>
      <c r="N143" s="128">
        <v>9.5184999999999995</v>
      </c>
      <c r="O143" s="128">
        <v>10.822699999999999</v>
      </c>
      <c r="P143" s="128">
        <v>10.373100000000001</v>
      </c>
      <c r="Q143" s="128">
        <v>3.3409</v>
      </c>
      <c r="R143" s="128">
        <v>3.3441000000000001</v>
      </c>
      <c r="S143" s="128">
        <v>28.384499999999999</v>
      </c>
      <c r="T143" s="128">
        <v>28.377500000000001</v>
      </c>
      <c r="U143" s="128">
        <v>32.035800000000002</v>
      </c>
      <c r="V143" s="128">
        <v>39.0764</v>
      </c>
      <c r="W143" s="128">
        <v>4.7176</v>
      </c>
      <c r="X143" s="128">
        <v>4.8006000000000002</v>
      </c>
      <c r="Y143" s="128">
        <v>4.8502000000000001</v>
      </c>
      <c r="Z143" s="128">
        <v>1.2723</v>
      </c>
      <c r="AA143" s="128">
        <v>5.2095000000000002</v>
      </c>
      <c r="AB143" s="128">
        <v>7.0526</v>
      </c>
      <c r="AC143" s="128">
        <v>0.53920000000000001</v>
      </c>
      <c r="AD143" s="129"/>
      <c r="AE143" s="129"/>
      <c r="AF143" s="129"/>
    </row>
    <row r="144" spans="1:32" hidden="1" outlineLevel="1" collapsed="1">
      <c r="A144" s="62">
        <v>44593</v>
      </c>
      <c r="B144" s="128">
        <v>743729.66270459001</v>
      </c>
      <c r="C144" s="128">
        <v>496100.79822917999</v>
      </c>
      <c r="D144" s="128">
        <v>247628.86447541</v>
      </c>
      <c r="E144" s="128">
        <v>268008.23141533998</v>
      </c>
      <c r="F144" s="128">
        <v>247171.25182676999</v>
      </c>
      <c r="G144" s="128">
        <v>20836.97958857</v>
      </c>
      <c r="H144" s="128">
        <v>579343.7588202199</v>
      </c>
      <c r="I144" s="128">
        <v>396982.40418646997</v>
      </c>
      <c r="J144" s="128">
        <v>182361.35463374999</v>
      </c>
      <c r="K144" s="128">
        <v>757664.95290371019</v>
      </c>
      <c r="L144" s="128">
        <v>474985.06256004999</v>
      </c>
      <c r="M144" s="128">
        <v>282679.89034366002</v>
      </c>
      <c r="N144" s="128">
        <v>10.135300000000001</v>
      </c>
      <c r="O144" s="128">
        <v>11.9078</v>
      </c>
      <c r="P144" s="128">
        <v>11.653499999999999</v>
      </c>
      <c r="Q144" s="128">
        <v>3.1598000000000002</v>
      </c>
      <c r="R144" s="128">
        <v>3.1677</v>
      </c>
      <c r="S144" s="128">
        <v>29.3233</v>
      </c>
      <c r="T144" s="128">
        <v>29.3216</v>
      </c>
      <c r="U144" s="128">
        <v>32.926699999999997</v>
      </c>
      <c r="V144" s="128">
        <v>30.6937</v>
      </c>
      <c r="W144" s="128">
        <v>4.5618999999999996</v>
      </c>
      <c r="X144" s="128">
        <v>5.5297999999999998</v>
      </c>
      <c r="Y144" s="128">
        <v>5.5917000000000003</v>
      </c>
      <c r="Z144" s="128">
        <v>1.4075</v>
      </c>
      <c r="AA144" s="128">
        <v>4.9992000000000001</v>
      </c>
      <c r="AB144" s="128">
        <v>6.7941000000000003</v>
      </c>
      <c r="AC144" s="128">
        <v>0.52669999999999995</v>
      </c>
      <c r="AD144" s="129"/>
      <c r="AE144" s="129"/>
      <c r="AF144" s="129"/>
    </row>
    <row r="145" spans="1:32" hidden="1" outlineLevel="1" collapsed="1">
      <c r="A145" s="62">
        <v>44621</v>
      </c>
      <c r="B145" s="128">
        <v>745409.09676423005</v>
      </c>
      <c r="C145" s="128">
        <v>499767.94123229</v>
      </c>
      <c r="D145" s="128">
        <v>245641.15553193999</v>
      </c>
      <c r="E145" s="128">
        <v>262704.28414926998</v>
      </c>
      <c r="F145" s="128">
        <v>241923.27075878999</v>
      </c>
      <c r="G145" s="128">
        <v>20781.013390479999</v>
      </c>
      <c r="H145" s="128">
        <v>558717.74849085987</v>
      </c>
      <c r="I145" s="128">
        <v>396447.56293206004</v>
      </c>
      <c r="J145" s="128">
        <v>162270.18555879997</v>
      </c>
      <c r="K145" s="128">
        <v>824069.45098805008</v>
      </c>
      <c r="L145" s="128">
        <v>542044.28870202997</v>
      </c>
      <c r="M145" s="128">
        <v>282025.16228602</v>
      </c>
      <c r="N145" s="128">
        <v>11.317299999999999</v>
      </c>
      <c r="O145" s="128">
        <v>13.151899999999999</v>
      </c>
      <c r="P145" s="128">
        <v>13.179500000000001</v>
      </c>
      <c r="Q145" s="128">
        <v>3.5743</v>
      </c>
      <c r="R145" s="128">
        <v>3.5949</v>
      </c>
      <c r="S145" s="128">
        <v>20.402100000000001</v>
      </c>
      <c r="T145" s="128">
        <v>20.4224</v>
      </c>
      <c r="U145" s="128">
        <v>20.639900000000001</v>
      </c>
      <c r="V145" s="128">
        <v>3.9529000000000001</v>
      </c>
      <c r="W145" s="128">
        <v>2.0000000000000001E-4</v>
      </c>
      <c r="X145" s="128">
        <v>6.0812999999999997</v>
      </c>
      <c r="Y145" s="128">
        <v>6.101</v>
      </c>
      <c r="Z145" s="128">
        <v>1.4365000000000001</v>
      </c>
      <c r="AA145" s="128">
        <v>5.0243000000000002</v>
      </c>
      <c r="AB145" s="128">
        <v>6.7050999999999998</v>
      </c>
      <c r="AC145" s="128">
        <v>0.44330000000000003</v>
      </c>
      <c r="AD145" s="129"/>
      <c r="AE145" s="129"/>
      <c r="AF145" s="129"/>
    </row>
    <row r="146" spans="1:32" hidden="1" outlineLevel="1" collapsed="1">
      <c r="A146" s="62">
        <v>44652</v>
      </c>
      <c r="B146" s="128">
        <v>751253.06496739003</v>
      </c>
      <c r="C146" s="128">
        <v>511983.27107483998</v>
      </c>
      <c r="D146" s="128">
        <v>239269.79389254999</v>
      </c>
      <c r="E146" s="128">
        <v>259173.86983914001</v>
      </c>
      <c r="F146" s="128">
        <v>238573.33439067</v>
      </c>
      <c r="G146" s="128">
        <v>20600.53544847</v>
      </c>
      <c r="H146" s="128">
        <v>587048.3918611001</v>
      </c>
      <c r="I146" s="128">
        <v>426447.45673117996</v>
      </c>
      <c r="J146" s="128">
        <v>160600.93512991999</v>
      </c>
      <c r="K146" s="128">
        <v>835059.66146236984</v>
      </c>
      <c r="L146" s="128">
        <v>553190.36918799998</v>
      </c>
      <c r="M146" s="128">
        <v>281869.29227436997</v>
      </c>
      <c r="N146" s="128">
        <v>12.2088</v>
      </c>
      <c r="O146" s="128">
        <v>13.7475</v>
      </c>
      <c r="P146" s="128">
        <v>13.818300000000001</v>
      </c>
      <c r="Q146" s="128">
        <v>4.2653999999999996</v>
      </c>
      <c r="R146" s="128">
        <v>4.2930000000000001</v>
      </c>
      <c r="S146" s="128">
        <v>24.534600000000001</v>
      </c>
      <c r="T146" s="128">
        <v>24.5321</v>
      </c>
      <c r="U146" s="128">
        <v>26.0623</v>
      </c>
      <c r="V146" s="128">
        <v>32.262999999999998</v>
      </c>
      <c r="W146" s="128">
        <v>2.5099999999999998</v>
      </c>
      <c r="X146" s="128">
        <v>4.8403</v>
      </c>
      <c r="Y146" s="128">
        <v>4.8726000000000003</v>
      </c>
      <c r="Z146" s="128">
        <v>1.6989000000000001</v>
      </c>
      <c r="AA146" s="128">
        <v>4.6356000000000002</v>
      </c>
      <c r="AB146" s="128">
        <v>5.9256000000000002</v>
      </c>
      <c r="AC146" s="128">
        <v>0.53380000000000005</v>
      </c>
      <c r="AD146" s="129"/>
      <c r="AE146" s="129"/>
      <c r="AF146" s="129"/>
    </row>
    <row r="147" spans="1:32" hidden="1" outlineLevel="1" collapsed="1">
      <c r="A147" s="62">
        <v>44682</v>
      </c>
      <c r="B147" s="128">
        <v>762683.79352970002</v>
      </c>
      <c r="C147" s="128">
        <v>530198.34777131001</v>
      </c>
      <c r="D147" s="128">
        <v>232485.44575839001</v>
      </c>
      <c r="E147" s="128">
        <v>256372.04488520999</v>
      </c>
      <c r="F147" s="128">
        <v>235769.36036224</v>
      </c>
      <c r="G147" s="128">
        <v>20602.684522970001</v>
      </c>
      <c r="H147" s="128">
        <v>587346.35749914008</v>
      </c>
      <c r="I147" s="128">
        <v>421719.50933798996</v>
      </c>
      <c r="J147" s="128">
        <v>165626.84816115003</v>
      </c>
      <c r="K147" s="128">
        <v>833895.75002793025</v>
      </c>
      <c r="L147" s="128">
        <v>550705.73627223016</v>
      </c>
      <c r="M147" s="128">
        <v>283190.01375569997</v>
      </c>
      <c r="N147" s="128">
        <v>12.3497</v>
      </c>
      <c r="O147" s="128">
        <v>13.8612</v>
      </c>
      <c r="P147" s="128">
        <v>13.945600000000001</v>
      </c>
      <c r="Q147" s="128">
        <v>4.2336999999999998</v>
      </c>
      <c r="R147" s="128">
        <v>4.2525000000000004</v>
      </c>
      <c r="S147" s="128">
        <v>21.02</v>
      </c>
      <c r="T147" s="128">
        <v>21.033200000000001</v>
      </c>
      <c r="U147" s="128">
        <v>21.622499999999999</v>
      </c>
      <c r="V147" s="128">
        <v>12.3146</v>
      </c>
      <c r="W147" s="128">
        <v>11.112299999999999</v>
      </c>
      <c r="X147" s="128">
        <v>4.2821999999999996</v>
      </c>
      <c r="Y147" s="128">
        <v>4.3148</v>
      </c>
      <c r="Z147" s="128">
        <v>1.1706000000000001</v>
      </c>
      <c r="AA147" s="128">
        <v>4.5564999999999998</v>
      </c>
      <c r="AB147" s="128">
        <v>5.6525999999999996</v>
      </c>
      <c r="AC147" s="128">
        <v>0.61539999999999995</v>
      </c>
      <c r="AD147" s="129"/>
      <c r="AE147" s="129"/>
      <c r="AF147" s="129"/>
    </row>
    <row r="148" spans="1:32" hidden="1" outlineLevel="1" collapsed="1">
      <c r="A148" s="62">
        <v>44713</v>
      </c>
      <c r="B148" s="128">
        <v>756394.34668478998</v>
      </c>
      <c r="C148" s="128">
        <v>529077.39208747004</v>
      </c>
      <c r="D148" s="128">
        <v>227316.95459732</v>
      </c>
      <c r="E148" s="128">
        <v>248930.88361230001</v>
      </c>
      <c r="F148" s="128">
        <v>229600.52070597</v>
      </c>
      <c r="G148" s="128">
        <v>19330.36290633</v>
      </c>
      <c r="H148" s="128">
        <v>585548.62618321984</v>
      </c>
      <c r="I148" s="128">
        <v>404702.50226333999</v>
      </c>
      <c r="J148" s="128">
        <v>180846.12391988002</v>
      </c>
      <c r="K148" s="128">
        <v>863704.76747125003</v>
      </c>
      <c r="L148" s="128">
        <v>580365.78272058</v>
      </c>
      <c r="M148" s="128">
        <v>283338.98475067003</v>
      </c>
      <c r="N148" s="128">
        <v>15.6381</v>
      </c>
      <c r="O148" s="128">
        <v>18.050999999999998</v>
      </c>
      <c r="P148" s="128">
        <v>18.427600000000002</v>
      </c>
      <c r="Q148" s="128">
        <v>4.4600999999999997</v>
      </c>
      <c r="R148" s="128">
        <v>4.4771000000000001</v>
      </c>
      <c r="S148" s="128">
        <v>21.783100000000001</v>
      </c>
      <c r="T148" s="128">
        <v>21.797499999999999</v>
      </c>
      <c r="U148" s="128">
        <v>22.7943</v>
      </c>
      <c r="V148" s="128">
        <v>9.4845000000000006</v>
      </c>
      <c r="W148" s="128">
        <v>5.1155999999999997</v>
      </c>
      <c r="X148" s="128">
        <v>6.9663000000000004</v>
      </c>
      <c r="Y148" s="128">
        <v>7.1002000000000001</v>
      </c>
      <c r="Z148" s="128">
        <v>1.0666</v>
      </c>
      <c r="AA148" s="128">
        <v>5.2907999999999999</v>
      </c>
      <c r="AB148" s="128">
        <v>6.5930999999999997</v>
      </c>
      <c r="AC148" s="128">
        <v>0.70489999999999997</v>
      </c>
      <c r="AD148" s="129"/>
      <c r="AE148" s="129"/>
      <c r="AF148" s="129"/>
    </row>
    <row r="149" spans="1:32" hidden="1" outlineLevel="1" collapsed="1">
      <c r="A149" s="62">
        <v>44743</v>
      </c>
      <c r="B149" s="128">
        <v>802460.55178531003</v>
      </c>
      <c r="C149" s="128">
        <v>526927.05924462003</v>
      </c>
      <c r="D149" s="128">
        <v>275533.49254069</v>
      </c>
      <c r="E149" s="128">
        <v>249352.05660333001</v>
      </c>
      <c r="F149" s="128">
        <v>225695.34539338999</v>
      </c>
      <c r="G149" s="128">
        <v>23656.71120994</v>
      </c>
      <c r="H149" s="128">
        <v>606099.08363922022</v>
      </c>
      <c r="I149" s="128">
        <v>378182.29273740004</v>
      </c>
      <c r="J149" s="128">
        <v>227916.79090182</v>
      </c>
      <c r="K149" s="128">
        <v>928849.05733259011</v>
      </c>
      <c r="L149" s="128">
        <v>578992.87264605996</v>
      </c>
      <c r="M149" s="128">
        <v>349856.18468653003</v>
      </c>
      <c r="N149" s="128">
        <v>15.221399999999999</v>
      </c>
      <c r="O149" s="128">
        <v>17.708200000000001</v>
      </c>
      <c r="P149" s="128">
        <v>17.880800000000001</v>
      </c>
      <c r="Q149" s="128">
        <v>4.5046999999999997</v>
      </c>
      <c r="R149" s="128">
        <v>4.5147000000000004</v>
      </c>
      <c r="S149" s="128">
        <v>20.970199999999998</v>
      </c>
      <c r="T149" s="128">
        <v>20.985900000000001</v>
      </c>
      <c r="U149" s="128">
        <v>22.246400000000001</v>
      </c>
      <c r="V149" s="128">
        <v>8.2901000000000007</v>
      </c>
      <c r="W149" s="128">
        <v>5.6079999999999997</v>
      </c>
      <c r="X149" s="128">
        <v>7.4297000000000004</v>
      </c>
      <c r="Y149" s="128">
        <v>7.6178999999999997</v>
      </c>
      <c r="Z149" s="128">
        <v>1.5445</v>
      </c>
      <c r="AA149" s="128">
        <v>6.3146000000000004</v>
      </c>
      <c r="AB149" s="128">
        <v>8.1128999999999998</v>
      </c>
      <c r="AC149" s="128">
        <v>0.88160000000000005</v>
      </c>
      <c r="AD149" s="129"/>
      <c r="AE149" s="129"/>
      <c r="AF149" s="129"/>
    </row>
    <row r="150" spans="1:32" hidden="1" outlineLevel="1" collapsed="1">
      <c r="A150" s="62">
        <v>44774</v>
      </c>
      <c r="B150" s="128">
        <v>799711.69267124997</v>
      </c>
      <c r="C150" s="128">
        <v>527195.07789348997</v>
      </c>
      <c r="D150" s="128">
        <v>272516.61477776</v>
      </c>
      <c r="E150" s="128">
        <v>246156.03678995001</v>
      </c>
      <c r="F150" s="128">
        <v>222654.83475292</v>
      </c>
      <c r="G150" s="128">
        <v>23501.202037030002</v>
      </c>
      <c r="H150" s="128">
        <v>606204.35627162026</v>
      </c>
      <c r="I150" s="128">
        <v>384992.07675902988</v>
      </c>
      <c r="J150" s="128">
        <v>221212.27951258997</v>
      </c>
      <c r="K150" s="128">
        <v>940250.49860562989</v>
      </c>
      <c r="L150" s="128">
        <v>587079.45707344008</v>
      </c>
      <c r="M150" s="128">
        <v>353171.04153218999</v>
      </c>
      <c r="N150" s="128">
        <v>16.251799999999999</v>
      </c>
      <c r="O150" s="128">
        <v>19.856200000000001</v>
      </c>
      <c r="P150" s="128">
        <v>20.298200000000001</v>
      </c>
      <c r="Q150" s="128">
        <v>4.9268999999999998</v>
      </c>
      <c r="R150" s="128">
        <v>4.9409000000000001</v>
      </c>
      <c r="S150" s="128">
        <v>22.120899999999999</v>
      </c>
      <c r="T150" s="128">
        <v>22.162700000000001</v>
      </c>
      <c r="U150" s="128">
        <v>22.988800000000001</v>
      </c>
      <c r="V150" s="128">
        <v>6.8552999999999997</v>
      </c>
      <c r="W150" s="128">
        <v>4.4618000000000002</v>
      </c>
      <c r="X150" s="128">
        <v>7.6196000000000002</v>
      </c>
      <c r="Y150" s="128">
        <v>7.915</v>
      </c>
      <c r="Z150" s="128">
        <v>1.8124</v>
      </c>
      <c r="AA150" s="128">
        <v>5.5631000000000004</v>
      </c>
      <c r="AB150" s="128">
        <v>8.0521999999999991</v>
      </c>
      <c r="AC150" s="128">
        <v>0.85160000000000002</v>
      </c>
      <c r="AD150" s="129"/>
      <c r="AE150" s="129"/>
      <c r="AF150" s="129"/>
    </row>
    <row r="151" spans="1:32" hidden="1" outlineLevel="1" collapsed="1">
      <c r="A151" s="62">
        <v>44805</v>
      </c>
      <c r="B151" s="128">
        <v>790370.24899503996</v>
      </c>
      <c r="C151" s="128">
        <v>523857.72535751999</v>
      </c>
      <c r="D151" s="128">
        <v>266512.52363751997</v>
      </c>
      <c r="E151" s="128">
        <v>242602.84142811</v>
      </c>
      <c r="F151" s="128">
        <v>219315.83408691999</v>
      </c>
      <c r="G151" s="128">
        <v>23287.007341190001</v>
      </c>
      <c r="H151" s="128">
        <v>622649.83421573008</v>
      </c>
      <c r="I151" s="128">
        <v>409490.02833769005</v>
      </c>
      <c r="J151" s="128">
        <v>213159.80587803997</v>
      </c>
      <c r="K151" s="128">
        <v>953571.73533595994</v>
      </c>
      <c r="L151" s="128">
        <v>596053.83222991996</v>
      </c>
      <c r="M151" s="128">
        <v>357517.90310603997</v>
      </c>
      <c r="N151" s="128">
        <v>16.003499999999999</v>
      </c>
      <c r="O151" s="128">
        <v>19.5928</v>
      </c>
      <c r="P151" s="128">
        <v>19.845500000000001</v>
      </c>
      <c r="Q151" s="128">
        <v>5.4863</v>
      </c>
      <c r="R151" s="128">
        <v>5.5003000000000002</v>
      </c>
      <c r="S151" s="128">
        <v>30.880600000000001</v>
      </c>
      <c r="T151" s="128">
        <v>30.875299999999999</v>
      </c>
      <c r="U151" s="128">
        <v>35.677300000000002</v>
      </c>
      <c r="V151" s="128">
        <v>32.356400000000001</v>
      </c>
      <c r="W151" s="128">
        <v>5.4943</v>
      </c>
      <c r="X151" s="128">
        <v>8.6793999999999993</v>
      </c>
      <c r="Y151" s="128">
        <v>9.0785999999999998</v>
      </c>
      <c r="Z151" s="128">
        <v>1.2259</v>
      </c>
      <c r="AA151" s="128">
        <v>6.1487999999999996</v>
      </c>
      <c r="AB151" s="128">
        <v>9.1071000000000009</v>
      </c>
      <c r="AC151" s="128">
        <v>0.82569999999999999</v>
      </c>
      <c r="AD151" s="129"/>
      <c r="AE151" s="129"/>
      <c r="AF151" s="129"/>
    </row>
    <row r="152" spans="1:32" hidden="1" outlineLevel="1" collapsed="1">
      <c r="A152" s="62">
        <v>44835</v>
      </c>
      <c r="B152" s="128">
        <v>780807.86916430003</v>
      </c>
      <c r="C152" s="128">
        <v>518708.14917640999</v>
      </c>
      <c r="D152" s="128">
        <v>262099.71998789001</v>
      </c>
      <c r="E152" s="128">
        <v>238427.47525789999</v>
      </c>
      <c r="F152" s="128">
        <v>215289.62057515001</v>
      </c>
      <c r="G152" s="128">
        <v>23137.854682749999</v>
      </c>
      <c r="H152" s="128">
        <v>656453.55709944002</v>
      </c>
      <c r="I152" s="128">
        <v>433142.35342066997</v>
      </c>
      <c r="J152" s="128">
        <v>223311.20367876999</v>
      </c>
      <c r="K152" s="128">
        <v>963991.10576274991</v>
      </c>
      <c r="L152" s="128">
        <v>597098.25050840992</v>
      </c>
      <c r="M152" s="128">
        <v>366892.8552543401</v>
      </c>
      <c r="N152" s="128">
        <v>16.5001</v>
      </c>
      <c r="O152" s="128">
        <v>19.6172</v>
      </c>
      <c r="P152" s="128">
        <v>19.796399999999998</v>
      </c>
      <c r="Q152" s="128">
        <v>5.9531000000000001</v>
      </c>
      <c r="R152" s="128">
        <v>5.9679000000000002</v>
      </c>
      <c r="S152" s="128">
        <v>32.267800000000001</v>
      </c>
      <c r="T152" s="128">
        <v>32.279899999999998</v>
      </c>
      <c r="U152" s="128">
        <v>36.929099999999998</v>
      </c>
      <c r="V152" s="128">
        <v>25.384499999999999</v>
      </c>
      <c r="W152" s="128">
        <v>4.5465</v>
      </c>
      <c r="X152" s="128">
        <v>8.8080999999999996</v>
      </c>
      <c r="Y152" s="128">
        <v>8.9715000000000007</v>
      </c>
      <c r="Z152" s="128">
        <v>1.3329</v>
      </c>
      <c r="AA152" s="128">
        <v>5.8095999999999997</v>
      </c>
      <c r="AB152" s="128">
        <v>9.2348999999999997</v>
      </c>
      <c r="AC152" s="128">
        <v>0.70850000000000002</v>
      </c>
      <c r="AD152" s="129"/>
      <c r="AE152" s="129"/>
      <c r="AF152" s="129"/>
    </row>
    <row r="153" spans="1:32" hidden="1" outlineLevel="1" collapsed="1">
      <c r="A153" s="62">
        <v>44866</v>
      </c>
      <c r="B153" s="128">
        <v>777368.94187638001</v>
      </c>
      <c r="C153" s="128">
        <v>514144.17836779001</v>
      </c>
      <c r="D153" s="128">
        <v>263224.76350859</v>
      </c>
      <c r="E153" s="128">
        <v>237057.00412914</v>
      </c>
      <c r="F153" s="128">
        <v>214093.98311648</v>
      </c>
      <c r="G153" s="128">
        <v>22963.02101266</v>
      </c>
      <c r="H153" s="128">
        <v>662914.83925431012</v>
      </c>
      <c r="I153" s="128">
        <v>440375.52147535997</v>
      </c>
      <c r="J153" s="128">
        <v>222539.31777894992</v>
      </c>
      <c r="K153" s="128">
        <v>987388.88908003003</v>
      </c>
      <c r="L153" s="128">
        <v>611058.09274979995</v>
      </c>
      <c r="M153" s="128">
        <v>376330.79633023002</v>
      </c>
      <c r="N153" s="128">
        <v>17.055</v>
      </c>
      <c r="O153" s="128">
        <v>20.5549</v>
      </c>
      <c r="P153" s="128">
        <v>20.8415</v>
      </c>
      <c r="Q153" s="128">
        <v>5.3611000000000004</v>
      </c>
      <c r="R153" s="128">
        <v>5.3743999999999996</v>
      </c>
      <c r="S153" s="128">
        <v>29.770199999999999</v>
      </c>
      <c r="T153" s="128">
        <v>29.836600000000001</v>
      </c>
      <c r="U153" s="128">
        <v>34.619</v>
      </c>
      <c r="V153" s="128">
        <v>5.5465999999999998</v>
      </c>
      <c r="W153" s="128">
        <v>4.1071999999999997</v>
      </c>
      <c r="X153" s="128">
        <v>9.4728999999999992</v>
      </c>
      <c r="Y153" s="128">
        <v>9.6765000000000008</v>
      </c>
      <c r="Z153" s="128">
        <v>1.4874000000000001</v>
      </c>
      <c r="AA153" s="128">
        <v>6.5145999999999997</v>
      </c>
      <c r="AB153" s="128">
        <v>10.011100000000001</v>
      </c>
      <c r="AC153" s="128">
        <v>0.65690000000000004</v>
      </c>
      <c r="AD153" s="129"/>
      <c r="AE153" s="129"/>
      <c r="AF153" s="129"/>
    </row>
    <row r="154" spans="1:32" hidden="1" outlineLevel="1" collapsed="1">
      <c r="A154" s="62">
        <v>44896</v>
      </c>
      <c r="B154" s="128">
        <v>754371.43777830002</v>
      </c>
      <c r="C154" s="128">
        <v>504305.86445997999</v>
      </c>
      <c r="D154" s="128">
        <v>250065.57331832001</v>
      </c>
      <c r="E154" s="128">
        <v>221105.31541559001</v>
      </c>
      <c r="F154" s="128">
        <v>207608.16664839</v>
      </c>
      <c r="G154" s="128">
        <v>13497.1487672</v>
      </c>
      <c r="H154" s="128">
        <v>703538.25089143007</v>
      </c>
      <c r="I154" s="128">
        <v>486752.49809719017</v>
      </c>
      <c r="J154" s="128">
        <v>216785.75279423996</v>
      </c>
      <c r="K154" s="128">
        <v>1045731.10717834</v>
      </c>
      <c r="L154" s="128">
        <v>653343.07504389016</v>
      </c>
      <c r="M154" s="128">
        <v>392388.03213445004</v>
      </c>
      <c r="N154" s="128">
        <v>16.626100000000001</v>
      </c>
      <c r="O154" s="128">
        <v>20.051400000000001</v>
      </c>
      <c r="P154" s="128">
        <v>20.202200000000001</v>
      </c>
      <c r="Q154" s="128">
        <v>5.1839000000000004</v>
      </c>
      <c r="R154" s="128">
        <v>5.1957000000000004</v>
      </c>
      <c r="S154" s="128">
        <v>29.3583</v>
      </c>
      <c r="T154" s="128">
        <v>29.371400000000001</v>
      </c>
      <c r="U154" s="128">
        <v>34.5062</v>
      </c>
      <c r="V154" s="128">
        <v>12.0039</v>
      </c>
      <c r="W154" s="128">
        <v>7.3026</v>
      </c>
      <c r="X154" s="128">
        <v>10.384499999999999</v>
      </c>
      <c r="Y154" s="128">
        <v>10.633900000000001</v>
      </c>
      <c r="Z154" s="128">
        <v>1.3931</v>
      </c>
      <c r="AA154" s="128">
        <v>6.9015000000000004</v>
      </c>
      <c r="AB154" s="128">
        <v>10.621499999999999</v>
      </c>
      <c r="AC154" s="128">
        <v>0.58540000000000003</v>
      </c>
      <c r="AD154" s="129"/>
      <c r="AE154" s="129"/>
      <c r="AF154" s="129"/>
    </row>
    <row r="155" spans="1:32" hidden="1" outlineLevel="1" collapsed="1">
      <c r="A155" s="62">
        <v>44927</v>
      </c>
      <c r="B155" s="128">
        <v>748245.83213097998</v>
      </c>
      <c r="C155" s="128">
        <v>499531.53615537001</v>
      </c>
      <c r="D155" s="128">
        <v>248714.29597561</v>
      </c>
      <c r="E155" s="128">
        <v>221605.60522192001</v>
      </c>
      <c r="F155" s="128">
        <v>208153.38842669001</v>
      </c>
      <c r="G155" s="128">
        <v>13452.216795230001</v>
      </c>
      <c r="H155" s="128">
        <v>731780.95903499005</v>
      </c>
      <c r="I155" s="128">
        <v>494014.57069622987</v>
      </c>
      <c r="J155" s="128">
        <v>237766.38833876007</v>
      </c>
      <c r="K155" s="128">
        <v>1036022.3527826297</v>
      </c>
      <c r="L155" s="128">
        <v>634501.24871223001</v>
      </c>
      <c r="M155" s="128">
        <v>401521.1040704</v>
      </c>
      <c r="N155" s="128">
        <v>17.211500000000001</v>
      </c>
      <c r="O155" s="128">
        <v>19.5397</v>
      </c>
      <c r="P155" s="128">
        <v>19.532399999999999</v>
      </c>
      <c r="Q155" s="128">
        <v>5.8442999999999996</v>
      </c>
      <c r="R155" s="128">
        <v>5.8604000000000003</v>
      </c>
      <c r="S155" s="128">
        <v>29.0185</v>
      </c>
      <c r="T155" s="128">
        <v>29.035799999999998</v>
      </c>
      <c r="U155" s="128">
        <v>34.876300000000001</v>
      </c>
      <c r="V155" s="128">
        <v>11.606199999999999</v>
      </c>
      <c r="W155" s="128">
        <v>6.7054</v>
      </c>
      <c r="X155" s="128">
        <v>10.4566</v>
      </c>
      <c r="Y155" s="128">
        <v>10.705</v>
      </c>
      <c r="Z155" s="128">
        <v>0.91659999999999997</v>
      </c>
      <c r="AA155" s="128">
        <v>6.3724999999999996</v>
      </c>
      <c r="AB155" s="128">
        <v>10.595499999999999</v>
      </c>
      <c r="AC155" s="128">
        <v>0.60199999999999998</v>
      </c>
      <c r="AD155" s="129"/>
      <c r="AE155" s="129"/>
      <c r="AF155" s="129"/>
    </row>
    <row r="156" spans="1:32" hidden="1" outlineLevel="1" collapsed="1">
      <c r="A156" s="62">
        <v>44958</v>
      </c>
      <c r="B156" s="128">
        <v>738574.13841358002</v>
      </c>
      <c r="C156" s="128">
        <v>497960.29769123002</v>
      </c>
      <c r="D156" s="128">
        <v>240613.84072235</v>
      </c>
      <c r="E156" s="128">
        <v>217164.32826846</v>
      </c>
      <c r="F156" s="128">
        <v>203908.83594692001</v>
      </c>
      <c r="G156" s="128">
        <v>13255.492321539999</v>
      </c>
      <c r="H156" s="128">
        <v>751537.95134174998</v>
      </c>
      <c r="I156" s="128">
        <v>514565.79919944017</v>
      </c>
      <c r="J156" s="128">
        <v>236972.15214230999</v>
      </c>
      <c r="K156" s="128">
        <v>1047661.2763079401</v>
      </c>
      <c r="L156" s="128">
        <v>639299.47860683012</v>
      </c>
      <c r="M156" s="128">
        <v>408361.79770111002</v>
      </c>
      <c r="N156" s="128">
        <v>17.1265</v>
      </c>
      <c r="O156" s="128">
        <v>20.353400000000001</v>
      </c>
      <c r="P156" s="128">
        <v>20.511299999999999</v>
      </c>
      <c r="Q156" s="128">
        <v>5.4401000000000002</v>
      </c>
      <c r="R156" s="128">
        <v>5.4497999999999998</v>
      </c>
      <c r="S156" s="128">
        <v>29.7636</v>
      </c>
      <c r="T156" s="128">
        <v>29.781600000000001</v>
      </c>
      <c r="U156" s="128">
        <v>35.554400000000001</v>
      </c>
      <c r="V156" s="128">
        <v>14.5724</v>
      </c>
      <c r="W156" s="128">
        <v>7.4347000000000003</v>
      </c>
      <c r="X156" s="128">
        <v>10.449199999999999</v>
      </c>
      <c r="Y156" s="128">
        <v>12.0297</v>
      </c>
      <c r="Z156" s="128">
        <v>0.62190000000000001</v>
      </c>
      <c r="AA156" s="128">
        <v>6.3064999999999998</v>
      </c>
      <c r="AB156" s="128">
        <v>10.791600000000001</v>
      </c>
      <c r="AC156" s="128">
        <v>0.63419999999999999</v>
      </c>
      <c r="AD156" s="129"/>
      <c r="AE156" s="129"/>
      <c r="AF156" s="129"/>
    </row>
    <row r="157" spans="1:32" hidden="1" outlineLevel="1" collapsed="1">
      <c r="A157" s="62">
        <v>44986</v>
      </c>
      <c r="B157" s="128">
        <v>727663.41209197999</v>
      </c>
      <c r="C157" s="128">
        <v>489963.62437336001</v>
      </c>
      <c r="D157" s="128">
        <v>237699.78771862001</v>
      </c>
      <c r="E157" s="128">
        <v>216979.51235202001</v>
      </c>
      <c r="F157" s="128">
        <v>203741.67495702999</v>
      </c>
      <c r="G157" s="128">
        <v>13237.83739499</v>
      </c>
      <c r="H157" s="128">
        <v>792647.19314857991</v>
      </c>
      <c r="I157" s="128">
        <v>538879.76501426997</v>
      </c>
      <c r="J157" s="128">
        <v>253767.42813431</v>
      </c>
      <c r="K157" s="128">
        <v>1055407.8240994602</v>
      </c>
      <c r="L157" s="128">
        <v>645718.68715368991</v>
      </c>
      <c r="M157" s="128">
        <v>409689.13694577001</v>
      </c>
      <c r="N157" s="128">
        <v>17.1692</v>
      </c>
      <c r="O157" s="128">
        <v>20.1525</v>
      </c>
      <c r="P157" s="128">
        <v>20.227599999999999</v>
      </c>
      <c r="Q157" s="128">
        <v>6.1505000000000001</v>
      </c>
      <c r="R157" s="128">
        <v>6.1584000000000003</v>
      </c>
      <c r="S157" s="128">
        <v>30.294599999999999</v>
      </c>
      <c r="T157" s="128">
        <v>30.311499999999999</v>
      </c>
      <c r="U157" s="128">
        <v>36.035499999999999</v>
      </c>
      <c r="V157" s="128">
        <v>13.6073</v>
      </c>
      <c r="W157" s="128">
        <v>5.9743000000000004</v>
      </c>
      <c r="X157" s="128">
        <v>11.3345</v>
      </c>
      <c r="Y157" s="128">
        <v>13.314</v>
      </c>
      <c r="Z157" s="128">
        <v>0.32279999999999998</v>
      </c>
      <c r="AA157" s="128">
        <v>7.1878000000000002</v>
      </c>
      <c r="AB157" s="128">
        <v>11.388299999999999</v>
      </c>
      <c r="AC157" s="128">
        <v>0.70289999999999997</v>
      </c>
      <c r="AD157" s="129"/>
      <c r="AE157" s="129"/>
      <c r="AF157" s="129"/>
    </row>
    <row r="158" spans="1:32" hidden="1" outlineLevel="1" collapsed="1">
      <c r="A158" s="62">
        <v>45017</v>
      </c>
      <c r="B158" s="128">
        <v>719720.85921299004</v>
      </c>
      <c r="C158" s="128">
        <v>483272.58485948999</v>
      </c>
      <c r="D158" s="128">
        <v>236448.27435349999</v>
      </c>
      <c r="E158" s="128">
        <v>216574.49629084</v>
      </c>
      <c r="F158" s="128">
        <v>203337.48144556</v>
      </c>
      <c r="G158" s="128">
        <v>13237.01484528</v>
      </c>
      <c r="H158" s="128">
        <v>830001.98681533977</v>
      </c>
      <c r="I158" s="128">
        <v>570044.55207043001</v>
      </c>
      <c r="J158" s="128">
        <v>259957.43474490999</v>
      </c>
      <c r="K158" s="128">
        <v>1061069.3329924101</v>
      </c>
      <c r="L158" s="128">
        <v>654964.81968311989</v>
      </c>
      <c r="M158" s="128">
        <v>406104.51330928999</v>
      </c>
      <c r="N158" s="128">
        <v>18.371600000000001</v>
      </c>
      <c r="O158" s="128">
        <v>20.18</v>
      </c>
      <c r="P158" s="128">
        <v>20.207100000000001</v>
      </c>
      <c r="Q158" s="128">
        <v>6.7682000000000002</v>
      </c>
      <c r="R158" s="128">
        <v>6.7797000000000001</v>
      </c>
      <c r="S158" s="128">
        <v>30.003799999999998</v>
      </c>
      <c r="T158" s="128">
        <v>30.0688</v>
      </c>
      <c r="U158" s="128">
        <v>35.5732</v>
      </c>
      <c r="V158" s="128">
        <v>8.8583999999999996</v>
      </c>
      <c r="W158" s="128">
        <v>5.2759999999999998</v>
      </c>
      <c r="X158" s="128">
        <v>11.259600000000001</v>
      </c>
      <c r="Y158" s="128">
        <v>13.2477</v>
      </c>
      <c r="Z158" s="128">
        <v>0.40360000000000001</v>
      </c>
      <c r="AA158" s="128">
        <v>7.6436000000000002</v>
      </c>
      <c r="AB158" s="128">
        <v>11.374499999999999</v>
      </c>
      <c r="AC158" s="128">
        <v>0.76459999999999995</v>
      </c>
      <c r="AD158" s="129"/>
      <c r="AE158" s="129"/>
      <c r="AF158" s="129"/>
    </row>
    <row r="159" spans="1:32" hidden="1" outlineLevel="1" collapsed="1">
      <c r="A159" s="62">
        <v>45047</v>
      </c>
      <c r="B159" s="128">
        <v>709809.64764890005</v>
      </c>
      <c r="C159" s="128">
        <v>479626.24129345</v>
      </c>
      <c r="D159" s="128">
        <v>230183.40635544999</v>
      </c>
      <c r="E159" s="128">
        <v>219474.83053927001</v>
      </c>
      <c r="F159" s="128">
        <v>206199.71551211999</v>
      </c>
      <c r="G159" s="128">
        <v>13275.115027149999</v>
      </c>
      <c r="H159" s="128">
        <v>862196.32016382983</v>
      </c>
      <c r="I159" s="128">
        <v>593114.93082536012</v>
      </c>
      <c r="J159" s="128">
        <v>269081.38933847006</v>
      </c>
      <c r="K159" s="128">
        <v>1062812.9352682</v>
      </c>
      <c r="L159" s="128">
        <v>669176.10462166008</v>
      </c>
      <c r="M159" s="128">
        <v>393636.83064654004</v>
      </c>
      <c r="N159" s="128">
        <v>18.484000000000002</v>
      </c>
      <c r="O159" s="128">
        <v>20.346299999999999</v>
      </c>
      <c r="P159" s="128">
        <v>20.398399999999999</v>
      </c>
      <c r="Q159" s="128">
        <v>6.6821999999999999</v>
      </c>
      <c r="R159" s="128">
        <v>6.6984000000000004</v>
      </c>
      <c r="S159" s="128">
        <v>29.241199999999999</v>
      </c>
      <c r="T159" s="128">
        <v>29.303000000000001</v>
      </c>
      <c r="U159" s="128">
        <v>35.684800000000003</v>
      </c>
      <c r="V159" s="128">
        <v>10.5806</v>
      </c>
      <c r="W159" s="128">
        <v>7.0739000000000001</v>
      </c>
      <c r="X159" s="128">
        <v>10.745799999999999</v>
      </c>
      <c r="Y159" s="128">
        <v>13.5951</v>
      </c>
      <c r="Z159" s="128">
        <v>0.6804</v>
      </c>
      <c r="AA159" s="128">
        <v>8.5869999999999997</v>
      </c>
      <c r="AB159" s="128">
        <v>12.0404</v>
      </c>
      <c r="AC159" s="128">
        <v>0.86209999999999998</v>
      </c>
      <c r="AD159" s="129"/>
      <c r="AE159" s="129"/>
      <c r="AF159" s="129"/>
    </row>
    <row r="160" spans="1:32" hidden="1" outlineLevel="1" collapsed="1">
      <c r="A160" s="62">
        <v>45078</v>
      </c>
      <c r="B160" s="128">
        <v>708219.10550030996</v>
      </c>
      <c r="C160" s="128">
        <v>479776.62167435</v>
      </c>
      <c r="D160" s="128">
        <v>228442.48382595999</v>
      </c>
      <c r="E160" s="128">
        <v>220215.77482816999</v>
      </c>
      <c r="F160" s="128">
        <v>206957.05766692001</v>
      </c>
      <c r="G160" s="128">
        <v>13258.717161250001</v>
      </c>
      <c r="H160" s="128">
        <v>885462.6594248201</v>
      </c>
      <c r="I160" s="128">
        <v>607259.13442058</v>
      </c>
      <c r="J160" s="128">
        <v>278203.52500423999</v>
      </c>
      <c r="K160" s="128">
        <v>1091579.69275181</v>
      </c>
      <c r="L160" s="128">
        <v>700108.83593826997</v>
      </c>
      <c r="M160" s="128">
        <v>391470.85681353998</v>
      </c>
      <c r="N160" s="128">
        <v>17.3474</v>
      </c>
      <c r="O160" s="128">
        <v>19.837900000000001</v>
      </c>
      <c r="P160" s="128">
        <v>19.717099999999999</v>
      </c>
      <c r="Q160" s="128">
        <v>6.1070000000000002</v>
      </c>
      <c r="R160" s="128">
        <v>6.1158999999999999</v>
      </c>
      <c r="S160" s="128">
        <v>28.281600000000001</v>
      </c>
      <c r="T160" s="128">
        <v>28.304500000000001</v>
      </c>
      <c r="U160" s="128">
        <v>34.553199999999997</v>
      </c>
      <c r="V160" s="128">
        <v>13.921900000000001</v>
      </c>
      <c r="W160" s="128">
        <v>9.1522000000000006</v>
      </c>
      <c r="X160" s="128">
        <v>11.2874</v>
      </c>
      <c r="Y160" s="128">
        <v>14.1534</v>
      </c>
      <c r="Z160" s="128">
        <v>0.72650000000000003</v>
      </c>
      <c r="AA160" s="128">
        <v>8.9025999999999996</v>
      </c>
      <c r="AB160" s="128">
        <v>12.1332</v>
      </c>
      <c r="AC160" s="128">
        <v>1.0165</v>
      </c>
      <c r="AD160" s="129"/>
      <c r="AE160" s="129"/>
      <c r="AF160" s="129"/>
    </row>
    <row r="161" spans="1:32" hidden="1" outlineLevel="1" collapsed="1">
      <c r="A161" s="62">
        <v>45108</v>
      </c>
      <c r="B161" s="128">
        <v>709964.75576278998</v>
      </c>
      <c r="C161" s="128">
        <v>479604.40203967999</v>
      </c>
      <c r="D161" s="128">
        <v>230360.35372310999</v>
      </c>
      <c r="E161" s="128">
        <v>222807.20387374001</v>
      </c>
      <c r="F161" s="128">
        <v>209579.38094013999</v>
      </c>
      <c r="G161" s="128">
        <v>13227.8229336</v>
      </c>
      <c r="H161" s="128">
        <v>917150.45685259008</v>
      </c>
      <c r="I161" s="128">
        <v>636600.13270605996</v>
      </c>
      <c r="J161" s="128">
        <v>280550.32414653001</v>
      </c>
      <c r="K161" s="128">
        <v>1102978.8640185199</v>
      </c>
      <c r="L161" s="128">
        <v>712799.08174119995</v>
      </c>
      <c r="M161" s="128">
        <v>390179.78227732005</v>
      </c>
      <c r="N161" s="128">
        <v>17.8385</v>
      </c>
      <c r="O161" s="128">
        <v>19.723099999999999</v>
      </c>
      <c r="P161" s="128">
        <v>19.625399999999999</v>
      </c>
      <c r="Q161" s="128">
        <v>6.2839</v>
      </c>
      <c r="R161" s="128">
        <v>6.2827999999999999</v>
      </c>
      <c r="S161" s="128">
        <v>28.106300000000001</v>
      </c>
      <c r="T161" s="128">
        <v>28.118500000000001</v>
      </c>
      <c r="U161" s="128">
        <v>34.444499999999998</v>
      </c>
      <c r="V161" s="128">
        <v>14.7906</v>
      </c>
      <c r="W161" s="128">
        <v>8.4078999999999997</v>
      </c>
      <c r="X161" s="128">
        <v>11.547599999999999</v>
      </c>
      <c r="Y161" s="128">
        <v>14.363099999999999</v>
      </c>
      <c r="Z161" s="128">
        <v>0.75239999999999996</v>
      </c>
      <c r="AA161" s="128">
        <v>9.7796000000000003</v>
      </c>
      <c r="AB161" s="128">
        <v>12.785299999999999</v>
      </c>
      <c r="AC161" s="128">
        <v>1.1254999999999999</v>
      </c>
      <c r="AD161" s="129"/>
      <c r="AE161" s="129"/>
      <c r="AF161" s="129"/>
    </row>
    <row r="162" spans="1:32" hidden="1" outlineLevel="1" collapsed="1">
      <c r="A162" s="62">
        <v>45139</v>
      </c>
      <c r="B162" s="128">
        <v>713155.81799620006</v>
      </c>
      <c r="C162" s="128">
        <v>481441.84062342002</v>
      </c>
      <c r="D162" s="128">
        <v>231713.97737278001</v>
      </c>
      <c r="E162" s="128">
        <v>228463.55731184999</v>
      </c>
      <c r="F162" s="128">
        <v>215303.03788208001</v>
      </c>
      <c r="G162" s="128">
        <v>13160.51942977</v>
      </c>
      <c r="H162" s="128">
        <v>905925.17456174013</v>
      </c>
      <c r="I162" s="128">
        <v>629310.99110782996</v>
      </c>
      <c r="J162" s="128">
        <v>276614.18345390999</v>
      </c>
      <c r="K162" s="128">
        <v>1109558.4107165397</v>
      </c>
      <c r="L162" s="128">
        <v>718074.14788281999</v>
      </c>
      <c r="M162" s="128">
        <v>391484.26283371996</v>
      </c>
      <c r="N162" s="128">
        <v>17.119900000000001</v>
      </c>
      <c r="O162" s="128">
        <v>19.308</v>
      </c>
      <c r="P162" s="128">
        <v>18.9726</v>
      </c>
      <c r="Q162" s="128">
        <v>6.5004999999999997</v>
      </c>
      <c r="R162" s="128">
        <v>6.5000999999999998</v>
      </c>
      <c r="S162" s="128">
        <v>28.177800000000001</v>
      </c>
      <c r="T162" s="128">
        <v>28.194900000000001</v>
      </c>
      <c r="U162" s="128">
        <v>34.309600000000003</v>
      </c>
      <c r="V162" s="128">
        <v>11.491400000000001</v>
      </c>
      <c r="W162" s="128">
        <v>5.7411000000000003</v>
      </c>
      <c r="X162" s="128">
        <v>10.77</v>
      </c>
      <c r="Y162" s="128">
        <v>13.383100000000001</v>
      </c>
      <c r="Z162" s="128">
        <v>0.73519999999999996</v>
      </c>
      <c r="AA162" s="128">
        <v>9.1335999999999995</v>
      </c>
      <c r="AB162" s="128">
        <v>12.3264</v>
      </c>
      <c r="AC162" s="128">
        <v>1.1169</v>
      </c>
      <c r="AD162" s="129"/>
      <c r="AE162" s="129"/>
      <c r="AF162" s="129"/>
    </row>
    <row r="163" spans="1:32" hidden="1" outlineLevel="1" collapsed="1">
      <c r="A163" s="62">
        <v>45170</v>
      </c>
      <c r="B163" s="128">
        <v>716887.19316976005</v>
      </c>
      <c r="C163" s="128">
        <v>488473.73816995998</v>
      </c>
      <c r="D163" s="128">
        <v>228413.45499979999</v>
      </c>
      <c r="E163" s="128">
        <v>228827.04156536999</v>
      </c>
      <c r="F163" s="128">
        <v>215720.28257633999</v>
      </c>
      <c r="G163" s="128">
        <v>13106.758989030001</v>
      </c>
      <c r="H163" s="128">
        <v>891723.2460429701</v>
      </c>
      <c r="I163" s="128">
        <v>632606.14056669013</v>
      </c>
      <c r="J163" s="128">
        <v>259117.10547627998</v>
      </c>
      <c r="K163" s="128">
        <v>1132555.8474204696</v>
      </c>
      <c r="L163" s="128">
        <v>735005.15566614014</v>
      </c>
      <c r="M163" s="128">
        <v>397550.69175432995</v>
      </c>
      <c r="N163" s="128">
        <v>16.635200000000001</v>
      </c>
      <c r="O163" s="128">
        <v>18.8233</v>
      </c>
      <c r="P163" s="128">
        <v>18.459</v>
      </c>
      <c r="Q163" s="128">
        <v>6.7666000000000004</v>
      </c>
      <c r="R163" s="128">
        <v>6.7671999999999999</v>
      </c>
      <c r="S163" s="128">
        <v>28.201599999999999</v>
      </c>
      <c r="T163" s="128">
        <v>28.235600000000002</v>
      </c>
      <c r="U163" s="128">
        <v>34.319000000000003</v>
      </c>
      <c r="V163" s="128">
        <v>8.5813000000000006</v>
      </c>
      <c r="W163" s="128">
        <v>6.0434999999999999</v>
      </c>
      <c r="X163" s="128">
        <v>10.8559</v>
      </c>
      <c r="Y163" s="128">
        <v>12.4922</v>
      </c>
      <c r="Z163" s="128">
        <v>0.5806</v>
      </c>
      <c r="AA163" s="128">
        <v>8.8439999999999994</v>
      </c>
      <c r="AB163" s="128">
        <v>12.1328</v>
      </c>
      <c r="AC163" s="128">
        <v>1.1124000000000001</v>
      </c>
      <c r="AD163" s="129"/>
      <c r="AE163" s="129"/>
      <c r="AF163" s="129"/>
    </row>
    <row r="164" spans="1:32" hidden="1" outlineLevel="1" collapsed="1">
      <c r="A164" s="62">
        <v>45200</v>
      </c>
      <c r="B164" s="128">
        <v>718369.46228424995</v>
      </c>
      <c r="C164" s="128">
        <v>488706.57395166002</v>
      </c>
      <c r="D164" s="128">
        <v>229662.88833259</v>
      </c>
      <c r="E164" s="128">
        <v>233150.14481970001</v>
      </c>
      <c r="F164" s="128">
        <v>220223.30666559999</v>
      </c>
      <c r="G164" s="128">
        <v>12926.8381541</v>
      </c>
      <c r="H164" s="128">
        <v>907968.45875737991</v>
      </c>
      <c r="I164" s="128">
        <v>644456.12036711001</v>
      </c>
      <c r="J164" s="128">
        <v>263512.33839027002</v>
      </c>
      <c r="K164" s="128">
        <v>1137509.6404081101</v>
      </c>
      <c r="L164" s="128">
        <v>733179.29729470017</v>
      </c>
      <c r="M164" s="128">
        <v>404330.34311341005</v>
      </c>
      <c r="N164" s="128">
        <v>17.337700000000002</v>
      </c>
      <c r="O164" s="128">
        <v>19.058499999999999</v>
      </c>
      <c r="P164" s="128">
        <v>18.937999999999999</v>
      </c>
      <c r="Q164" s="128">
        <v>6.9523000000000001</v>
      </c>
      <c r="R164" s="128">
        <v>6.9542999999999999</v>
      </c>
      <c r="S164" s="128">
        <v>28.290900000000001</v>
      </c>
      <c r="T164" s="128">
        <v>28.296600000000002</v>
      </c>
      <c r="U164" s="128">
        <v>34.415300000000002</v>
      </c>
      <c r="V164" s="128">
        <v>16.569500000000001</v>
      </c>
      <c r="W164" s="128">
        <v>8.7034000000000002</v>
      </c>
      <c r="X164" s="128">
        <v>9.2029999999999994</v>
      </c>
      <c r="Y164" s="128">
        <v>10.4796</v>
      </c>
      <c r="Z164" s="128">
        <v>0.50870000000000004</v>
      </c>
      <c r="AA164" s="128">
        <v>8.5747</v>
      </c>
      <c r="AB164" s="128">
        <v>11.688700000000001</v>
      </c>
      <c r="AC164" s="128">
        <v>0.9758</v>
      </c>
      <c r="AD164" s="129"/>
      <c r="AE164" s="129"/>
      <c r="AF164" s="129"/>
    </row>
    <row r="165" spans="1:32" hidden="1" outlineLevel="1" collapsed="1">
      <c r="A165" s="62">
        <v>45231</v>
      </c>
      <c r="B165" s="128">
        <v>726625.28596569004</v>
      </c>
      <c r="C165" s="128">
        <v>493669.94348664</v>
      </c>
      <c r="D165" s="128">
        <v>232955.34247905001</v>
      </c>
      <c r="E165" s="128">
        <v>240242.53488254</v>
      </c>
      <c r="F165" s="128">
        <v>227371.21631643001</v>
      </c>
      <c r="G165" s="128">
        <v>12871.31856611</v>
      </c>
      <c r="H165" s="128">
        <v>926969.77827066975</v>
      </c>
      <c r="I165" s="128">
        <v>669979.04702510999</v>
      </c>
      <c r="J165" s="128">
        <v>256990.73124555993</v>
      </c>
      <c r="K165" s="128">
        <v>1165240.90674261</v>
      </c>
      <c r="L165" s="128">
        <v>755064.40329894004</v>
      </c>
      <c r="M165" s="128">
        <v>410176.50344366999</v>
      </c>
      <c r="N165" s="128">
        <v>16.031500000000001</v>
      </c>
      <c r="O165" s="128">
        <v>18.003299999999999</v>
      </c>
      <c r="P165" s="128">
        <v>17.5944</v>
      </c>
      <c r="Q165" s="128">
        <v>7.0457999999999998</v>
      </c>
      <c r="R165" s="128">
        <v>7.0488</v>
      </c>
      <c r="S165" s="128">
        <v>27.273299999999999</v>
      </c>
      <c r="T165" s="128">
        <v>27.286899999999999</v>
      </c>
      <c r="U165" s="128">
        <v>33.186300000000003</v>
      </c>
      <c r="V165" s="128">
        <v>11.624599999999999</v>
      </c>
      <c r="W165" s="128">
        <v>6.3563999999999998</v>
      </c>
      <c r="X165" s="128">
        <v>8.8204999999999991</v>
      </c>
      <c r="Y165" s="128">
        <v>10.190799999999999</v>
      </c>
      <c r="Z165" s="128">
        <v>0.57550000000000001</v>
      </c>
      <c r="AA165" s="128">
        <v>8.8234999999999992</v>
      </c>
      <c r="AB165" s="128">
        <v>11.6874</v>
      </c>
      <c r="AC165" s="128">
        <v>0.99660000000000004</v>
      </c>
      <c r="AD165" s="129"/>
      <c r="AE165" s="129"/>
      <c r="AF165" s="129"/>
    </row>
    <row r="166" spans="1:32" hidden="1" outlineLevel="1" collapsed="1">
      <c r="A166" s="62">
        <v>45261</v>
      </c>
      <c r="B166" s="128">
        <v>735295.46004999999</v>
      </c>
      <c r="C166" s="128">
        <v>495414.10023421998</v>
      </c>
      <c r="D166" s="128">
        <v>239881.35981577999</v>
      </c>
      <c r="E166" s="128">
        <v>236469.91155936001</v>
      </c>
      <c r="F166" s="128">
        <v>224043.28096584001</v>
      </c>
      <c r="G166" s="128">
        <v>12426.63059352</v>
      </c>
      <c r="H166" s="128">
        <v>1031122.16128981</v>
      </c>
      <c r="I166" s="128">
        <v>754041.48763035005</v>
      </c>
      <c r="J166" s="128">
        <v>277080.67365945998</v>
      </c>
      <c r="K166" s="128">
        <v>1228545.9651527202</v>
      </c>
      <c r="L166" s="128">
        <v>795493.28653921012</v>
      </c>
      <c r="M166" s="128">
        <v>433052.67861350998</v>
      </c>
      <c r="N166" s="128">
        <v>15.808299999999999</v>
      </c>
      <c r="O166" s="128">
        <v>17.711099999999998</v>
      </c>
      <c r="P166" s="128">
        <v>17.326499999999999</v>
      </c>
      <c r="Q166" s="128">
        <v>6.3566000000000003</v>
      </c>
      <c r="R166" s="128">
        <v>6.3536000000000001</v>
      </c>
      <c r="S166" s="128">
        <v>27.1676</v>
      </c>
      <c r="T166" s="128">
        <v>27.172699999999999</v>
      </c>
      <c r="U166" s="128">
        <v>33.4054</v>
      </c>
      <c r="V166" s="128">
        <v>20.091000000000001</v>
      </c>
      <c r="W166" s="128">
        <v>14.4087</v>
      </c>
      <c r="X166" s="128">
        <v>9.0502000000000002</v>
      </c>
      <c r="Y166" s="128">
        <v>10.266500000000001</v>
      </c>
      <c r="Z166" s="128">
        <v>0.47289999999999999</v>
      </c>
      <c r="AA166" s="128">
        <v>8.7843</v>
      </c>
      <c r="AB166" s="128">
        <v>11.3962</v>
      </c>
      <c r="AC166" s="128">
        <v>0.95850000000000002</v>
      </c>
      <c r="AD166" s="129"/>
      <c r="AE166" s="129"/>
      <c r="AF166" s="129"/>
    </row>
    <row r="167" spans="1:32" hidden="1" outlineLevel="1" collapsed="1">
      <c r="A167" s="62">
        <v>45292</v>
      </c>
      <c r="B167" s="128">
        <v>725492.64062524994</v>
      </c>
      <c r="C167" s="128">
        <v>492470.59473731997</v>
      </c>
      <c r="D167" s="128">
        <v>233022.04588793</v>
      </c>
      <c r="E167" s="128">
        <v>241880.68714284</v>
      </c>
      <c r="F167" s="128">
        <v>229605.70764032999</v>
      </c>
      <c r="G167" s="128">
        <v>12274.979502509999</v>
      </c>
      <c r="H167" s="128">
        <v>1024464.4800514099</v>
      </c>
      <c r="I167" s="128">
        <v>732967.52703082003</v>
      </c>
      <c r="J167" s="128">
        <v>291496.95302059001</v>
      </c>
      <c r="K167" s="128">
        <v>1187761.15492841</v>
      </c>
      <c r="L167" s="128">
        <v>766542.25400884997</v>
      </c>
      <c r="M167" s="128">
        <v>421218.90091956011</v>
      </c>
      <c r="N167" s="128">
        <v>17.337900000000001</v>
      </c>
      <c r="O167" s="128">
        <v>18.2012</v>
      </c>
      <c r="P167" s="128">
        <v>18.026</v>
      </c>
      <c r="Q167" s="128">
        <v>6.6675000000000004</v>
      </c>
      <c r="R167" s="128">
        <v>6.6658999999999997</v>
      </c>
      <c r="S167" s="128">
        <v>27.5916</v>
      </c>
      <c r="T167" s="128">
        <v>27.599</v>
      </c>
      <c r="U167" s="128">
        <v>34.216900000000003</v>
      </c>
      <c r="V167" s="128">
        <v>16.329699999999999</v>
      </c>
      <c r="W167" s="128">
        <v>6.9054000000000002</v>
      </c>
      <c r="X167" s="128">
        <v>9.1767000000000003</v>
      </c>
      <c r="Y167" s="128">
        <v>9.9594000000000005</v>
      </c>
      <c r="Z167" s="128">
        <v>0.67159999999999997</v>
      </c>
      <c r="AA167" s="128">
        <v>8.6697000000000006</v>
      </c>
      <c r="AB167" s="128">
        <v>11.2766</v>
      </c>
      <c r="AC167" s="128">
        <v>0.95169999999999999</v>
      </c>
      <c r="AD167" s="129"/>
      <c r="AE167" s="129"/>
      <c r="AF167" s="129"/>
    </row>
    <row r="168" spans="1:32" hidden="1" outlineLevel="1" collapsed="1">
      <c r="A168" s="62">
        <v>45323</v>
      </c>
      <c r="B168" s="128">
        <v>724909.06728604995</v>
      </c>
      <c r="C168" s="128">
        <v>493415.20492927002</v>
      </c>
      <c r="D168" s="128">
        <v>231493.86235678001</v>
      </c>
      <c r="E168" s="128">
        <v>245188.03327407999</v>
      </c>
      <c r="F168" s="128">
        <v>232791.12796034</v>
      </c>
      <c r="G168" s="128">
        <v>12396.905313740001</v>
      </c>
      <c r="H168" s="128">
        <v>1043910.6556722001</v>
      </c>
      <c r="I168" s="128">
        <v>751686.54250875011</v>
      </c>
      <c r="J168" s="128">
        <v>292224.11316344992</v>
      </c>
      <c r="K168" s="128">
        <v>1199954.6485489495</v>
      </c>
      <c r="L168" s="128">
        <v>778682.73110838013</v>
      </c>
      <c r="M168" s="128">
        <v>421271.91744057002</v>
      </c>
      <c r="N168" s="128">
        <v>15.930400000000001</v>
      </c>
      <c r="O168" s="128">
        <v>16.881699999999999</v>
      </c>
      <c r="P168" s="128">
        <v>16.3673</v>
      </c>
      <c r="Q168" s="128">
        <v>6.7210000000000001</v>
      </c>
      <c r="R168" s="128">
        <v>6.7210999999999999</v>
      </c>
      <c r="S168" s="128">
        <v>27.631799999999998</v>
      </c>
      <c r="T168" s="128">
        <v>27.6462</v>
      </c>
      <c r="U168" s="128">
        <v>34.250300000000003</v>
      </c>
      <c r="V168" s="128">
        <v>13.8004</v>
      </c>
      <c r="W168" s="128">
        <v>6.48</v>
      </c>
      <c r="X168" s="128">
        <v>9.0968999999999998</v>
      </c>
      <c r="Y168" s="128">
        <v>9.8362999999999996</v>
      </c>
      <c r="Z168" s="128">
        <v>0.73499999999999999</v>
      </c>
      <c r="AA168" s="128">
        <v>8.5197000000000003</v>
      </c>
      <c r="AB168" s="128">
        <v>11.0199</v>
      </c>
      <c r="AC168" s="128">
        <v>0.97699999999999998</v>
      </c>
      <c r="AD168" s="129"/>
      <c r="AE168" s="129"/>
      <c r="AF168" s="129"/>
    </row>
    <row r="169" spans="1:32" hidden="1" outlineLevel="1" collapsed="1">
      <c r="A169" s="62">
        <v>45352</v>
      </c>
      <c r="B169" s="128">
        <v>734445.87388590002</v>
      </c>
      <c r="C169" s="128">
        <v>499835.36826587003</v>
      </c>
      <c r="D169" s="128">
        <v>234610.50562002999</v>
      </c>
      <c r="E169" s="128">
        <v>251193.41652028999</v>
      </c>
      <c r="F169" s="128">
        <v>238488.11980111001</v>
      </c>
      <c r="G169" s="128">
        <v>12705.29671918</v>
      </c>
      <c r="H169" s="128">
        <v>1070116.66968392</v>
      </c>
      <c r="I169" s="128">
        <v>766718.42511713994</v>
      </c>
      <c r="J169" s="128">
        <v>303398.24456678005</v>
      </c>
      <c r="K169" s="128">
        <v>1219831.0966803001</v>
      </c>
      <c r="L169" s="128">
        <v>787041.49556210986</v>
      </c>
      <c r="M169" s="128">
        <v>432789.6011181901</v>
      </c>
      <c r="N169" s="128">
        <v>15.844200000000001</v>
      </c>
      <c r="O169" s="128">
        <v>16.866199999999999</v>
      </c>
      <c r="P169" s="128">
        <v>16.466899999999999</v>
      </c>
      <c r="Q169" s="128">
        <v>6.7824</v>
      </c>
      <c r="R169" s="128">
        <v>6.7823000000000002</v>
      </c>
      <c r="S169" s="128">
        <v>27.283899999999999</v>
      </c>
      <c r="T169" s="128">
        <v>27.298999999999999</v>
      </c>
      <c r="U169" s="128">
        <v>34.162599999999998</v>
      </c>
      <c r="V169" s="128">
        <v>13.2568</v>
      </c>
      <c r="W169" s="128">
        <v>7.9066000000000001</v>
      </c>
      <c r="X169" s="128">
        <v>8.3035999999999994</v>
      </c>
      <c r="Y169" s="128">
        <v>9.5890000000000004</v>
      </c>
      <c r="Z169" s="128">
        <v>0.81330000000000002</v>
      </c>
      <c r="AA169" s="128">
        <v>8.5122999999999998</v>
      </c>
      <c r="AB169" s="128">
        <v>11.0486</v>
      </c>
      <c r="AC169" s="128">
        <v>1.0246999999999999</v>
      </c>
      <c r="AD169" s="129"/>
      <c r="AE169" s="129"/>
      <c r="AF169" s="129"/>
    </row>
    <row r="170" spans="1:32" collapsed="1">
      <c r="A170" s="62">
        <v>45383</v>
      </c>
      <c r="B170" s="128">
        <v>737084.37149806996</v>
      </c>
      <c r="C170" s="128">
        <v>502357.99730644003</v>
      </c>
      <c r="D170" s="128">
        <v>234726.37419162999</v>
      </c>
      <c r="E170" s="128">
        <v>256883.21187192001</v>
      </c>
      <c r="F170" s="128">
        <v>244029.82100102</v>
      </c>
      <c r="G170" s="128">
        <v>12853.390870900001</v>
      </c>
      <c r="H170" s="128">
        <v>1100321.1977467902</v>
      </c>
      <c r="I170" s="128">
        <v>779736.04221380013</v>
      </c>
      <c r="J170" s="128">
        <v>320585.15553299</v>
      </c>
      <c r="K170" s="128">
        <v>1235277.7432384701</v>
      </c>
      <c r="L170" s="128">
        <v>799184.45573845995</v>
      </c>
      <c r="M170" s="128">
        <v>436093.28750000999</v>
      </c>
      <c r="N170" s="128">
        <v>16.3446</v>
      </c>
      <c r="O170" s="128">
        <v>17.5901</v>
      </c>
      <c r="P170" s="128">
        <v>17.416599999999999</v>
      </c>
      <c r="Q170" s="128">
        <v>6.5787000000000004</v>
      </c>
      <c r="R170" s="128">
        <v>6.5781000000000001</v>
      </c>
      <c r="S170" s="128">
        <v>27.453099999999999</v>
      </c>
      <c r="T170" s="128">
        <v>27.4678</v>
      </c>
      <c r="U170" s="128">
        <v>33.800699999999999</v>
      </c>
      <c r="V170" s="128">
        <v>13.716200000000001</v>
      </c>
      <c r="W170" s="128">
        <v>7.9484000000000004</v>
      </c>
      <c r="X170" s="128">
        <v>7.8472999999999997</v>
      </c>
      <c r="Y170" s="128">
        <v>9.6031999999999993</v>
      </c>
      <c r="Z170" s="128">
        <v>0.83309999999999995</v>
      </c>
      <c r="AA170" s="128">
        <v>8.4334000000000007</v>
      </c>
      <c r="AB170" s="128">
        <v>10.8972</v>
      </c>
      <c r="AC170" s="128">
        <v>1.0141</v>
      </c>
      <c r="AD170" s="129"/>
      <c r="AE170" s="129"/>
      <c r="AF170" s="129"/>
    </row>
    <row r="171" spans="1:32">
      <c r="A171" s="62">
        <v>45413</v>
      </c>
      <c r="B171" s="128">
        <v>747714.95160474</v>
      </c>
      <c r="C171" s="128">
        <v>507052.11308700999</v>
      </c>
      <c r="D171" s="128">
        <v>240662.83851773001</v>
      </c>
      <c r="E171" s="128">
        <v>262363.24676194001</v>
      </c>
      <c r="F171" s="128">
        <v>249371.39397112001</v>
      </c>
      <c r="G171" s="128">
        <v>12991.852790819999</v>
      </c>
      <c r="H171" s="128">
        <v>1112053.8532279097</v>
      </c>
      <c r="I171" s="128">
        <v>778781.10979400994</v>
      </c>
      <c r="J171" s="128">
        <v>333272.7434339</v>
      </c>
      <c r="K171" s="128">
        <v>1256698.1301644898</v>
      </c>
      <c r="L171" s="128">
        <v>811974.4937092301</v>
      </c>
      <c r="M171" s="128">
        <v>444723.63645525998</v>
      </c>
      <c r="N171" s="128">
        <v>14.6974</v>
      </c>
      <c r="O171" s="128">
        <v>15.7765</v>
      </c>
      <c r="P171" s="128">
        <v>15.1868</v>
      </c>
      <c r="Q171" s="128">
        <v>6.8810000000000002</v>
      </c>
      <c r="R171" s="128">
        <v>6.8806000000000003</v>
      </c>
      <c r="S171" s="128">
        <v>27.744299999999999</v>
      </c>
      <c r="T171" s="128">
        <v>27.7484</v>
      </c>
      <c r="U171" s="128">
        <v>34.222900000000003</v>
      </c>
      <c r="V171" s="128">
        <v>20.5886</v>
      </c>
      <c r="W171" s="128">
        <v>9.7706</v>
      </c>
      <c r="X171" s="128">
        <v>6.8426</v>
      </c>
      <c r="Y171" s="128">
        <v>8.9120000000000008</v>
      </c>
      <c r="Z171" s="128">
        <v>0.88560000000000005</v>
      </c>
      <c r="AA171" s="128">
        <v>8.2506000000000004</v>
      </c>
      <c r="AB171" s="128">
        <v>10.6379</v>
      </c>
      <c r="AC171" s="128">
        <v>1.0424</v>
      </c>
      <c r="AD171" s="129"/>
      <c r="AE171" s="129"/>
      <c r="AF171" s="129"/>
    </row>
    <row r="172" spans="1:32">
      <c r="A172" s="62">
        <v>45444</v>
      </c>
      <c r="B172" s="128">
        <v>757021.21725536999</v>
      </c>
      <c r="C172" s="128">
        <v>519680.61926566</v>
      </c>
      <c r="D172" s="128">
        <v>237340.59798970999</v>
      </c>
      <c r="E172" s="128">
        <v>267340.76306170999</v>
      </c>
      <c r="F172" s="128">
        <v>254501.00128756001</v>
      </c>
      <c r="G172" s="128">
        <v>12839.76177415</v>
      </c>
      <c r="H172" s="128">
        <v>1113683.09113032</v>
      </c>
      <c r="I172" s="128">
        <v>777750.99818249012</v>
      </c>
      <c r="J172" s="128">
        <v>335932.09294782998</v>
      </c>
      <c r="K172" s="128">
        <v>1285534.0883224399</v>
      </c>
      <c r="L172" s="128">
        <v>837827.9727664598</v>
      </c>
      <c r="M172" s="128">
        <v>447706.11555598001</v>
      </c>
      <c r="N172" s="128">
        <v>14.816800000000001</v>
      </c>
      <c r="O172" s="128">
        <v>15.6214</v>
      </c>
      <c r="P172" s="128">
        <v>15.1128</v>
      </c>
      <c r="Q172" s="128">
        <v>6.6513999999999998</v>
      </c>
      <c r="R172" s="128">
        <v>6.6506999999999996</v>
      </c>
      <c r="S172" s="128">
        <v>27.532</v>
      </c>
      <c r="T172" s="128">
        <v>27.5381</v>
      </c>
      <c r="U172" s="128">
        <v>33.7363</v>
      </c>
      <c r="V172" s="128">
        <v>16.9709</v>
      </c>
      <c r="W172" s="128">
        <v>8.0056999999999992</v>
      </c>
      <c r="X172" s="128">
        <v>6.7994000000000003</v>
      </c>
      <c r="Y172" s="128">
        <v>8.6027000000000005</v>
      </c>
      <c r="Z172" s="128">
        <v>0.85950000000000004</v>
      </c>
      <c r="AA172" s="128">
        <v>7.9916</v>
      </c>
      <c r="AB172" s="128">
        <v>10.4763</v>
      </c>
      <c r="AC172" s="128">
        <v>1.0411999999999999</v>
      </c>
      <c r="AD172" s="129"/>
      <c r="AE172" s="129"/>
      <c r="AF172" s="129"/>
    </row>
    <row r="173" spans="1:32">
      <c r="A173" s="62">
        <v>45474</v>
      </c>
      <c r="B173" s="128">
        <v>770074.03571699001</v>
      </c>
      <c r="C173" s="128">
        <v>526317.73872202996</v>
      </c>
      <c r="D173" s="128">
        <v>243756.29699495999</v>
      </c>
      <c r="E173" s="128">
        <v>274848.98437065998</v>
      </c>
      <c r="F173" s="128">
        <v>261812.6718325</v>
      </c>
      <c r="G173" s="128">
        <v>13036.31253816</v>
      </c>
      <c r="H173" s="128">
        <v>1132518.7583608404</v>
      </c>
      <c r="I173" s="128">
        <v>797485.49770024023</v>
      </c>
      <c r="J173" s="128">
        <v>335033.26066060003</v>
      </c>
      <c r="K173" s="128">
        <v>1278865.0799815503</v>
      </c>
      <c r="L173" s="128">
        <v>826401.61120992992</v>
      </c>
      <c r="M173" s="128">
        <v>452463.46877162007</v>
      </c>
      <c r="N173" s="128">
        <v>15.651300000000001</v>
      </c>
      <c r="O173" s="128">
        <v>16.555700000000002</v>
      </c>
      <c r="P173" s="128">
        <v>16.377800000000001</v>
      </c>
      <c r="Q173" s="128">
        <v>7.4032999999999998</v>
      </c>
      <c r="R173" s="128">
        <v>7.4058999999999999</v>
      </c>
      <c r="S173" s="128">
        <v>27.552800000000001</v>
      </c>
      <c r="T173" s="128">
        <v>27.5792</v>
      </c>
      <c r="U173" s="128">
        <v>33.270200000000003</v>
      </c>
      <c r="V173" s="128">
        <v>9.8162000000000003</v>
      </c>
      <c r="W173" s="128">
        <v>4.9172000000000002</v>
      </c>
      <c r="X173" s="128">
        <v>6.9306999999999999</v>
      </c>
      <c r="Y173" s="128">
        <v>8.4589999999999996</v>
      </c>
      <c r="Z173" s="128">
        <v>0.91779999999999995</v>
      </c>
      <c r="AA173" s="128">
        <v>7.8838999999999997</v>
      </c>
      <c r="AB173" s="128">
        <v>10.271599999999999</v>
      </c>
      <c r="AC173" s="128">
        <v>1.0528999999999999</v>
      </c>
      <c r="AD173" s="129"/>
      <c r="AE173" s="129"/>
      <c r="AF173" s="129"/>
    </row>
    <row r="174" spans="1:32">
      <c r="A174" s="62">
        <v>45505</v>
      </c>
      <c r="B174" s="128">
        <v>777304.26037064998</v>
      </c>
      <c r="C174" s="128">
        <v>532169.19271168998</v>
      </c>
      <c r="D174" s="128">
        <v>245135.06765896</v>
      </c>
      <c r="E174" s="128">
        <v>280398.34619633999</v>
      </c>
      <c r="F174" s="128">
        <v>267300.68927844998</v>
      </c>
      <c r="G174" s="128">
        <v>13097.656917890001</v>
      </c>
      <c r="H174" s="128">
        <v>1120841.7970338201</v>
      </c>
      <c r="I174" s="128">
        <v>775223.79712251003</v>
      </c>
      <c r="J174" s="128">
        <v>345617.99991131003</v>
      </c>
      <c r="K174" s="128">
        <v>1290027.2664333798</v>
      </c>
      <c r="L174" s="128">
        <v>831743.94034219987</v>
      </c>
      <c r="M174" s="128">
        <v>458283.32609117997</v>
      </c>
      <c r="N174" s="128">
        <v>14.109500000000001</v>
      </c>
      <c r="O174" s="128">
        <v>15.159599999999999</v>
      </c>
      <c r="P174" s="128">
        <v>14.6106</v>
      </c>
      <c r="Q174" s="128">
        <v>6.5448000000000004</v>
      </c>
      <c r="R174" s="128">
        <v>6.5430000000000001</v>
      </c>
      <c r="S174" s="128">
        <v>27.651299999999999</v>
      </c>
      <c r="T174" s="128">
        <v>27.6557</v>
      </c>
      <c r="U174" s="128">
        <v>33.541200000000003</v>
      </c>
      <c r="V174" s="128">
        <v>19.846299999999999</v>
      </c>
      <c r="W174" s="128">
        <v>8.3742000000000001</v>
      </c>
      <c r="X174" s="128">
        <v>6.6074999999999999</v>
      </c>
      <c r="Y174" s="128">
        <v>8.4417000000000009</v>
      </c>
      <c r="Z174" s="128">
        <v>0.92310000000000003</v>
      </c>
      <c r="AA174" s="128">
        <v>7.9165999999999999</v>
      </c>
      <c r="AB174" s="128">
        <v>10.224600000000001</v>
      </c>
      <c r="AC174" s="128">
        <v>1.0784</v>
      </c>
      <c r="AD174" s="129"/>
      <c r="AE174" s="129"/>
      <c r="AF174" s="129"/>
    </row>
    <row r="175" spans="1:32">
      <c r="A175" s="62">
        <v>45536</v>
      </c>
      <c r="B175" s="128">
        <v>786080.44148228003</v>
      </c>
      <c r="C175" s="128">
        <v>541603.97139060998</v>
      </c>
      <c r="D175" s="128">
        <v>244476.47009166999</v>
      </c>
      <c r="E175" s="128">
        <v>284751.98181804002</v>
      </c>
      <c r="F175" s="128">
        <v>271681.97264194</v>
      </c>
      <c r="G175" s="128">
        <v>13070.0091761</v>
      </c>
      <c r="H175" s="128">
        <v>1098295.2191575398</v>
      </c>
      <c r="I175" s="128">
        <v>763695.48101640982</v>
      </c>
      <c r="J175" s="128">
        <v>334599.73814113002</v>
      </c>
      <c r="K175" s="128">
        <v>1314981.06930904</v>
      </c>
      <c r="L175" s="128">
        <v>850605.89281283983</v>
      </c>
      <c r="M175" s="128">
        <v>464375.17649620003</v>
      </c>
      <c r="N175" s="128">
        <v>14.0684</v>
      </c>
      <c r="O175" s="128">
        <v>15.154199999999999</v>
      </c>
      <c r="P175" s="128">
        <v>14.6012</v>
      </c>
      <c r="Q175" s="128">
        <v>6.3536999999999999</v>
      </c>
      <c r="R175" s="128">
        <v>6.3517000000000001</v>
      </c>
      <c r="S175" s="128">
        <v>27.630299999999998</v>
      </c>
      <c r="T175" s="128">
        <v>27.639199999999999</v>
      </c>
      <c r="U175" s="128">
        <v>33.422499999999999</v>
      </c>
      <c r="V175" s="128">
        <v>16.049199999999999</v>
      </c>
      <c r="W175" s="128">
        <v>8.1434999999999995</v>
      </c>
      <c r="X175" s="128">
        <v>5.9920999999999998</v>
      </c>
      <c r="Y175" s="128">
        <v>8.5412999999999997</v>
      </c>
      <c r="Z175" s="128">
        <v>0.94740000000000002</v>
      </c>
      <c r="AA175" s="128">
        <v>7.4253</v>
      </c>
      <c r="AB175" s="128">
        <v>10.103400000000001</v>
      </c>
      <c r="AC175" s="128">
        <v>1.1115999999999999</v>
      </c>
      <c r="AD175" s="129"/>
      <c r="AE175" s="129"/>
      <c r="AF175" s="129"/>
    </row>
    <row r="176" spans="1:32">
      <c r="A176" s="62">
        <v>45566</v>
      </c>
      <c r="B176" s="128">
        <v>780447.60446363001</v>
      </c>
      <c r="C176" s="128">
        <v>536788.33199054003</v>
      </c>
      <c r="D176" s="128">
        <v>243659.27247309001</v>
      </c>
      <c r="E176" s="128">
        <v>289071.43222233001</v>
      </c>
      <c r="F176" s="128">
        <v>277125.41054720001</v>
      </c>
      <c r="G176" s="128">
        <v>11946.021675129999</v>
      </c>
      <c r="H176" s="128">
        <v>1121314.2390155098</v>
      </c>
      <c r="I176" s="128">
        <v>793399.24871415005</v>
      </c>
      <c r="J176" s="128">
        <v>327914.99030135997</v>
      </c>
      <c r="K176" s="128">
        <v>1320697.1650010699</v>
      </c>
      <c r="L176" s="128">
        <v>851441.88456774014</v>
      </c>
      <c r="M176" s="128">
        <v>469255.28043332999</v>
      </c>
      <c r="N176" s="128">
        <v>14.1106</v>
      </c>
      <c r="O176" s="128">
        <v>15.5364</v>
      </c>
      <c r="P176" s="128">
        <v>15.2646</v>
      </c>
      <c r="Q176" s="128">
        <v>6.2892000000000001</v>
      </c>
      <c r="R176" s="128">
        <v>6.2873999999999999</v>
      </c>
      <c r="S176" s="128">
        <v>27.735700000000001</v>
      </c>
      <c r="T176" s="128">
        <v>27.7456</v>
      </c>
      <c r="U176" s="128">
        <v>33.365099999999998</v>
      </c>
      <c r="V176" s="128">
        <v>13.872299999999999</v>
      </c>
      <c r="W176" s="128">
        <v>6.4574999999999996</v>
      </c>
      <c r="X176" s="128">
        <v>6.9353999999999996</v>
      </c>
      <c r="Y176" s="128">
        <v>8.6026000000000007</v>
      </c>
      <c r="Z176" s="128">
        <v>0.89459999999999995</v>
      </c>
      <c r="AA176" s="128">
        <v>7.694</v>
      </c>
      <c r="AB176" s="128">
        <v>10.2081</v>
      </c>
      <c r="AC176" s="128">
        <v>1.0387</v>
      </c>
      <c r="AD176" s="129"/>
      <c r="AE176" s="129"/>
      <c r="AF176" s="129"/>
    </row>
    <row r="177" spans="1:32">
      <c r="A177" s="62">
        <v>45597</v>
      </c>
      <c r="B177" s="128">
        <v>790365.05647554004</v>
      </c>
      <c r="C177" s="128">
        <v>541765.38331952004</v>
      </c>
      <c r="D177" s="128">
        <v>248599.67315602</v>
      </c>
      <c r="E177" s="128">
        <v>294951.96018507</v>
      </c>
      <c r="F177" s="128">
        <v>283020.02369826002</v>
      </c>
      <c r="G177" s="128">
        <v>11931.93648681</v>
      </c>
      <c r="H177" s="128">
        <v>1122636.2761193402</v>
      </c>
      <c r="I177" s="128">
        <v>796924.23882835999</v>
      </c>
      <c r="J177" s="128">
        <v>325712.03729097999</v>
      </c>
      <c r="K177" s="128">
        <v>1335915.8534340903</v>
      </c>
      <c r="L177" s="128">
        <v>862312.94666867994</v>
      </c>
      <c r="M177" s="128">
        <v>473602.90676540998</v>
      </c>
      <c r="N177" s="128">
        <v>13.357699999999999</v>
      </c>
      <c r="O177" s="128">
        <v>14.8018</v>
      </c>
      <c r="P177" s="128">
        <v>14.244999999999999</v>
      </c>
      <c r="Q177" s="128">
        <v>6.2431999999999999</v>
      </c>
      <c r="R177" s="128">
        <v>6.2439999999999998</v>
      </c>
      <c r="S177" s="128">
        <v>27.1934</v>
      </c>
      <c r="T177" s="128">
        <v>27.206199999999999</v>
      </c>
      <c r="U177" s="128">
        <v>32.665700000000001</v>
      </c>
      <c r="V177" s="128">
        <v>13.254200000000001</v>
      </c>
      <c r="W177" s="128">
        <v>7.1087999999999996</v>
      </c>
      <c r="X177" s="128">
        <v>7.4573</v>
      </c>
      <c r="Y177" s="128">
        <v>8.4356000000000009</v>
      </c>
      <c r="Z177" s="128">
        <v>0.83550000000000002</v>
      </c>
      <c r="AA177" s="128">
        <v>7.6212</v>
      </c>
      <c r="AB177" s="128">
        <v>10.256500000000001</v>
      </c>
      <c r="AC177" s="128">
        <v>1.0646</v>
      </c>
      <c r="AD177" s="129"/>
      <c r="AE177" s="129"/>
      <c r="AF177" s="129"/>
    </row>
    <row r="178" spans="1:32">
      <c r="A178" s="62">
        <v>45627</v>
      </c>
      <c r="B178" s="128">
        <v>782219.07062774</v>
      </c>
      <c r="C178" s="128">
        <v>531408.56119597994</v>
      </c>
      <c r="D178" s="128">
        <v>250810.50943176</v>
      </c>
      <c r="E178" s="128">
        <v>291759.56418992003</v>
      </c>
      <c r="F178" s="128">
        <v>280116.67716557998</v>
      </c>
      <c r="G178" s="128">
        <v>11642.88702434</v>
      </c>
      <c r="H178" s="128">
        <v>1227642.4079868596</v>
      </c>
      <c r="I178" s="128">
        <v>896538.76843407028</v>
      </c>
      <c r="J178" s="128">
        <v>331103.63955278997</v>
      </c>
      <c r="K178" s="128">
        <v>1381874.9500687101</v>
      </c>
      <c r="L178" s="128">
        <v>896810.57919934997</v>
      </c>
      <c r="M178" s="128">
        <v>485064.37086936005</v>
      </c>
      <c r="N178" s="128">
        <v>13.737500000000001</v>
      </c>
      <c r="O178" s="128">
        <v>15.0021</v>
      </c>
      <c r="P178" s="128">
        <v>14.599399999999999</v>
      </c>
      <c r="Q178" s="128">
        <v>6.2554999999999996</v>
      </c>
      <c r="R178" s="128">
        <v>6.2496</v>
      </c>
      <c r="S178" s="128">
        <v>27.7974</v>
      </c>
      <c r="T178" s="128">
        <v>27.808199999999999</v>
      </c>
      <c r="U178" s="128">
        <v>33.658700000000003</v>
      </c>
      <c r="V178" s="128">
        <v>14.713699999999999</v>
      </c>
      <c r="W178" s="128">
        <v>8.9337</v>
      </c>
      <c r="X178" s="128">
        <v>7.2984999999999998</v>
      </c>
      <c r="Y178" s="128">
        <v>8.3117000000000001</v>
      </c>
      <c r="Z178" s="128">
        <v>0.83260000000000001</v>
      </c>
      <c r="AA178" s="128">
        <v>7.2891000000000004</v>
      </c>
      <c r="AB178" s="128">
        <v>9.9954000000000001</v>
      </c>
      <c r="AC178" s="128">
        <v>1.0572999999999999</v>
      </c>
      <c r="AD178" s="129"/>
      <c r="AE178" s="129"/>
      <c r="AF178" s="129"/>
    </row>
    <row r="179" spans="1:32">
      <c r="A179" s="62">
        <v>45658</v>
      </c>
      <c r="B179" s="128">
        <v>774407.91559429001</v>
      </c>
      <c r="C179" s="128">
        <v>533595.10044112999</v>
      </c>
      <c r="D179" s="128">
        <v>240812.81515315999</v>
      </c>
      <c r="E179" s="128">
        <v>297387.04787749</v>
      </c>
      <c r="F179" s="128">
        <v>285816.81691229</v>
      </c>
      <c r="G179" s="128">
        <v>11570.2309652</v>
      </c>
      <c r="H179" s="128">
        <v>1183648.21080099</v>
      </c>
      <c r="I179" s="128">
        <v>847598.64050361002</v>
      </c>
      <c r="J179" s="128">
        <v>336049.57029738004</v>
      </c>
      <c r="K179" s="128">
        <v>1365641.0550475302</v>
      </c>
      <c r="L179" s="128">
        <v>880418.08783410001</v>
      </c>
      <c r="M179" s="128">
        <v>485222.96721342998</v>
      </c>
      <c r="N179" s="128">
        <v>15.6356</v>
      </c>
      <c r="O179" s="128">
        <v>16.575500000000002</v>
      </c>
      <c r="P179" s="128">
        <v>16.532</v>
      </c>
      <c r="Q179" s="128">
        <v>6.2794999999999996</v>
      </c>
      <c r="R179" s="128">
        <v>6.2778999999999998</v>
      </c>
      <c r="S179" s="128">
        <v>28.189499999999999</v>
      </c>
      <c r="T179" s="128">
        <v>28.199100000000001</v>
      </c>
      <c r="U179" s="128">
        <v>34.0657</v>
      </c>
      <c r="V179" s="128">
        <v>15.263</v>
      </c>
      <c r="W179" s="128">
        <v>5.6242000000000001</v>
      </c>
      <c r="X179" s="128">
        <v>7.5743999999999998</v>
      </c>
      <c r="Y179" s="128">
        <v>8.5900999999999996</v>
      </c>
      <c r="Z179" s="128">
        <v>0.83120000000000005</v>
      </c>
      <c r="AA179" s="128">
        <v>7.4923000000000002</v>
      </c>
      <c r="AB179" s="128">
        <v>10.1884</v>
      </c>
      <c r="AC179" s="128">
        <v>1.0226999999999999</v>
      </c>
      <c r="AD179" s="129"/>
      <c r="AE179" s="129"/>
      <c r="AF179" s="129"/>
    </row>
    <row r="180" spans="1:32">
      <c r="A180" s="62">
        <v>45689</v>
      </c>
      <c r="B180" s="128">
        <v>788997.69236026006</v>
      </c>
      <c r="C180" s="128">
        <v>549132.70473012002</v>
      </c>
      <c r="D180" s="128">
        <v>239864.98763014001</v>
      </c>
      <c r="E180" s="128">
        <v>301044.66417576</v>
      </c>
      <c r="F180" s="128">
        <v>289569.91322793998</v>
      </c>
      <c r="G180" s="128">
        <v>11474.750947820001</v>
      </c>
      <c r="H180" s="128">
        <v>1178792.6350090201</v>
      </c>
      <c r="I180" s="128">
        <v>868849.37618282996</v>
      </c>
      <c r="J180" s="128">
        <v>309943.25882618991</v>
      </c>
      <c r="K180" s="128">
        <v>1377980.8703743301</v>
      </c>
      <c r="L180" s="128">
        <v>893939.05714070995</v>
      </c>
      <c r="M180" s="128">
        <v>484041.81323361996</v>
      </c>
      <c r="N180" s="128">
        <v>14.414</v>
      </c>
      <c r="O180" s="128">
        <v>15.6327</v>
      </c>
      <c r="P180" s="128">
        <v>15.225899999999999</v>
      </c>
      <c r="Q180" s="128">
        <v>6.2161</v>
      </c>
      <c r="R180" s="128">
        <v>6.2153</v>
      </c>
      <c r="S180" s="128">
        <v>28.1967</v>
      </c>
      <c r="T180" s="128">
        <v>28.227799999999998</v>
      </c>
      <c r="U180" s="128">
        <v>34.485599999999998</v>
      </c>
      <c r="V180" s="128">
        <v>9.3343000000000007</v>
      </c>
      <c r="W180" s="128">
        <v>6.5542999999999996</v>
      </c>
      <c r="X180" s="128">
        <v>7.9782000000000002</v>
      </c>
      <c r="Y180" s="128">
        <v>8.9603000000000002</v>
      </c>
      <c r="Z180" s="128">
        <v>0.81879999999999997</v>
      </c>
      <c r="AA180" s="128">
        <v>7.6707000000000001</v>
      </c>
      <c r="AB180" s="128">
        <v>10.3048</v>
      </c>
      <c r="AC180" s="128">
        <v>0.98419999999999996</v>
      </c>
      <c r="AD180" s="129"/>
      <c r="AE180" s="129"/>
      <c r="AF180" s="129"/>
    </row>
    <row r="181" spans="1:32">
      <c r="A181" s="62">
        <v>45717</v>
      </c>
      <c r="B181" s="128">
        <v>804408.58701043006</v>
      </c>
      <c r="C181" s="128">
        <v>563629.86224885995</v>
      </c>
      <c r="D181" s="128">
        <v>240778.72476156999</v>
      </c>
      <c r="E181" s="128">
        <v>307384.70912314003</v>
      </c>
      <c r="F181" s="128">
        <v>296992.76599540003</v>
      </c>
      <c r="G181" s="128">
        <v>10391.94312774</v>
      </c>
      <c r="H181" s="128">
        <v>1204815.6092614001</v>
      </c>
      <c r="I181" s="128">
        <v>895419.61400735995</v>
      </c>
      <c r="J181" s="128">
        <v>309395.99525404006</v>
      </c>
      <c r="K181" s="128">
        <v>1379104.5950466397</v>
      </c>
      <c r="L181" s="128">
        <v>888654.94525830005</v>
      </c>
      <c r="M181" s="128">
        <v>490449.64978833997</v>
      </c>
      <c r="N181" s="128">
        <v>14.518599999999999</v>
      </c>
      <c r="O181" s="128">
        <v>15.743399999999999</v>
      </c>
      <c r="P181" s="128">
        <v>15.5357</v>
      </c>
      <c r="Q181" s="128">
        <v>6.2683</v>
      </c>
      <c r="R181" s="128">
        <v>6.2676999999999996</v>
      </c>
      <c r="S181" s="128">
        <v>28.789899999999999</v>
      </c>
      <c r="T181" s="128">
        <v>28.810500000000001</v>
      </c>
      <c r="U181" s="128">
        <v>35.416600000000003</v>
      </c>
      <c r="V181" s="128">
        <v>10.429600000000001</v>
      </c>
      <c r="W181" s="128">
        <v>6.3913000000000002</v>
      </c>
      <c r="X181" s="128">
        <v>8.2809000000000008</v>
      </c>
      <c r="Y181" s="128">
        <v>9.3148</v>
      </c>
      <c r="Z181" s="128">
        <v>0.74719999999999998</v>
      </c>
      <c r="AA181" s="128">
        <v>7.6886000000000001</v>
      </c>
      <c r="AB181" s="128">
        <v>10.2525</v>
      </c>
      <c r="AC181" s="128">
        <v>0.9929</v>
      </c>
      <c r="AD181" s="129"/>
      <c r="AE181" s="129"/>
      <c r="AF181" s="129"/>
    </row>
    <row r="182" spans="1:32">
      <c r="A182" s="62">
        <v>45748</v>
      </c>
      <c r="B182" s="128">
        <v>816832.86752873997</v>
      </c>
      <c r="C182" s="128">
        <v>568991.63896480005</v>
      </c>
      <c r="D182" s="128">
        <v>247841.22856394001</v>
      </c>
      <c r="E182" s="128">
        <v>313023.99799017998</v>
      </c>
      <c r="F182" s="128">
        <v>302531.75057251001</v>
      </c>
      <c r="G182" s="128">
        <v>10492.24741767</v>
      </c>
      <c r="H182" s="128">
        <v>1217183.2390689801</v>
      </c>
      <c r="I182" s="128">
        <v>904124.78066096036</v>
      </c>
      <c r="J182" s="128">
        <v>313058.45840802003</v>
      </c>
      <c r="K182" s="128">
        <v>1413823.5465283697</v>
      </c>
      <c r="L182" s="128">
        <v>913499.64493157982</v>
      </c>
      <c r="M182" s="128">
        <v>500323.90159679</v>
      </c>
      <c r="N182" s="128">
        <v>15.2905</v>
      </c>
      <c r="O182" s="128">
        <v>16.611699999999999</v>
      </c>
      <c r="P182" s="128">
        <v>16.614100000000001</v>
      </c>
      <c r="Q182" s="128">
        <v>6.3094000000000001</v>
      </c>
      <c r="R182" s="128">
        <v>6.3108000000000004</v>
      </c>
      <c r="S182" s="128">
        <v>28.378900000000002</v>
      </c>
      <c r="T182" s="128">
        <v>28.3947</v>
      </c>
      <c r="U182" s="128">
        <v>34.479599999999998</v>
      </c>
      <c r="V182" s="128">
        <v>13.567</v>
      </c>
      <c r="W182" s="128">
        <v>7.8761000000000001</v>
      </c>
      <c r="X182" s="128">
        <v>8.6957000000000004</v>
      </c>
      <c r="Y182" s="128">
        <v>9.6890999999999998</v>
      </c>
      <c r="Z182" s="128">
        <v>0.76100000000000001</v>
      </c>
      <c r="AA182" s="128">
        <v>8.0541999999999998</v>
      </c>
      <c r="AB182" s="128">
        <v>10.428900000000001</v>
      </c>
      <c r="AC182" s="128">
        <v>1.0068999999999999</v>
      </c>
      <c r="AD182" s="129"/>
      <c r="AE182" s="129"/>
      <c r="AF182" s="12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2016-06-24T09:49:24Z</cp:lastPrinted>
  <dcterms:created xsi:type="dcterms:W3CDTF">2015-11-02T12:52:14Z</dcterms:created>
  <dcterms:modified xsi:type="dcterms:W3CDTF">2025-05-26T11:49:27Z</dcterms:modified>
</cp:coreProperties>
</file>